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\Documents\"/>
    </mc:Choice>
  </mc:AlternateContent>
  <xr:revisionPtr revIDLastSave="0" documentId="13_ncr:1_{D7F59C4E-C1FF-45FA-A3A8-2635B1B95A9C}" xr6:coauthVersionLast="43" xr6:coauthVersionMax="43" xr10:uidLastSave="{00000000-0000-0000-0000-000000000000}"/>
  <bookViews>
    <workbookView xWindow="-108" yWindow="-108" windowWidth="23256" windowHeight="12576" xr2:uid="{D7B6AC21-9FC6-4C6F-A4B4-545E4DAA0EF5}"/>
  </bookViews>
  <sheets>
    <sheet name="WorkOrders" sheetId="1" r:id="rId1"/>
    <sheet name="Work Order Pivot" sheetId="5" r:id="rId2"/>
    <sheet name="Count of Techs" sheetId="6" r:id="rId3"/>
    <sheet name="AdminData" sheetId="2" r:id="rId4"/>
  </sheets>
  <definedNames>
    <definedName name="_xlcn.WorksheetConnection_Work_orders.xlsxTable41" hidden="1">Table4[]</definedName>
  </definedNames>
  <calcPr calcId="191029"/>
  <pivotCaches>
    <pivotCache cacheId="37" r:id="rId5"/>
    <pivotCache cacheId="4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Work_orders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34" i="1"/>
  <c r="W334" i="1" s="1"/>
  <c r="T368" i="1"/>
  <c r="T369" i="1"/>
  <c r="T405" i="1"/>
  <c r="T410" i="1"/>
  <c r="W410" i="1" s="1"/>
  <c r="T417" i="1"/>
  <c r="T431" i="1"/>
  <c r="W431" i="1" s="1"/>
  <c r="T434" i="1"/>
  <c r="W434" i="1" s="1"/>
  <c r="T438" i="1"/>
  <c r="W438" i="1" s="1"/>
  <c r="T439" i="1"/>
  <c r="W439" i="1" s="1"/>
  <c r="T444" i="1"/>
  <c r="W444" i="1" s="1"/>
  <c r="T481" i="1"/>
  <c r="T485" i="1"/>
  <c r="T492" i="1"/>
  <c r="T500" i="1"/>
  <c r="W500" i="1" s="1"/>
  <c r="T501" i="1"/>
  <c r="T520" i="1"/>
  <c r="T523" i="1"/>
  <c r="W523" i="1" s="1"/>
  <c r="T525" i="1"/>
  <c r="T529" i="1"/>
  <c r="T555" i="1"/>
  <c r="T563" i="1"/>
  <c r="W563" i="1" s="1"/>
  <c r="T567" i="1"/>
  <c r="T572" i="1"/>
  <c r="T609" i="1"/>
  <c r="T623" i="1"/>
  <c r="W623" i="1" s="1"/>
  <c r="T639" i="1"/>
  <c r="T705" i="1"/>
  <c r="T711" i="1"/>
  <c r="T744" i="1"/>
  <c r="T755" i="1"/>
  <c r="T765" i="1"/>
  <c r="T766" i="1"/>
  <c r="W766" i="1" s="1"/>
  <c r="T767" i="1"/>
  <c r="W767" i="1" s="1"/>
  <c r="T768" i="1"/>
  <c r="W768" i="1" s="1"/>
  <c r="T819" i="1"/>
  <c r="W819" i="1" s="1"/>
  <c r="T829" i="1"/>
  <c r="T832" i="1"/>
  <c r="T878" i="1"/>
  <c r="T950" i="1"/>
  <c r="T977" i="1"/>
  <c r="W878" i="1" l="1"/>
  <c r="W755" i="1"/>
  <c r="W639" i="1"/>
  <c r="W567" i="1"/>
  <c r="W711" i="1"/>
  <c r="W555" i="1"/>
  <c r="W417" i="1"/>
  <c r="W829" i="1"/>
  <c r="W950" i="1"/>
  <c r="W765" i="1"/>
  <c r="W705" i="1"/>
  <c r="W529" i="1"/>
  <c r="W501" i="1"/>
  <c r="W481" i="1"/>
  <c r="W405" i="1"/>
  <c r="W977" i="1"/>
  <c r="W609" i="1"/>
  <c r="W485" i="1"/>
  <c r="W525" i="1"/>
  <c r="W369" i="1"/>
  <c r="W832" i="1"/>
  <c r="W744" i="1"/>
  <c r="W492" i="1"/>
  <c r="W368" i="1"/>
  <c r="W520" i="1"/>
  <c r="W572" i="1"/>
  <c r="Q2" i="1"/>
  <c r="R2" i="1" s="1"/>
  <c r="S2" i="1" s="1"/>
  <c r="Q3" i="1"/>
  <c r="R3" i="1" s="1"/>
  <c r="S3" i="1" s="1"/>
  <c r="Q4" i="1"/>
  <c r="R4" i="1" s="1"/>
  <c r="S4" i="1" s="1"/>
  <c r="Q5" i="1"/>
  <c r="R5" i="1" s="1"/>
  <c r="S5" i="1" s="1"/>
  <c r="Q6" i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Q16" i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S175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1" i="1"/>
  <c r="R181" i="1" s="1"/>
  <c r="S18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09" i="1"/>
  <c r="R209" i="1" s="1"/>
  <c r="S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S223" i="1" s="1"/>
  <c r="Q224" i="1"/>
  <c r="R224" i="1" s="1"/>
  <c r="S224" i="1" s="1"/>
  <c r="Q225" i="1"/>
  <c r="R225" i="1" s="1"/>
  <c r="S225" i="1" s="1"/>
  <c r="Q226" i="1"/>
  <c r="R226" i="1" s="1"/>
  <c r="S226" i="1" s="1"/>
  <c r="Q227" i="1"/>
  <c r="R227" i="1" s="1"/>
  <c r="S227" i="1" s="1"/>
  <c r="Q228" i="1"/>
  <c r="R228" i="1" s="1"/>
  <c r="S228" i="1" s="1"/>
  <c r="Q229" i="1"/>
  <c r="R229" i="1" s="1"/>
  <c r="S229" i="1" s="1"/>
  <c r="Q230" i="1"/>
  <c r="R230" i="1" s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5" i="1"/>
  <c r="R235" i="1" s="1"/>
  <c r="S235" i="1" s="1"/>
  <c r="Q236" i="1"/>
  <c r="R236" i="1" s="1"/>
  <c r="S236" i="1" s="1"/>
  <c r="Q237" i="1"/>
  <c r="R237" i="1" s="1"/>
  <c r="S237" i="1" s="1"/>
  <c r="Q238" i="1"/>
  <c r="R238" i="1" s="1"/>
  <c r="S238" i="1" s="1"/>
  <c r="Q239" i="1"/>
  <c r="R239" i="1" s="1"/>
  <c r="S239" i="1" s="1"/>
  <c r="Q240" i="1"/>
  <c r="R240" i="1" s="1"/>
  <c r="S240" i="1" s="1"/>
  <c r="Q241" i="1"/>
  <c r="R241" i="1" s="1"/>
  <c r="S241" i="1" s="1"/>
  <c r="Q242" i="1"/>
  <c r="R242" i="1" s="1"/>
  <c r="S242" i="1" s="1"/>
  <c r="Q243" i="1"/>
  <c r="R243" i="1" s="1"/>
  <c r="S243" i="1" s="1"/>
  <c r="Q244" i="1"/>
  <c r="R244" i="1" s="1"/>
  <c r="S244" i="1" s="1"/>
  <c r="Q245" i="1"/>
  <c r="R245" i="1" s="1"/>
  <c r="S245" i="1" s="1"/>
  <c r="Q246" i="1"/>
  <c r="R246" i="1" s="1"/>
  <c r="S246" i="1" s="1"/>
  <c r="Q247" i="1"/>
  <c r="R247" i="1" s="1"/>
  <c r="S247" i="1" s="1"/>
  <c r="Q248" i="1"/>
  <c r="R248" i="1" s="1"/>
  <c r="S248" i="1" s="1"/>
  <c r="Q249" i="1"/>
  <c r="R249" i="1" s="1"/>
  <c r="S249" i="1" s="1"/>
  <c r="Q250" i="1"/>
  <c r="R250" i="1" s="1"/>
  <c r="S250" i="1" s="1"/>
  <c r="Q251" i="1"/>
  <c r="R251" i="1" s="1"/>
  <c r="S251" i="1" s="1"/>
  <c r="Q252" i="1"/>
  <c r="R252" i="1" s="1"/>
  <c r="S252" i="1" s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8" i="1"/>
  <c r="R258" i="1" s="1"/>
  <c r="S258" i="1" s="1"/>
  <c r="Q259" i="1"/>
  <c r="R259" i="1" s="1"/>
  <c r="S259" i="1" s="1"/>
  <c r="Q260" i="1"/>
  <c r="R260" i="1" s="1"/>
  <c r="S260" i="1" s="1"/>
  <c r="Q261" i="1"/>
  <c r="R261" i="1" s="1"/>
  <c r="S261" i="1" s="1"/>
  <c r="Q262" i="1"/>
  <c r="R262" i="1" s="1"/>
  <c r="S262" i="1" s="1"/>
  <c r="Q263" i="1"/>
  <c r="R263" i="1" s="1"/>
  <c r="S263" i="1" s="1"/>
  <c r="Q264" i="1"/>
  <c r="R264" i="1" s="1"/>
  <c r="S264" i="1" s="1"/>
  <c r="Q265" i="1"/>
  <c r="R265" i="1" s="1"/>
  <c r="S265" i="1" s="1"/>
  <c r="Q266" i="1"/>
  <c r="R266" i="1" s="1"/>
  <c r="S266" i="1" s="1"/>
  <c r="Q267" i="1"/>
  <c r="R267" i="1" s="1"/>
  <c r="S267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S271" i="1" s="1"/>
  <c r="Q272" i="1"/>
  <c r="R272" i="1" s="1"/>
  <c r="S272" i="1" s="1"/>
  <c r="Q273" i="1"/>
  <c r="R273" i="1" s="1"/>
  <c r="S273" i="1" s="1"/>
  <c r="Q274" i="1"/>
  <c r="R274" i="1" s="1"/>
  <c r="S274" i="1" s="1"/>
  <c r="Q275" i="1"/>
  <c r="R275" i="1" s="1"/>
  <c r="S275" i="1" s="1"/>
  <c r="Q276" i="1"/>
  <c r="R276" i="1" s="1"/>
  <c r="S276" i="1" s="1"/>
  <c r="Q277" i="1"/>
  <c r="R277" i="1" s="1"/>
  <c r="S277" i="1" s="1"/>
  <c r="Q278" i="1"/>
  <c r="R278" i="1" s="1"/>
  <c r="S278" i="1" s="1"/>
  <c r="Q279" i="1"/>
  <c r="R279" i="1" s="1"/>
  <c r="S279" i="1" s="1"/>
  <c r="Q280" i="1"/>
  <c r="R280" i="1" s="1"/>
  <c r="S280" i="1" s="1"/>
  <c r="Q281" i="1"/>
  <c r="R281" i="1" s="1"/>
  <c r="S281" i="1" s="1"/>
  <c r="Q282" i="1"/>
  <c r="R282" i="1" s="1"/>
  <c r="S282" i="1" s="1"/>
  <c r="Q283" i="1"/>
  <c r="R283" i="1" s="1"/>
  <c r="S283" i="1" s="1"/>
  <c r="Q284" i="1"/>
  <c r="R284" i="1" s="1"/>
  <c r="S284" i="1" s="1"/>
  <c r="Q285" i="1"/>
  <c r="R285" i="1" s="1"/>
  <c r="S285" i="1" s="1"/>
  <c r="Q286" i="1"/>
  <c r="R286" i="1" s="1"/>
  <c r="S286" i="1" s="1"/>
  <c r="Q287" i="1"/>
  <c r="R287" i="1" s="1"/>
  <c r="S287" i="1" s="1"/>
  <c r="Q288" i="1"/>
  <c r="R288" i="1" s="1"/>
  <c r="S288" i="1" s="1"/>
  <c r="Q289" i="1"/>
  <c r="R289" i="1" s="1"/>
  <c r="S289" i="1" s="1"/>
  <c r="Q290" i="1"/>
  <c r="R290" i="1" s="1"/>
  <c r="S290" i="1" s="1"/>
  <c r="Q291" i="1"/>
  <c r="R291" i="1" s="1"/>
  <c r="S291" i="1" s="1"/>
  <c r="Q292" i="1"/>
  <c r="R292" i="1" s="1"/>
  <c r="S292" i="1" s="1"/>
  <c r="Q293" i="1"/>
  <c r="R293" i="1" s="1"/>
  <c r="S293" i="1" s="1"/>
  <c r="Q294" i="1"/>
  <c r="R294" i="1" s="1"/>
  <c r="S294" i="1" s="1"/>
  <c r="Q295" i="1"/>
  <c r="R295" i="1" s="1"/>
  <c r="S295" i="1" s="1"/>
  <c r="Q296" i="1"/>
  <c r="R296" i="1" s="1"/>
  <c r="S296" i="1" s="1"/>
  <c r="Q297" i="1"/>
  <c r="R297" i="1" s="1"/>
  <c r="S297" i="1" s="1"/>
  <c r="Q298" i="1"/>
  <c r="R298" i="1" s="1"/>
  <c r="S298" i="1" s="1"/>
  <c r="Q299" i="1"/>
  <c r="R299" i="1" s="1"/>
  <c r="S299" i="1" s="1"/>
  <c r="Q300" i="1"/>
  <c r="R300" i="1" s="1"/>
  <c r="S300" i="1" s="1"/>
  <c r="Q301" i="1"/>
  <c r="R301" i="1" s="1"/>
  <c r="S301" i="1" s="1"/>
  <c r="Q302" i="1"/>
  <c r="R302" i="1" s="1"/>
  <c r="S302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R306" i="1" s="1"/>
  <c r="S306" i="1" s="1"/>
  <c r="Q307" i="1"/>
  <c r="R307" i="1" s="1"/>
  <c r="S307" i="1" s="1"/>
  <c r="Q308" i="1"/>
  <c r="R308" i="1" s="1"/>
  <c r="S308" i="1" s="1"/>
  <c r="Q309" i="1"/>
  <c r="R309" i="1" s="1"/>
  <c r="S309" i="1" s="1"/>
  <c r="Q310" i="1"/>
  <c r="R310" i="1" s="1"/>
  <c r="S310" i="1" s="1"/>
  <c r="Q311" i="1"/>
  <c r="R311" i="1" s="1"/>
  <c r="S311" i="1" s="1"/>
  <c r="Q312" i="1"/>
  <c r="R312" i="1" s="1"/>
  <c r="S312" i="1" s="1"/>
  <c r="Q313" i="1"/>
  <c r="R313" i="1" s="1"/>
  <c r="S313" i="1" s="1"/>
  <c r="Q314" i="1"/>
  <c r="R314" i="1" s="1"/>
  <c r="S314" i="1" s="1"/>
  <c r="Q315" i="1"/>
  <c r="R315" i="1" s="1"/>
  <c r="S315" i="1" s="1"/>
  <c r="Q316" i="1"/>
  <c r="R316" i="1" s="1"/>
  <c r="S316" i="1" s="1"/>
  <c r="Q317" i="1"/>
  <c r="R317" i="1" s="1"/>
  <c r="S317" i="1" s="1"/>
  <c r="Q318" i="1"/>
  <c r="R318" i="1" s="1"/>
  <c r="S318" i="1" s="1"/>
  <c r="Q319" i="1"/>
  <c r="R319" i="1" s="1"/>
  <c r="S319" i="1" s="1"/>
  <c r="Q320" i="1"/>
  <c r="R320" i="1" s="1"/>
  <c r="S320" i="1" s="1"/>
  <c r="Q321" i="1"/>
  <c r="R321" i="1" s="1"/>
  <c r="S321" i="1" s="1"/>
  <c r="Q322" i="1"/>
  <c r="R322" i="1" s="1"/>
  <c r="S322" i="1" s="1"/>
  <c r="Q323" i="1"/>
  <c r="R323" i="1" s="1"/>
  <c r="S323" i="1" s="1"/>
  <c r="Q324" i="1"/>
  <c r="R324" i="1" s="1"/>
  <c r="S324" i="1" s="1"/>
  <c r="Q325" i="1"/>
  <c r="R325" i="1" s="1"/>
  <c r="S325" i="1" s="1"/>
  <c r="Q326" i="1"/>
  <c r="R326" i="1" s="1"/>
  <c r="S326" i="1" s="1"/>
  <c r="Q327" i="1"/>
  <c r="R327" i="1" s="1"/>
  <c r="S327" i="1" s="1"/>
  <c r="Q328" i="1"/>
  <c r="R328" i="1" s="1"/>
  <c r="S328" i="1" s="1"/>
  <c r="Q329" i="1"/>
  <c r="R329" i="1" s="1"/>
  <c r="S329" i="1" s="1"/>
  <c r="Q330" i="1"/>
  <c r="R330" i="1" s="1"/>
  <c r="S330" i="1" s="1"/>
  <c r="Q331" i="1"/>
  <c r="R331" i="1" s="1"/>
  <c r="S331" i="1" s="1"/>
  <c r="Q332" i="1"/>
  <c r="R332" i="1" s="1"/>
  <c r="S332" i="1" s="1"/>
  <c r="Q333" i="1"/>
  <c r="R333" i="1" s="1"/>
  <c r="S333" i="1" s="1"/>
  <c r="Q334" i="1"/>
  <c r="R334" i="1" s="1"/>
  <c r="Q335" i="1"/>
  <c r="R335" i="1" s="1"/>
  <c r="S335" i="1" s="1"/>
  <c r="Q336" i="1"/>
  <c r="R336" i="1" s="1"/>
  <c r="S336" i="1" s="1"/>
  <c r="Q337" i="1"/>
  <c r="R337" i="1" s="1"/>
  <c r="S337" i="1" s="1"/>
  <c r="Q338" i="1"/>
  <c r="R338" i="1" s="1"/>
  <c r="S338" i="1" s="1"/>
  <c r="Q339" i="1"/>
  <c r="R339" i="1" s="1"/>
  <c r="S339" i="1" s="1"/>
  <c r="Q340" i="1"/>
  <c r="R340" i="1" s="1"/>
  <c r="S340" i="1" s="1"/>
  <c r="Q341" i="1"/>
  <c r="R341" i="1" s="1"/>
  <c r="S341" i="1" s="1"/>
  <c r="Q342" i="1"/>
  <c r="R342" i="1" s="1"/>
  <c r="S342" i="1" s="1"/>
  <c r="Q343" i="1"/>
  <c r="R343" i="1" s="1"/>
  <c r="S343" i="1" s="1"/>
  <c r="Q344" i="1"/>
  <c r="R344" i="1" s="1"/>
  <c r="S344" i="1" s="1"/>
  <c r="Q345" i="1"/>
  <c r="R345" i="1" s="1"/>
  <c r="S345" i="1" s="1"/>
  <c r="Q346" i="1"/>
  <c r="R346" i="1" s="1"/>
  <c r="S346" i="1" s="1"/>
  <c r="Q347" i="1"/>
  <c r="R347" i="1" s="1"/>
  <c r="S347" i="1" s="1"/>
  <c r="Q348" i="1"/>
  <c r="R348" i="1" s="1"/>
  <c r="S348" i="1" s="1"/>
  <c r="Q349" i="1"/>
  <c r="R349" i="1" s="1"/>
  <c r="S349" i="1" s="1"/>
  <c r="Q350" i="1"/>
  <c r="R350" i="1" s="1"/>
  <c r="S350" i="1" s="1"/>
  <c r="Q351" i="1"/>
  <c r="R351" i="1" s="1"/>
  <c r="S351" i="1" s="1"/>
  <c r="Q352" i="1"/>
  <c r="R352" i="1" s="1"/>
  <c r="S352" i="1" s="1"/>
  <c r="Q353" i="1"/>
  <c r="R353" i="1" s="1"/>
  <c r="S353" i="1" s="1"/>
  <c r="Q354" i="1"/>
  <c r="R354" i="1" s="1"/>
  <c r="S354" i="1" s="1"/>
  <c r="Q355" i="1"/>
  <c r="R355" i="1" s="1"/>
  <c r="S355" i="1" s="1"/>
  <c r="Q356" i="1"/>
  <c r="R356" i="1" s="1"/>
  <c r="S356" i="1" s="1"/>
  <c r="Q357" i="1"/>
  <c r="R357" i="1" s="1"/>
  <c r="S357" i="1" s="1"/>
  <c r="Q358" i="1"/>
  <c r="R358" i="1" s="1"/>
  <c r="S358" i="1" s="1"/>
  <c r="Q359" i="1"/>
  <c r="R359" i="1" s="1"/>
  <c r="S359" i="1" s="1"/>
  <c r="Q360" i="1"/>
  <c r="R360" i="1" s="1"/>
  <c r="S360" i="1" s="1"/>
  <c r="Q361" i="1"/>
  <c r="R361" i="1" s="1"/>
  <c r="S361" i="1" s="1"/>
  <c r="Q362" i="1"/>
  <c r="R362" i="1" s="1"/>
  <c r="S362" i="1" s="1"/>
  <c r="Q363" i="1"/>
  <c r="R363" i="1" s="1"/>
  <c r="S363" i="1" s="1"/>
  <c r="Q364" i="1"/>
  <c r="R364" i="1" s="1"/>
  <c r="S364" i="1" s="1"/>
  <c r="Q365" i="1"/>
  <c r="R365" i="1" s="1"/>
  <c r="S365" i="1" s="1"/>
  <c r="Q366" i="1"/>
  <c r="R366" i="1" s="1"/>
  <c r="S366" i="1" s="1"/>
  <c r="Q367" i="1"/>
  <c r="R367" i="1" s="1"/>
  <c r="S367" i="1" s="1"/>
  <c r="Q368" i="1"/>
  <c r="R368" i="1" s="1"/>
  <c r="Q369" i="1"/>
  <c r="R369" i="1" s="1"/>
  <c r="Q370" i="1"/>
  <c r="R370" i="1" s="1"/>
  <c r="S370" i="1" s="1"/>
  <c r="Q371" i="1"/>
  <c r="R371" i="1" s="1"/>
  <c r="S371" i="1" s="1"/>
  <c r="Q372" i="1"/>
  <c r="R372" i="1" s="1"/>
  <c r="S372" i="1" s="1"/>
  <c r="Q373" i="1"/>
  <c r="R373" i="1" s="1"/>
  <c r="S373" i="1" s="1"/>
  <c r="Q374" i="1"/>
  <c r="R374" i="1" s="1"/>
  <c r="S374" i="1" s="1"/>
  <c r="Q375" i="1"/>
  <c r="R375" i="1" s="1"/>
  <c r="S375" i="1" s="1"/>
  <c r="Q376" i="1"/>
  <c r="R376" i="1" s="1"/>
  <c r="S376" i="1" s="1"/>
  <c r="Q377" i="1"/>
  <c r="R377" i="1" s="1"/>
  <c r="S377" i="1" s="1"/>
  <c r="Q378" i="1"/>
  <c r="R378" i="1" s="1"/>
  <c r="S378" i="1" s="1"/>
  <c r="Q379" i="1"/>
  <c r="R379" i="1" s="1"/>
  <c r="S379" i="1" s="1"/>
  <c r="Q380" i="1"/>
  <c r="R380" i="1" s="1"/>
  <c r="S380" i="1" s="1"/>
  <c r="Q381" i="1"/>
  <c r="R381" i="1" s="1"/>
  <c r="S381" i="1" s="1"/>
  <c r="Q382" i="1"/>
  <c r="R382" i="1" s="1"/>
  <c r="S382" i="1" s="1"/>
  <c r="Q383" i="1"/>
  <c r="R383" i="1" s="1"/>
  <c r="S383" i="1" s="1"/>
  <c r="Q384" i="1"/>
  <c r="R384" i="1" s="1"/>
  <c r="S384" i="1" s="1"/>
  <c r="Q385" i="1"/>
  <c r="R385" i="1" s="1"/>
  <c r="S385" i="1" s="1"/>
  <c r="Q386" i="1"/>
  <c r="R386" i="1" s="1"/>
  <c r="S386" i="1" s="1"/>
  <c r="Q387" i="1"/>
  <c r="R387" i="1" s="1"/>
  <c r="S387" i="1" s="1"/>
  <c r="Q388" i="1"/>
  <c r="R388" i="1" s="1"/>
  <c r="S388" i="1" s="1"/>
  <c r="Q389" i="1"/>
  <c r="R389" i="1" s="1"/>
  <c r="S389" i="1" s="1"/>
  <c r="Q390" i="1"/>
  <c r="R390" i="1" s="1"/>
  <c r="S390" i="1" s="1"/>
  <c r="Q391" i="1"/>
  <c r="R391" i="1" s="1"/>
  <c r="S391" i="1" s="1"/>
  <c r="Q392" i="1"/>
  <c r="R392" i="1" s="1"/>
  <c r="S392" i="1" s="1"/>
  <c r="Q393" i="1"/>
  <c r="R393" i="1" s="1"/>
  <c r="S393" i="1" s="1"/>
  <c r="Q394" i="1"/>
  <c r="R394" i="1" s="1"/>
  <c r="S394" i="1" s="1"/>
  <c r="Q395" i="1"/>
  <c r="R395" i="1" s="1"/>
  <c r="S395" i="1" s="1"/>
  <c r="Q396" i="1"/>
  <c r="R396" i="1" s="1"/>
  <c r="S396" i="1" s="1"/>
  <c r="Q397" i="1"/>
  <c r="R397" i="1" s="1"/>
  <c r="S397" i="1" s="1"/>
  <c r="Q398" i="1"/>
  <c r="R398" i="1" s="1"/>
  <c r="S398" i="1" s="1"/>
  <c r="Q399" i="1"/>
  <c r="R399" i="1" s="1"/>
  <c r="S399" i="1" s="1"/>
  <c r="Q400" i="1"/>
  <c r="R400" i="1" s="1"/>
  <c r="S400" i="1" s="1"/>
  <c r="Q401" i="1"/>
  <c r="R401" i="1" s="1"/>
  <c r="S401" i="1" s="1"/>
  <c r="Q402" i="1"/>
  <c r="R402" i="1" s="1"/>
  <c r="S402" i="1" s="1"/>
  <c r="Q403" i="1"/>
  <c r="R403" i="1" s="1"/>
  <c r="S403" i="1" s="1"/>
  <c r="Q404" i="1"/>
  <c r="R404" i="1" s="1"/>
  <c r="S404" i="1" s="1"/>
  <c r="Q405" i="1"/>
  <c r="R405" i="1" s="1"/>
  <c r="Q406" i="1"/>
  <c r="R406" i="1" s="1"/>
  <c r="S406" i="1" s="1"/>
  <c r="Q407" i="1"/>
  <c r="R407" i="1" s="1"/>
  <c r="S407" i="1" s="1"/>
  <c r="Q408" i="1"/>
  <c r="R408" i="1" s="1"/>
  <c r="S408" i="1" s="1"/>
  <c r="Q409" i="1"/>
  <c r="R409" i="1" s="1"/>
  <c r="S409" i="1" s="1"/>
  <c r="Q410" i="1"/>
  <c r="R410" i="1" s="1"/>
  <c r="Q411" i="1"/>
  <c r="R411" i="1" s="1"/>
  <c r="S411" i="1" s="1"/>
  <c r="Q412" i="1"/>
  <c r="R412" i="1" s="1"/>
  <c r="S412" i="1" s="1"/>
  <c r="Q413" i="1"/>
  <c r="R413" i="1" s="1"/>
  <c r="S413" i="1" s="1"/>
  <c r="Q414" i="1"/>
  <c r="R414" i="1" s="1"/>
  <c r="S414" i="1" s="1"/>
  <c r="Q415" i="1"/>
  <c r="R415" i="1" s="1"/>
  <c r="S415" i="1" s="1"/>
  <c r="Q416" i="1"/>
  <c r="R416" i="1" s="1"/>
  <c r="S416" i="1" s="1"/>
  <c r="Q417" i="1"/>
  <c r="R417" i="1" s="1"/>
  <c r="Q418" i="1"/>
  <c r="R418" i="1" s="1"/>
  <c r="S418" i="1" s="1"/>
  <c r="Q419" i="1"/>
  <c r="R419" i="1" s="1"/>
  <c r="S419" i="1" s="1"/>
  <c r="Q420" i="1"/>
  <c r="R420" i="1" s="1"/>
  <c r="S420" i="1" s="1"/>
  <c r="Q421" i="1"/>
  <c r="R421" i="1" s="1"/>
  <c r="S421" i="1" s="1"/>
  <c r="Q422" i="1"/>
  <c r="R422" i="1" s="1"/>
  <c r="S422" i="1" s="1"/>
  <c r="Q423" i="1"/>
  <c r="R423" i="1" s="1"/>
  <c r="S423" i="1" s="1"/>
  <c r="Q424" i="1"/>
  <c r="R424" i="1" s="1"/>
  <c r="S424" i="1" s="1"/>
  <c r="Q425" i="1"/>
  <c r="R425" i="1" s="1"/>
  <c r="S425" i="1" s="1"/>
  <c r="Q426" i="1"/>
  <c r="R426" i="1" s="1"/>
  <c r="S426" i="1" s="1"/>
  <c r="Q427" i="1"/>
  <c r="R427" i="1" s="1"/>
  <c r="S427" i="1" s="1"/>
  <c r="Q428" i="1"/>
  <c r="R428" i="1" s="1"/>
  <c r="S428" i="1" s="1"/>
  <c r="Q429" i="1"/>
  <c r="R429" i="1" s="1"/>
  <c r="S429" i="1" s="1"/>
  <c r="Q430" i="1"/>
  <c r="R430" i="1" s="1"/>
  <c r="S430" i="1" s="1"/>
  <c r="Q431" i="1"/>
  <c r="R431" i="1" s="1"/>
  <c r="Q432" i="1"/>
  <c r="R432" i="1" s="1"/>
  <c r="S432" i="1" s="1"/>
  <c r="Q433" i="1"/>
  <c r="R433" i="1" s="1"/>
  <c r="S433" i="1" s="1"/>
  <c r="Q434" i="1"/>
  <c r="R434" i="1" s="1"/>
  <c r="Q435" i="1"/>
  <c r="R435" i="1" s="1"/>
  <c r="S435" i="1" s="1"/>
  <c r="Q436" i="1"/>
  <c r="R436" i="1" s="1"/>
  <c r="S436" i="1" s="1"/>
  <c r="Q437" i="1"/>
  <c r="R437" i="1" s="1"/>
  <c r="S437" i="1" s="1"/>
  <c r="Q438" i="1"/>
  <c r="R438" i="1" s="1"/>
  <c r="Q439" i="1"/>
  <c r="R439" i="1" s="1"/>
  <c r="Q440" i="1"/>
  <c r="R440" i="1" s="1"/>
  <c r="S440" i="1" s="1"/>
  <c r="Q441" i="1"/>
  <c r="R441" i="1" s="1"/>
  <c r="S441" i="1" s="1"/>
  <c r="Q442" i="1"/>
  <c r="R442" i="1" s="1"/>
  <c r="S442" i="1" s="1"/>
  <c r="Q443" i="1"/>
  <c r="R443" i="1" s="1"/>
  <c r="S443" i="1" s="1"/>
  <c r="Q444" i="1"/>
  <c r="R444" i="1" s="1"/>
  <c r="Q445" i="1"/>
  <c r="R445" i="1" s="1"/>
  <c r="S445" i="1" s="1"/>
  <c r="Q446" i="1"/>
  <c r="R446" i="1" s="1"/>
  <c r="S446" i="1" s="1"/>
  <c r="Q447" i="1"/>
  <c r="R447" i="1" s="1"/>
  <c r="S447" i="1" s="1"/>
  <c r="Q448" i="1"/>
  <c r="R448" i="1" s="1"/>
  <c r="S448" i="1" s="1"/>
  <c r="Q449" i="1"/>
  <c r="R449" i="1" s="1"/>
  <c r="S449" i="1" s="1"/>
  <c r="Q450" i="1"/>
  <c r="R450" i="1" s="1"/>
  <c r="S450" i="1" s="1"/>
  <c r="Q451" i="1"/>
  <c r="R451" i="1" s="1"/>
  <c r="S451" i="1" s="1"/>
  <c r="Q452" i="1"/>
  <c r="R452" i="1" s="1"/>
  <c r="S452" i="1" s="1"/>
  <c r="Q453" i="1"/>
  <c r="R453" i="1" s="1"/>
  <c r="S453" i="1" s="1"/>
  <c r="Q454" i="1"/>
  <c r="R454" i="1" s="1"/>
  <c r="S454" i="1" s="1"/>
  <c r="Q455" i="1"/>
  <c r="R455" i="1" s="1"/>
  <c r="S455" i="1" s="1"/>
  <c r="Q456" i="1"/>
  <c r="R456" i="1" s="1"/>
  <c r="S456" i="1" s="1"/>
  <c r="Q457" i="1"/>
  <c r="R457" i="1" s="1"/>
  <c r="S457" i="1" s="1"/>
  <c r="Q458" i="1"/>
  <c r="R458" i="1" s="1"/>
  <c r="S458" i="1" s="1"/>
  <c r="Q459" i="1"/>
  <c r="R459" i="1" s="1"/>
  <c r="S459" i="1" s="1"/>
  <c r="Q460" i="1"/>
  <c r="R460" i="1" s="1"/>
  <c r="S460" i="1" s="1"/>
  <c r="Q461" i="1"/>
  <c r="R461" i="1" s="1"/>
  <c r="S461" i="1" s="1"/>
  <c r="Q462" i="1"/>
  <c r="R462" i="1" s="1"/>
  <c r="S462" i="1" s="1"/>
  <c r="Q463" i="1"/>
  <c r="R463" i="1" s="1"/>
  <c r="S463" i="1" s="1"/>
  <c r="Q464" i="1"/>
  <c r="R464" i="1" s="1"/>
  <c r="S464" i="1" s="1"/>
  <c r="Q465" i="1"/>
  <c r="R465" i="1" s="1"/>
  <c r="S465" i="1" s="1"/>
  <c r="Q466" i="1"/>
  <c r="R466" i="1" s="1"/>
  <c r="S466" i="1" s="1"/>
  <c r="Q467" i="1"/>
  <c r="R467" i="1" s="1"/>
  <c r="S467" i="1" s="1"/>
  <c r="Q468" i="1"/>
  <c r="R468" i="1" s="1"/>
  <c r="S468" i="1" s="1"/>
  <c r="Q469" i="1"/>
  <c r="R469" i="1" s="1"/>
  <c r="S469" i="1" s="1"/>
  <c r="Q470" i="1"/>
  <c r="R470" i="1" s="1"/>
  <c r="S470" i="1" s="1"/>
  <c r="Q471" i="1"/>
  <c r="R471" i="1" s="1"/>
  <c r="S471" i="1" s="1"/>
  <c r="Q472" i="1"/>
  <c r="R472" i="1" s="1"/>
  <c r="S472" i="1" s="1"/>
  <c r="Q473" i="1"/>
  <c r="R473" i="1" s="1"/>
  <c r="S473" i="1" s="1"/>
  <c r="Q474" i="1"/>
  <c r="R474" i="1" s="1"/>
  <c r="S474" i="1" s="1"/>
  <c r="Q475" i="1"/>
  <c r="R475" i="1" s="1"/>
  <c r="S475" i="1" s="1"/>
  <c r="Q476" i="1"/>
  <c r="R476" i="1" s="1"/>
  <c r="S476" i="1" s="1"/>
  <c r="Q477" i="1"/>
  <c r="R477" i="1" s="1"/>
  <c r="S477" i="1" s="1"/>
  <c r="Q478" i="1"/>
  <c r="R478" i="1" s="1"/>
  <c r="S478" i="1" s="1"/>
  <c r="Q479" i="1"/>
  <c r="R479" i="1" s="1"/>
  <c r="S479" i="1" s="1"/>
  <c r="Q480" i="1"/>
  <c r="R480" i="1" s="1"/>
  <c r="S480" i="1" s="1"/>
  <c r="Q481" i="1"/>
  <c r="R481" i="1" s="1"/>
  <c r="Q482" i="1"/>
  <c r="R482" i="1" s="1"/>
  <c r="S482" i="1" s="1"/>
  <c r="Q483" i="1"/>
  <c r="R483" i="1" s="1"/>
  <c r="S483" i="1" s="1"/>
  <c r="Q484" i="1"/>
  <c r="R484" i="1" s="1"/>
  <c r="S484" i="1" s="1"/>
  <c r="Q485" i="1"/>
  <c r="R485" i="1" s="1"/>
  <c r="Q486" i="1"/>
  <c r="R486" i="1" s="1"/>
  <c r="S486" i="1" s="1"/>
  <c r="Q487" i="1"/>
  <c r="R487" i="1" s="1"/>
  <c r="S487" i="1" s="1"/>
  <c r="Q488" i="1"/>
  <c r="R488" i="1" s="1"/>
  <c r="S488" i="1" s="1"/>
  <c r="Q489" i="1"/>
  <c r="R489" i="1" s="1"/>
  <c r="S489" i="1" s="1"/>
  <c r="Q490" i="1"/>
  <c r="R490" i="1" s="1"/>
  <c r="S490" i="1" s="1"/>
  <c r="Q491" i="1"/>
  <c r="R491" i="1" s="1"/>
  <c r="S491" i="1" s="1"/>
  <c r="Q492" i="1"/>
  <c r="R492" i="1" s="1"/>
  <c r="Q493" i="1"/>
  <c r="R493" i="1" s="1"/>
  <c r="S493" i="1" s="1"/>
  <c r="Q494" i="1"/>
  <c r="R494" i="1" s="1"/>
  <c r="S494" i="1" s="1"/>
  <c r="Q495" i="1"/>
  <c r="R495" i="1" s="1"/>
  <c r="S495" i="1" s="1"/>
  <c r="Q496" i="1"/>
  <c r="R496" i="1" s="1"/>
  <c r="S496" i="1" s="1"/>
  <c r="Q497" i="1"/>
  <c r="R497" i="1" s="1"/>
  <c r="S497" i="1" s="1"/>
  <c r="Q498" i="1"/>
  <c r="R498" i="1" s="1"/>
  <c r="S498" i="1" s="1"/>
  <c r="Q499" i="1"/>
  <c r="R499" i="1" s="1"/>
  <c r="S499" i="1" s="1"/>
  <c r="Q500" i="1"/>
  <c r="R500" i="1" s="1"/>
  <c r="Q501" i="1"/>
  <c r="R501" i="1" s="1"/>
  <c r="Q502" i="1"/>
  <c r="R502" i="1" s="1"/>
  <c r="S502" i="1" s="1"/>
  <c r="Q503" i="1"/>
  <c r="R503" i="1" s="1"/>
  <c r="S503" i="1" s="1"/>
  <c r="Q504" i="1"/>
  <c r="R504" i="1" s="1"/>
  <c r="S504" i="1" s="1"/>
  <c r="Q505" i="1"/>
  <c r="R505" i="1" s="1"/>
  <c r="S505" i="1" s="1"/>
  <c r="Q506" i="1"/>
  <c r="R506" i="1" s="1"/>
  <c r="S506" i="1" s="1"/>
  <c r="Q507" i="1"/>
  <c r="R507" i="1" s="1"/>
  <c r="S507" i="1" s="1"/>
  <c r="Q508" i="1"/>
  <c r="R508" i="1" s="1"/>
  <c r="S508" i="1" s="1"/>
  <c r="Q509" i="1"/>
  <c r="R509" i="1" s="1"/>
  <c r="S509" i="1" s="1"/>
  <c r="Q510" i="1"/>
  <c r="R510" i="1" s="1"/>
  <c r="S510" i="1" s="1"/>
  <c r="Q511" i="1"/>
  <c r="R511" i="1" s="1"/>
  <c r="S511" i="1" s="1"/>
  <c r="Q512" i="1"/>
  <c r="R512" i="1" s="1"/>
  <c r="S512" i="1" s="1"/>
  <c r="Q513" i="1"/>
  <c r="R513" i="1" s="1"/>
  <c r="S513" i="1" s="1"/>
  <c r="Q514" i="1"/>
  <c r="R514" i="1" s="1"/>
  <c r="S514" i="1" s="1"/>
  <c r="Q515" i="1"/>
  <c r="R515" i="1" s="1"/>
  <c r="S515" i="1" s="1"/>
  <c r="Q516" i="1"/>
  <c r="R516" i="1" s="1"/>
  <c r="S516" i="1" s="1"/>
  <c r="Q517" i="1"/>
  <c r="R517" i="1" s="1"/>
  <c r="S517" i="1" s="1"/>
  <c r="Q518" i="1"/>
  <c r="R518" i="1" s="1"/>
  <c r="S518" i="1" s="1"/>
  <c r="Q519" i="1"/>
  <c r="R519" i="1" s="1"/>
  <c r="S519" i="1" s="1"/>
  <c r="Q520" i="1"/>
  <c r="R520" i="1" s="1"/>
  <c r="Q521" i="1"/>
  <c r="R521" i="1" s="1"/>
  <c r="S521" i="1" s="1"/>
  <c r="Q522" i="1"/>
  <c r="R522" i="1" s="1"/>
  <c r="S522" i="1" s="1"/>
  <c r="Q523" i="1"/>
  <c r="R523" i="1" s="1"/>
  <c r="Q524" i="1"/>
  <c r="R524" i="1" s="1"/>
  <c r="S524" i="1" s="1"/>
  <c r="Q525" i="1"/>
  <c r="R525" i="1" s="1"/>
  <c r="Q526" i="1"/>
  <c r="R526" i="1" s="1"/>
  <c r="S526" i="1" s="1"/>
  <c r="Q527" i="1"/>
  <c r="R527" i="1" s="1"/>
  <c r="S527" i="1" s="1"/>
  <c r="Q528" i="1"/>
  <c r="R528" i="1" s="1"/>
  <c r="S528" i="1" s="1"/>
  <c r="Q529" i="1"/>
  <c r="R529" i="1" s="1"/>
  <c r="Q530" i="1"/>
  <c r="R530" i="1" s="1"/>
  <c r="S530" i="1" s="1"/>
  <c r="Q531" i="1"/>
  <c r="R531" i="1" s="1"/>
  <c r="S531" i="1" s="1"/>
  <c r="Q532" i="1"/>
  <c r="R532" i="1" s="1"/>
  <c r="S532" i="1" s="1"/>
  <c r="Q533" i="1"/>
  <c r="R533" i="1" s="1"/>
  <c r="S533" i="1" s="1"/>
  <c r="Q534" i="1"/>
  <c r="R534" i="1" s="1"/>
  <c r="S534" i="1" s="1"/>
  <c r="Q535" i="1"/>
  <c r="R535" i="1" s="1"/>
  <c r="S535" i="1" s="1"/>
  <c r="Q536" i="1"/>
  <c r="R536" i="1" s="1"/>
  <c r="S536" i="1" s="1"/>
  <c r="Q537" i="1"/>
  <c r="R537" i="1" s="1"/>
  <c r="S537" i="1" s="1"/>
  <c r="Q538" i="1"/>
  <c r="R538" i="1" s="1"/>
  <c r="S538" i="1" s="1"/>
  <c r="Q539" i="1"/>
  <c r="R539" i="1" s="1"/>
  <c r="S539" i="1" s="1"/>
  <c r="Q540" i="1"/>
  <c r="R540" i="1" s="1"/>
  <c r="S540" i="1" s="1"/>
  <c r="Q541" i="1"/>
  <c r="R541" i="1" s="1"/>
  <c r="S541" i="1" s="1"/>
  <c r="Q542" i="1"/>
  <c r="R542" i="1" s="1"/>
  <c r="S542" i="1" s="1"/>
  <c r="Q543" i="1"/>
  <c r="R543" i="1" s="1"/>
  <c r="S543" i="1" s="1"/>
  <c r="Q544" i="1"/>
  <c r="R544" i="1" s="1"/>
  <c r="S544" i="1" s="1"/>
  <c r="Q545" i="1"/>
  <c r="R545" i="1" s="1"/>
  <c r="S545" i="1" s="1"/>
  <c r="Q546" i="1"/>
  <c r="R546" i="1" s="1"/>
  <c r="S546" i="1" s="1"/>
  <c r="Q547" i="1"/>
  <c r="R547" i="1" s="1"/>
  <c r="S547" i="1" s="1"/>
  <c r="Q548" i="1"/>
  <c r="R548" i="1" s="1"/>
  <c r="S548" i="1" s="1"/>
  <c r="Q549" i="1"/>
  <c r="R549" i="1" s="1"/>
  <c r="S549" i="1" s="1"/>
  <c r="Q550" i="1"/>
  <c r="R550" i="1" s="1"/>
  <c r="S550" i="1" s="1"/>
  <c r="Q551" i="1"/>
  <c r="R551" i="1" s="1"/>
  <c r="S551" i="1" s="1"/>
  <c r="Q552" i="1"/>
  <c r="R552" i="1" s="1"/>
  <c r="S552" i="1" s="1"/>
  <c r="Q553" i="1"/>
  <c r="R553" i="1" s="1"/>
  <c r="S553" i="1" s="1"/>
  <c r="Q554" i="1"/>
  <c r="R554" i="1" s="1"/>
  <c r="S554" i="1" s="1"/>
  <c r="Q555" i="1"/>
  <c r="R555" i="1" s="1"/>
  <c r="Q556" i="1"/>
  <c r="R556" i="1" s="1"/>
  <c r="S556" i="1" s="1"/>
  <c r="Q557" i="1"/>
  <c r="R557" i="1" s="1"/>
  <c r="S557" i="1" s="1"/>
  <c r="Q558" i="1"/>
  <c r="R558" i="1" s="1"/>
  <c r="S558" i="1" s="1"/>
  <c r="Q559" i="1"/>
  <c r="R559" i="1" s="1"/>
  <c r="S559" i="1" s="1"/>
  <c r="Q560" i="1"/>
  <c r="R560" i="1" s="1"/>
  <c r="S560" i="1" s="1"/>
  <c r="Q561" i="1"/>
  <c r="R561" i="1" s="1"/>
  <c r="S561" i="1" s="1"/>
  <c r="Q562" i="1"/>
  <c r="R562" i="1" s="1"/>
  <c r="S562" i="1" s="1"/>
  <c r="Q563" i="1"/>
  <c r="R563" i="1" s="1"/>
  <c r="Q564" i="1"/>
  <c r="R564" i="1" s="1"/>
  <c r="S564" i="1" s="1"/>
  <c r="Q565" i="1"/>
  <c r="R565" i="1" s="1"/>
  <c r="S565" i="1" s="1"/>
  <c r="Q566" i="1"/>
  <c r="R566" i="1" s="1"/>
  <c r="S566" i="1" s="1"/>
  <c r="Q567" i="1"/>
  <c r="R567" i="1" s="1"/>
  <c r="Q568" i="1"/>
  <c r="R568" i="1" s="1"/>
  <c r="S568" i="1" s="1"/>
  <c r="Q569" i="1"/>
  <c r="R569" i="1" s="1"/>
  <c r="S569" i="1" s="1"/>
  <c r="Q570" i="1"/>
  <c r="R570" i="1" s="1"/>
  <c r="S570" i="1" s="1"/>
  <c r="Q571" i="1"/>
  <c r="R571" i="1" s="1"/>
  <c r="S571" i="1" s="1"/>
  <c r="Q572" i="1"/>
  <c r="R572" i="1" s="1"/>
  <c r="Q573" i="1"/>
  <c r="R573" i="1" s="1"/>
  <c r="S573" i="1" s="1"/>
  <c r="Q574" i="1"/>
  <c r="R574" i="1" s="1"/>
  <c r="S574" i="1" s="1"/>
  <c r="Q575" i="1"/>
  <c r="R575" i="1" s="1"/>
  <c r="S575" i="1" s="1"/>
  <c r="Q576" i="1"/>
  <c r="R576" i="1" s="1"/>
  <c r="S576" i="1" s="1"/>
  <c r="Q577" i="1"/>
  <c r="R577" i="1" s="1"/>
  <c r="S577" i="1" s="1"/>
  <c r="Q578" i="1"/>
  <c r="R578" i="1" s="1"/>
  <c r="S578" i="1" s="1"/>
  <c r="Q579" i="1"/>
  <c r="R579" i="1" s="1"/>
  <c r="S579" i="1" s="1"/>
  <c r="Q580" i="1"/>
  <c r="R580" i="1" s="1"/>
  <c r="S580" i="1" s="1"/>
  <c r="Q581" i="1"/>
  <c r="R581" i="1" s="1"/>
  <c r="S581" i="1" s="1"/>
  <c r="Q582" i="1"/>
  <c r="Q583" i="1"/>
  <c r="R583" i="1" s="1"/>
  <c r="S583" i="1" s="1"/>
  <c r="Q584" i="1"/>
  <c r="R584" i="1" s="1"/>
  <c r="S584" i="1" s="1"/>
  <c r="Q585" i="1"/>
  <c r="R585" i="1" s="1"/>
  <c r="S585" i="1" s="1"/>
  <c r="Q586" i="1"/>
  <c r="R586" i="1" s="1"/>
  <c r="S586" i="1" s="1"/>
  <c r="Q587" i="1"/>
  <c r="R587" i="1" s="1"/>
  <c r="S587" i="1" s="1"/>
  <c r="Q588" i="1"/>
  <c r="R588" i="1" s="1"/>
  <c r="S588" i="1" s="1"/>
  <c r="Q589" i="1"/>
  <c r="R589" i="1" s="1"/>
  <c r="S589" i="1" s="1"/>
  <c r="Q590" i="1"/>
  <c r="R590" i="1" s="1"/>
  <c r="S590" i="1" s="1"/>
  <c r="Q591" i="1"/>
  <c r="R591" i="1" s="1"/>
  <c r="S591" i="1" s="1"/>
  <c r="Q592" i="1"/>
  <c r="R592" i="1" s="1"/>
  <c r="S592" i="1" s="1"/>
  <c r="Q593" i="1"/>
  <c r="R593" i="1" s="1"/>
  <c r="S593" i="1" s="1"/>
  <c r="Q594" i="1"/>
  <c r="R594" i="1" s="1"/>
  <c r="S594" i="1" s="1"/>
  <c r="Q595" i="1"/>
  <c r="R595" i="1" s="1"/>
  <c r="S595" i="1" s="1"/>
  <c r="Q596" i="1"/>
  <c r="R596" i="1" s="1"/>
  <c r="S596" i="1" s="1"/>
  <c r="Q597" i="1"/>
  <c r="R597" i="1" s="1"/>
  <c r="S597" i="1" s="1"/>
  <c r="Q598" i="1"/>
  <c r="R598" i="1" s="1"/>
  <c r="S598" i="1" s="1"/>
  <c r="Q599" i="1"/>
  <c r="R599" i="1" s="1"/>
  <c r="S599" i="1" s="1"/>
  <c r="Q600" i="1"/>
  <c r="R600" i="1" s="1"/>
  <c r="S600" i="1" s="1"/>
  <c r="Q601" i="1"/>
  <c r="R601" i="1" s="1"/>
  <c r="S601" i="1" s="1"/>
  <c r="Q602" i="1"/>
  <c r="R602" i="1" s="1"/>
  <c r="S602" i="1" s="1"/>
  <c r="Q603" i="1"/>
  <c r="R603" i="1" s="1"/>
  <c r="S603" i="1" s="1"/>
  <c r="Q604" i="1"/>
  <c r="R604" i="1" s="1"/>
  <c r="S604" i="1" s="1"/>
  <c r="Q605" i="1"/>
  <c r="R605" i="1" s="1"/>
  <c r="S605" i="1" s="1"/>
  <c r="Q606" i="1"/>
  <c r="R606" i="1" s="1"/>
  <c r="S606" i="1" s="1"/>
  <c r="Q607" i="1"/>
  <c r="R607" i="1" s="1"/>
  <c r="S607" i="1" s="1"/>
  <c r="Q608" i="1"/>
  <c r="R608" i="1" s="1"/>
  <c r="S608" i="1" s="1"/>
  <c r="Q609" i="1"/>
  <c r="R609" i="1" s="1"/>
  <c r="Q610" i="1"/>
  <c r="R610" i="1" s="1"/>
  <c r="S610" i="1" s="1"/>
  <c r="Q611" i="1"/>
  <c r="R611" i="1" s="1"/>
  <c r="S611" i="1" s="1"/>
  <c r="Q612" i="1"/>
  <c r="R612" i="1" s="1"/>
  <c r="S612" i="1" s="1"/>
  <c r="Q613" i="1"/>
  <c r="R613" i="1" s="1"/>
  <c r="S613" i="1" s="1"/>
  <c r="Q614" i="1"/>
  <c r="R614" i="1" s="1"/>
  <c r="S614" i="1" s="1"/>
  <c r="Q615" i="1"/>
  <c r="R615" i="1" s="1"/>
  <c r="S615" i="1" s="1"/>
  <c r="Q616" i="1"/>
  <c r="R616" i="1" s="1"/>
  <c r="S616" i="1" s="1"/>
  <c r="Q617" i="1"/>
  <c r="R617" i="1" s="1"/>
  <c r="S617" i="1" s="1"/>
  <c r="Q618" i="1"/>
  <c r="R618" i="1" s="1"/>
  <c r="S618" i="1" s="1"/>
  <c r="Q619" i="1"/>
  <c r="R619" i="1" s="1"/>
  <c r="S619" i="1" s="1"/>
  <c r="Q620" i="1"/>
  <c r="R620" i="1" s="1"/>
  <c r="S620" i="1" s="1"/>
  <c r="Q621" i="1"/>
  <c r="R621" i="1" s="1"/>
  <c r="S621" i="1" s="1"/>
  <c r="Q622" i="1"/>
  <c r="R622" i="1" s="1"/>
  <c r="S622" i="1" s="1"/>
  <c r="Q623" i="1"/>
  <c r="R623" i="1" s="1"/>
  <c r="Q624" i="1"/>
  <c r="R624" i="1" s="1"/>
  <c r="S624" i="1" s="1"/>
  <c r="Q625" i="1"/>
  <c r="R625" i="1" s="1"/>
  <c r="S625" i="1" s="1"/>
  <c r="Q626" i="1"/>
  <c r="R626" i="1" s="1"/>
  <c r="S626" i="1" s="1"/>
  <c r="Q627" i="1"/>
  <c r="R627" i="1" s="1"/>
  <c r="S627" i="1" s="1"/>
  <c r="Q628" i="1"/>
  <c r="R628" i="1" s="1"/>
  <c r="S628" i="1" s="1"/>
  <c r="Q629" i="1"/>
  <c r="R629" i="1" s="1"/>
  <c r="S629" i="1" s="1"/>
  <c r="Q630" i="1"/>
  <c r="R630" i="1" s="1"/>
  <c r="S630" i="1" s="1"/>
  <c r="Q631" i="1"/>
  <c r="R631" i="1" s="1"/>
  <c r="S631" i="1" s="1"/>
  <c r="Q632" i="1"/>
  <c r="R632" i="1" s="1"/>
  <c r="S632" i="1" s="1"/>
  <c r="Q633" i="1"/>
  <c r="R633" i="1" s="1"/>
  <c r="S633" i="1" s="1"/>
  <c r="Q634" i="1"/>
  <c r="R634" i="1" s="1"/>
  <c r="S634" i="1" s="1"/>
  <c r="Q635" i="1"/>
  <c r="R635" i="1" s="1"/>
  <c r="S635" i="1" s="1"/>
  <c r="Q636" i="1"/>
  <c r="R636" i="1" s="1"/>
  <c r="S636" i="1" s="1"/>
  <c r="Q637" i="1"/>
  <c r="R637" i="1" s="1"/>
  <c r="S637" i="1" s="1"/>
  <c r="Q638" i="1"/>
  <c r="R638" i="1" s="1"/>
  <c r="S638" i="1" s="1"/>
  <c r="Q639" i="1"/>
  <c r="R639" i="1" s="1"/>
  <c r="Q640" i="1"/>
  <c r="R640" i="1" s="1"/>
  <c r="S640" i="1" s="1"/>
  <c r="Q641" i="1"/>
  <c r="R641" i="1" s="1"/>
  <c r="S641" i="1" s="1"/>
  <c r="Q642" i="1"/>
  <c r="R642" i="1" s="1"/>
  <c r="S642" i="1" s="1"/>
  <c r="Q643" i="1"/>
  <c r="R643" i="1" s="1"/>
  <c r="S643" i="1" s="1"/>
  <c r="Q644" i="1"/>
  <c r="R644" i="1" s="1"/>
  <c r="S644" i="1" s="1"/>
  <c r="Q645" i="1"/>
  <c r="R645" i="1" s="1"/>
  <c r="S645" i="1" s="1"/>
  <c r="Q646" i="1"/>
  <c r="R646" i="1" s="1"/>
  <c r="S646" i="1" s="1"/>
  <c r="Q647" i="1"/>
  <c r="R647" i="1" s="1"/>
  <c r="S647" i="1" s="1"/>
  <c r="Q648" i="1"/>
  <c r="R648" i="1" s="1"/>
  <c r="S648" i="1" s="1"/>
  <c r="Q649" i="1"/>
  <c r="R649" i="1" s="1"/>
  <c r="S649" i="1" s="1"/>
  <c r="Q650" i="1"/>
  <c r="R650" i="1" s="1"/>
  <c r="S650" i="1" s="1"/>
  <c r="Q651" i="1"/>
  <c r="R651" i="1" s="1"/>
  <c r="S651" i="1" s="1"/>
  <c r="Q652" i="1"/>
  <c r="R652" i="1" s="1"/>
  <c r="S652" i="1" s="1"/>
  <c r="Q653" i="1"/>
  <c r="R653" i="1" s="1"/>
  <c r="S653" i="1" s="1"/>
  <c r="Q654" i="1"/>
  <c r="R654" i="1" s="1"/>
  <c r="S654" i="1" s="1"/>
  <c r="Q655" i="1"/>
  <c r="R655" i="1" s="1"/>
  <c r="S655" i="1" s="1"/>
  <c r="Q656" i="1"/>
  <c r="R656" i="1" s="1"/>
  <c r="S656" i="1" s="1"/>
  <c r="Q657" i="1"/>
  <c r="R657" i="1" s="1"/>
  <c r="S657" i="1" s="1"/>
  <c r="Q658" i="1"/>
  <c r="R658" i="1" s="1"/>
  <c r="S658" i="1" s="1"/>
  <c r="Q659" i="1"/>
  <c r="R659" i="1" s="1"/>
  <c r="S659" i="1" s="1"/>
  <c r="Q660" i="1"/>
  <c r="R660" i="1" s="1"/>
  <c r="S660" i="1" s="1"/>
  <c r="Q661" i="1"/>
  <c r="R661" i="1" s="1"/>
  <c r="S661" i="1" s="1"/>
  <c r="Q662" i="1"/>
  <c r="R662" i="1" s="1"/>
  <c r="S662" i="1" s="1"/>
  <c r="Q663" i="1"/>
  <c r="R663" i="1" s="1"/>
  <c r="S663" i="1" s="1"/>
  <c r="Q664" i="1"/>
  <c r="R664" i="1" s="1"/>
  <c r="S664" i="1" s="1"/>
  <c r="Q665" i="1"/>
  <c r="R665" i="1" s="1"/>
  <c r="S665" i="1" s="1"/>
  <c r="Q666" i="1"/>
  <c r="R666" i="1" s="1"/>
  <c r="S666" i="1" s="1"/>
  <c r="Q667" i="1"/>
  <c r="R667" i="1" s="1"/>
  <c r="S667" i="1" s="1"/>
  <c r="Q668" i="1"/>
  <c r="R668" i="1" s="1"/>
  <c r="S668" i="1" s="1"/>
  <c r="Q669" i="1"/>
  <c r="R669" i="1" s="1"/>
  <c r="S669" i="1" s="1"/>
  <c r="Q670" i="1"/>
  <c r="R670" i="1" s="1"/>
  <c r="S670" i="1" s="1"/>
  <c r="Q671" i="1"/>
  <c r="R671" i="1" s="1"/>
  <c r="S671" i="1" s="1"/>
  <c r="Q672" i="1"/>
  <c r="R672" i="1" s="1"/>
  <c r="S672" i="1" s="1"/>
  <c r="Q673" i="1"/>
  <c r="R673" i="1" s="1"/>
  <c r="S673" i="1" s="1"/>
  <c r="Q674" i="1"/>
  <c r="R674" i="1" s="1"/>
  <c r="S674" i="1" s="1"/>
  <c r="Q675" i="1"/>
  <c r="R675" i="1" s="1"/>
  <c r="S675" i="1" s="1"/>
  <c r="Q676" i="1"/>
  <c r="R676" i="1" s="1"/>
  <c r="S676" i="1" s="1"/>
  <c r="Q677" i="1"/>
  <c r="R677" i="1" s="1"/>
  <c r="S677" i="1" s="1"/>
  <c r="Q678" i="1"/>
  <c r="R678" i="1" s="1"/>
  <c r="S678" i="1" s="1"/>
  <c r="Q679" i="1"/>
  <c r="R679" i="1" s="1"/>
  <c r="S679" i="1" s="1"/>
  <c r="Q680" i="1"/>
  <c r="R680" i="1" s="1"/>
  <c r="S680" i="1" s="1"/>
  <c r="Q681" i="1"/>
  <c r="R681" i="1" s="1"/>
  <c r="S681" i="1" s="1"/>
  <c r="Q682" i="1"/>
  <c r="R682" i="1" s="1"/>
  <c r="S682" i="1" s="1"/>
  <c r="Q683" i="1"/>
  <c r="R683" i="1" s="1"/>
  <c r="S683" i="1" s="1"/>
  <c r="Q684" i="1"/>
  <c r="R684" i="1" s="1"/>
  <c r="S684" i="1" s="1"/>
  <c r="Q685" i="1"/>
  <c r="R685" i="1" s="1"/>
  <c r="S685" i="1" s="1"/>
  <c r="Q686" i="1"/>
  <c r="R686" i="1" s="1"/>
  <c r="S686" i="1" s="1"/>
  <c r="Q687" i="1"/>
  <c r="R687" i="1" s="1"/>
  <c r="S687" i="1" s="1"/>
  <c r="Q688" i="1"/>
  <c r="R688" i="1" s="1"/>
  <c r="S688" i="1" s="1"/>
  <c r="Q689" i="1"/>
  <c r="R689" i="1" s="1"/>
  <c r="S689" i="1" s="1"/>
  <c r="Q690" i="1"/>
  <c r="R690" i="1" s="1"/>
  <c r="S690" i="1" s="1"/>
  <c r="Q691" i="1"/>
  <c r="R691" i="1" s="1"/>
  <c r="S691" i="1" s="1"/>
  <c r="Q692" i="1"/>
  <c r="R692" i="1" s="1"/>
  <c r="S692" i="1" s="1"/>
  <c r="Q693" i="1"/>
  <c r="R693" i="1" s="1"/>
  <c r="S693" i="1" s="1"/>
  <c r="Q694" i="1"/>
  <c r="R694" i="1" s="1"/>
  <c r="S694" i="1" s="1"/>
  <c r="Q695" i="1"/>
  <c r="R695" i="1" s="1"/>
  <c r="S695" i="1" s="1"/>
  <c r="Q696" i="1"/>
  <c r="R696" i="1" s="1"/>
  <c r="S696" i="1" s="1"/>
  <c r="Q697" i="1"/>
  <c r="R697" i="1" s="1"/>
  <c r="S697" i="1" s="1"/>
  <c r="Q698" i="1"/>
  <c r="R698" i="1" s="1"/>
  <c r="S698" i="1" s="1"/>
  <c r="Q699" i="1"/>
  <c r="R699" i="1" s="1"/>
  <c r="S699" i="1" s="1"/>
  <c r="Q700" i="1"/>
  <c r="R700" i="1" s="1"/>
  <c r="S700" i="1" s="1"/>
  <c r="Q701" i="1"/>
  <c r="R701" i="1" s="1"/>
  <c r="S701" i="1" s="1"/>
  <c r="Q702" i="1"/>
  <c r="R702" i="1" s="1"/>
  <c r="S702" i="1" s="1"/>
  <c r="Q703" i="1"/>
  <c r="R703" i="1" s="1"/>
  <c r="S703" i="1" s="1"/>
  <c r="Q704" i="1"/>
  <c r="R704" i="1" s="1"/>
  <c r="S704" i="1" s="1"/>
  <c r="Q705" i="1"/>
  <c r="R705" i="1" s="1"/>
  <c r="Q706" i="1"/>
  <c r="R706" i="1" s="1"/>
  <c r="S706" i="1" s="1"/>
  <c r="Q707" i="1"/>
  <c r="R707" i="1" s="1"/>
  <c r="S707" i="1" s="1"/>
  <c r="Q708" i="1"/>
  <c r="R708" i="1" s="1"/>
  <c r="S708" i="1" s="1"/>
  <c r="Q709" i="1"/>
  <c r="R709" i="1" s="1"/>
  <c r="S709" i="1" s="1"/>
  <c r="Q710" i="1"/>
  <c r="R710" i="1" s="1"/>
  <c r="S710" i="1" s="1"/>
  <c r="Q711" i="1"/>
  <c r="R711" i="1" s="1"/>
  <c r="Q712" i="1"/>
  <c r="R712" i="1" s="1"/>
  <c r="S712" i="1" s="1"/>
  <c r="Q713" i="1"/>
  <c r="R713" i="1" s="1"/>
  <c r="S713" i="1" s="1"/>
  <c r="Q714" i="1"/>
  <c r="R714" i="1" s="1"/>
  <c r="S714" i="1" s="1"/>
  <c r="Q715" i="1"/>
  <c r="R715" i="1" s="1"/>
  <c r="S715" i="1" s="1"/>
  <c r="Q716" i="1"/>
  <c r="R716" i="1" s="1"/>
  <c r="S716" i="1" s="1"/>
  <c r="Q717" i="1"/>
  <c r="R717" i="1" s="1"/>
  <c r="S717" i="1" s="1"/>
  <c r="Q718" i="1"/>
  <c r="R718" i="1" s="1"/>
  <c r="S718" i="1" s="1"/>
  <c r="Q719" i="1"/>
  <c r="R719" i="1" s="1"/>
  <c r="S719" i="1" s="1"/>
  <c r="Q720" i="1"/>
  <c r="R720" i="1" s="1"/>
  <c r="S720" i="1" s="1"/>
  <c r="Q721" i="1"/>
  <c r="R721" i="1" s="1"/>
  <c r="S721" i="1" s="1"/>
  <c r="Q722" i="1"/>
  <c r="R722" i="1" s="1"/>
  <c r="S722" i="1" s="1"/>
  <c r="Q723" i="1"/>
  <c r="R723" i="1" s="1"/>
  <c r="S723" i="1" s="1"/>
  <c r="Q724" i="1"/>
  <c r="R724" i="1" s="1"/>
  <c r="S724" i="1" s="1"/>
  <c r="Q725" i="1"/>
  <c r="R725" i="1" s="1"/>
  <c r="S725" i="1" s="1"/>
  <c r="Q726" i="1"/>
  <c r="R726" i="1" s="1"/>
  <c r="S726" i="1" s="1"/>
  <c r="Q727" i="1"/>
  <c r="R727" i="1" s="1"/>
  <c r="S727" i="1" s="1"/>
  <c r="Q728" i="1"/>
  <c r="R728" i="1" s="1"/>
  <c r="S728" i="1" s="1"/>
  <c r="Q729" i="1"/>
  <c r="R729" i="1" s="1"/>
  <c r="S729" i="1" s="1"/>
  <c r="Q730" i="1"/>
  <c r="R730" i="1" s="1"/>
  <c r="S730" i="1" s="1"/>
  <c r="Q731" i="1"/>
  <c r="R731" i="1" s="1"/>
  <c r="S731" i="1" s="1"/>
  <c r="Q732" i="1"/>
  <c r="R732" i="1" s="1"/>
  <c r="S732" i="1" s="1"/>
  <c r="Q733" i="1"/>
  <c r="R733" i="1" s="1"/>
  <c r="S733" i="1" s="1"/>
  <c r="Q734" i="1"/>
  <c r="R734" i="1" s="1"/>
  <c r="S734" i="1" s="1"/>
  <c r="Q735" i="1"/>
  <c r="R735" i="1" s="1"/>
  <c r="S735" i="1" s="1"/>
  <c r="Q736" i="1"/>
  <c r="R736" i="1" s="1"/>
  <c r="S736" i="1" s="1"/>
  <c r="Q737" i="1"/>
  <c r="R737" i="1" s="1"/>
  <c r="S737" i="1" s="1"/>
  <c r="Q738" i="1"/>
  <c r="R738" i="1" s="1"/>
  <c r="S738" i="1" s="1"/>
  <c r="Q739" i="1"/>
  <c r="R739" i="1" s="1"/>
  <c r="S739" i="1" s="1"/>
  <c r="Q740" i="1"/>
  <c r="R740" i="1" s="1"/>
  <c r="S740" i="1" s="1"/>
  <c r="Q741" i="1"/>
  <c r="R741" i="1" s="1"/>
  <c r="S741" i="1" s="1"/>
  <c r="Q742" i="1"/>
  <c r="R742" i="1" s="1"/>
  <c r="S742" i="1" s="1"/>
  <c r="Q743" i="1"/>
  <c r="R743" i="1" s="1"/>
  <c r="S743" i="1" s="1"/>
  <c r="Q744" i="1"/>
  <c r="R744" i="1" s="1"/>
  <c r="Q745" i="1"/>
  <c r="R745" i="1" s="1"/>
  <c r="S745" i="1" s="1"/>
  <c r="Q746" i="1"/>
  <c r="R746" i="1" s="1"/>
  <c r="S746" i="1" s="1"/>
  <c r="Q747" i="1"/>
  <c r="R747" i="1" s="1"/>
  <c r="S747" i="1" s="1"/>
  <c r="Q748" i="1"/>
  <c r="R748" i="1" s="1"/>
  <c r="S748" i="1" s="1"/>
  <c r="Q749" i="1"/>
  <c r="R749" i="1" s="1"/>
  <c r="S749" i="1" s="1"/>
  <c r="Q750" i="1"/>
  <c r="R750" i="1" s="1"/>
  <c r="S750" i="1" s="1"/>
  <c r="Q751" i="1"/>
  <c r="R751" i="1" s="1"/>
  <c r="S751" i="1" s="1"/>
  <c r="Q752" i="1"/>
  <c r="R752" i="1" s="1"/>
  <c r="S752" i="1" s="1"/>
  <c r="Q753" i="1"/>
  <c r="R753" i="1" s="1"/>
  <c r="S753" i="1" s="1"/>
  <c r="Q754" i="1"/>
  <c r="R754" i="1" s="1"/>
  <c r="S754" i="1" s="1"/>
  <c r="Q755" i="1"/>
  <c r="R755" i="1" s="1"/>
  <c r="Q756" i="1"/>
  <c r="R756" i="1" s="1"/>
  <c r="S756" i="1" s="1"/>
  <c r="Q757" i="1"/>
  <c r="R757" i="1" s="1"/>
  <c r="S757" i="1" s="1"/>
  <c r="Q758" i="1"/>
  <c r="R758" i="1" s="1"/>
  <c r="S758" i="1" s="1"/>
  <c r="Q759" i="1"/>
  <c r="R759" i="1" s="1"/>
  <c r="S759" i="1" s="1"/>
  <c r="Q760" i="1"/>
  <c r="R760" i="1" s="1"/>
  <c r="S760" i="1" s="1"/>
  <c r="Q761" i="1"/>
  <c r="R761" i="1" s="1"/>
  <c r="S761" i="1" s="1"/>
  <c r="Q762" i="1"/>
  <c r="R762" i="1" s="1"/>
  <c r="S762" i="1" s="1"/>
  <c r="Q763" i="1"/>
  <c r="R763" i="1" s="1"/>
  <c r="S763" i="1" s="1"/>
  <c r="Q764" i="1"/>
  <c r="R764" i="1" s="1"/>
  <c r="S764" i="1" s="1"/>
  <c r="Q765" i="1"/>
  <c r="R765" i="1" s="1"/>
  <c r="Q766" i="1"/>
  <c r="R766" i="1" s="1"/>
  <c r="Q767" i="1"/>
  <c r="R767" i="1" s="1"/>
  <c r="Q768" i="1"/>
  <c r="R768" i="1" s="1"/>
  <c r="Q769" i="1"/>
  <c r="R769" i="1" s="1"/>
  <c r="S769" i="1" s="1"/>
  <c r="Q770" i="1"/>
  <c r="R770" i="1" s="1"/>
  <c r="S770" i="1" s="1"/>
  <c r="Q771" i="1"/>
  <c r="R771" i="1" s="1"/>
  <c r="S771" i="1" s="1"/>
  <c r="Q772" i="1"/>
  <c r="R772" i="1" s="1"/>
  <c r="S772" i="1" s="1"/>
  <c r="Q773" i="1"/>
  <c r="R773" i="1" s="1"/>
  <c r="S773" i="1" s="1"/>
  <c r="Q774" i="1"/>
  <c r="R774" i="1" s="1"/>
  <c r="S774" i="1" s="1"/>
  <c r="Q775" i="1"/>
  <c r="R775" i="1" s="1"/>
  <c r="S775" i="1" s="1"/>
  <c r="Q776" i="1"/>
  <c r="R776" i="1" s="1"/>
  <c r="S776" i="1" s="1"/>
  <c r="Q777" i="1"/>
  <c r="R777" i="1" s="1"/>
  <c r="S777" i="1" s="1"/>
  <c r="Q778" i="1"/>
  <c r="R778" i="1" s="1"/>
  <c r="S778" i="1" s="1"/>
  <c r="Q779" i="1"/>
  <c r="R779" i="1" s="1"/>
  <c r="S779" i="1" s="1"/>
  <c r="Q780" i="1"/>
  <c r="R780" i="1" s="1"/>
  <c r="S780" i="1" s="1"/>
  <c r="Q781" i="1"/>
  <c r="R781" i="1" s="1"/>
  <c r="S781" i="1" s="1"/>
  <c r="Q782" i="1"/>
  <c r="R782" i="1" s="1"/>
  <c r="S782" i="1" s="1"/>
  <c r="Q783" i="1"/>
  <c r="R783" i="1" s="1"/>
  <c r="S783" i="1" s="1"/>
  <c r="Q784" i="1"/>
  <c r="R784" i="1" s="1"/>
  <c r="S784" i="1" s="1"/>
  <c r="Q785" i="1"/>
  <c r="R785" i="1" s="1"/>
  <c r="S785" i="1" s="1"/>
  <c r="Q786" i="1"/>
  <c r="R786" i="1" s="1"/>
  <c r="S786" i="1" s="1"/>
  <c r="Q787" i="1"/>
  <c r="R787" i="1" s="1"/>
  <c r="S787" i="1" s="1"/>
  <c r="Q788" i="1"/>
  <c r="R788" i="1" s="1"/>
  <c r="S788" i="1" s="1"/>
  <c r="Q789" i="1"/>
  <c r="R789" i="1" s="1"/>
  <c r="S789" i="1" s="1"/>
  <c r="Q790" i="1"/>
  <c r="R790" i="1" s="1"/>
  <c r="S790" i="1" s="1"/>
  <c r="Q791" i="1"/>
  <c r="R791" i="1" s="1"/>
  <c r="S791" i="1" s="1"/>
  <c r="Q792" i="1"/>
  <c r="R792" i="1" s="1"/>
  <c r="S792" i="1" s="1"/>
  <c r="Q793" i="1"/>
  <c r="R793" i="1" s="1"/>
  <c r="S793" i="1" s="1"/>
  <c r="Q794" i="1"/>
  <c r="R794" i="1" s="1"/>
  <c r="S794" i="1" s="1"/>
  <c r="Q795" i="1"/>
  <c r="R795" i="1" s="1"/>
  <c r="S795" i="1" s="1"/>
  <c r="Q796" i="1"/>
  <c r="R796" i="1" s="1"/>
  <c r="S796" i="1" s="1"/>
  <c r="Q797" i="1"/>
  <c r="R797" i="1" s="1"/>
  <c r="S797" i="1" s="1"/>
  <c r="Q798" i="1"/>
  <c r="R798" i="1" s="1"/>
  <c r="S798" i="1" s="1"/>
  <c r="Q799" i="1"/>
  <c r="R799" i="1" s="1"/>
  <c r="S799" i="1" s="1"/>
  <c r="Q800" i="1"/>
  <c r="R800" i="1" s="1"/>
  <c r="S800" i="1" s="1"/>
  <c r="Q801" i="1"/>
  <c r="R801" i="1" s="1"/>
  <c r="S801" i="1" s="1"/>
  <c r="Q802" i="1"/>
  <c r="R802" i="1" s="1"/>
  <c r="S802" i="1" s="1"/>
  <c r="Q803" i="1"/>
  <c r="R803" i="1" s="1"/>
  <c r="S803" i="1" s="1"/>
  <c r="Q804" i="1"/>
  <c r="R804" i="1" s="1"/>
  <c r="S804" i="1" s="1"/>
  <c r="Q805" i="1"/>
  <c r="R805" i="1" s="1"/>
  <c r="S805" i="1" s="1"/>
  <c r="Q806" i="1"/>
  <c r="R806" i="1" s="1"/>
  <c r="S806" i="1" s="1"/>
  <c r="Q807" i="1"/>
  <c r="R807" i="1" s="1"/>
  <c r="S807" i="1" s="1"/>
  <c r="Q808" i="1"/>
  <c r="R808" i="1" s="1"/>
  <c r="S808" i="1" s="1"/>
  <c r="Q809" i="1"/>
  <c r="R809" i="1" s="1"/>
  <c r="S809" i="1" s="1"/>
  <c r="Q810" i="1"/>
  <c r="R810" i="1" s="1"/>
  <c r="S810" i="1" s="1"/>
  <c r="Q811" i="1"/>
  <c r="R811" i="1" s="1"/>
  <c r="S811" i="1" s="1"/>
  <c r="Q812" i="1"/>
  <c r="R812" i="1" s="1"/>
  <c r="S812" i="1" s="1"/>
  <c r="Q813" i="1"/>
  <c r="R813" i="1" s="1"/>
  <c r="S813" i="1" s="1"/>
  <c r="Q814" i="1"/>
  <c r="R814" i="1" s="1"/>
  <c r="S814" i="1" s="1"/>
  <c r="Q815" i="1"/>
  <c r="R815" i="1" s="1"/>
  <c r="S815" i="1" s="1"/>
  <c r="Q816" i="1"/>
  <c r="R816" i="1" s="1"/>
  <c r="S816" i="1" s="1"/>
  <c r="Q817" i="1"/>
  <c r="R817" i="1" s="1"/>
  <c r="S817" i="1" s="1"/>
  <c r="Q818" i="1"/>
  <c r="R818" i="1" s="1"/>
  <c r="S818" i="1" s="1"/>
  <c r="Q819" i="1"/>
  <c r="R819" i="1" s="1"/>
  <c r="Q820" i="1"/>
  <c r="R820" i="1" s="1"/>
  <c r="S820" i="1" s="1"/>
  <c r="Q821" i="1"/>
  <c r="R821" i="1" s="1"/>
  <c r="S821" i="1" s="1"/>
  <c r="Q822" i="1"/>
  <c r="R822" i="1" s="1"/>
  <c r="S822" i="1" s="1"/>
  <c r="Q823" i="1"/>
  <c r="R823" i="1" s="1"/>
  <c r="S823" i="1" s="1"/>
  <c r="Q824" i="1"/>
  <c r="R824" i="1" s="1"/>
  <c r="S824" i="1" s="1"/>
  <c r="Q825" i="1"/>
  <c r="R825" i="1" s="1"/>
  <c r="S825" i="1" s="1"/>
  <c r="Q826" i="1"/>
  <c r="R826" i="1" s="1"/>
  <c r="S826" i="1" s="1"/>
  <c r="Q827" i="1"/>
  <c r="R827" i="1" s="1"/>
  <c r="S827" i="1" s="1"/>
  <c r="Q828" i="1"/>
  <c r="R828" i="1" s="1"/>
  <c r="S828" i="1" s="1"/>
  <c r="Q829" i="1"/>
  <c r="R829" i="1" s="1"/>
  <c r="Q830" i="1"/>
  <c r="R830" i="1" s="1"/>
  <c r="S830" i="1" s="1"/>
  <c r="Q831" i="1"/>
  <c r="R831" i="1" s="1"/>
  <c r="S831" i="1" s="1"/>
  <c r="Q832" i="1"/>
  <c r="R832" i="1" s="1"/>
  <c r="Q833" i="1"/>
  <c r="R833" i="1" s="1"/>
  <c r="S833" i="1" s="1"/>
  <c r="Q834" i="1"/>
  <c r="R834" i="1" s="1"/>
  <c r="S834" i="1" s="1"/>
  <c r="Q835" i="1"/>
  <c r="R835" i="1" s="1"/>
  <c r="S835" i="1" s="1"/>
  <c r="Q836" i="1"/>
  <c r="R836" i="1" s="1"/>
  <c r="S836" i="1" s="1"/>
  <c r="Q837" i="1"/>
  <c r="R837" i="1" s="1"/>
  <c r="S837" i="1" s="1"/>
  <c r="Q838" i="1"/>
  <c r="R838" i="1" s="1"/>
  <c r="S838" i="1" s="1"/>
  <c r="Q839" i="1"/>
  <c r="R839" i="1" s="1"/>
  <c r="S839" i="1" s="1"/>
  <c r="Q840" i="1"/>
  <c r="R840" i="1" s="1"/>
  <c r="S840" i="1" s="1"/>
  <c r="Q841" i="1"/>
  <c r="R841" i="1" s="1"/>
  <c r="S841" i="1" s="1"/>
  <c r="Q842" i="1"/>
  <c r="R842" i="1" s="1"/>
  <c r="S842" i="1" s="1"/>
  <c r="Q843" i="1"/>
  <c r="R843" i="1" s="1"/>
  <c r="S843" i="1" s="1"/>
  <c r="Q844" i="1"/>
  <c r="R844" i="1" s="1"/>
  <c r="S844" i="1" s="1"/>
  <c r="Q845" i="1"/>
  <c r="R845" i="1" s="1"/>
  <c r="S845" i="1" s="1"/>
  <c r="Q846" i="1"/>
  <c r="R846" i="1" s="1"/>
  <c r="S846" i="1" s="1"/>
  <c r="Q847" i="1"/>
  <c r="R847" i="1" s="1"/>
  <c r="S847" i="1" s="1"/>
  <c r="Q848" i="1"/>
  <c r="R848" i="1" s="1"/>
  <c r="S848" i="1" s="1"/>
  <c r="Q849" i="1"/>
  <c r="R849" i="1" s="1"/>
  <c r="S849" i="1" s="1"/>
  <c r="Q850" i="1"/>
  <c r="R850" i="1" s="1"/>
  <c r="S850" i="1" s="1"/>
  <c r="Q851" i="1"/>
  <c r="R851" i="1" s="1"/>
  <c r="S851" i="1" s="1"/>
  <c r="Q852" i="1"/>
  <c r="R852" i="1" s="1"/>
  <c r="S852" i="1" s="1"/>
  <c r="Q853" i="1"/>
  <c r="R853" i="1" s="1"/>
  <c r="S853" i="1" s="1"/>
  <c r="Q854" i="1"/>
  <c r="R854" i="1" s="1"/>
  <c r="S854" i="1" s="1"/>
  <c r="Q855" i="1"/>
  <c r="R855" i="1" s="1"/>
  <c r="S855" i="1" s="1"/>
  <c r="Q856" i="1"/>
  <c r="R856" i="1" s="1"/>
  <c r="S856" i="1" s="1"/>
  <c r="Q857" i="1"/>
  <c r="R857" i="1" s="1"/>
  <c r="S857" i="1" s="1"/>
  <c r="Q858" i="1"/>
  <c r="R858" i="1" s="1"/>
  <c r="S858" i="1" s="1"/>
  <c r="Q859" i="1"/>
  <c r="R859" i="1" s="1"/>
  <c r="S859" i="1" s="1"/>
  <c r="Q860" i="1"/>
  <c r="R860" i="1" s="1"/>
  <c r="S860" i="1" s="1"/>
  <c r="Q861" i="1"/>
  <c r="R861" i="1" s="1"/>
  <c r="S861" i="1" s="1"/>
  <c r="Q862" i="1"/>
  <c r="R862" i="1" s="1"/>
  <c r="S862" i="1" s="1"/>
  <c r="Q863" i="1"/>
  <c r="R863" i="1" s="1"/>
  <c r="S863" i="1" s="1"/>
  <c r="Q864" i="1"/>
  <c r="R864" i="1" s="1"/>
  <c r="S864" i="1" s="1"/>
  <c r="Q865" i="1"/>
  <c r="R865" i="1" s="1"/>
  <c r="S865" i="1" s="1"/>
  <c r="Q866" i="1"/>
  <c r="R866" i="1" s="1"/>
  <c r="S866" i="1" s="1"/>
  <c r="Q867" i="1"/>
  <c r="R867" i="1" s="1"/>
  <c r="S867" i="1" s="1"/>
  <c r="Q868" i="1"/>
  <c r="R868" i="1" s="1"/>
  <c r="S868" i="1" s="1"/>
  <c r="Q869" i="1"/>
  <c r="R869" i="1" s="1"/>
  <c r="S869" i="1" s="1"/>
  <c r="Q870" i="1"/>
  <c r="R870" i="1" s="1"/>
  <c r="S870" i="1" s="1"/>
  <c r="Q871" i="1"/>
  <c r="R871" i="1" s="1"/>
  <c r="S871" i="1" s="1"/>
  <c r="Q872" i="1"/>
  <c r="R872" i="1" s="1"/>
  <c r="S872" i="1" s="1"/>
  <c r="Q873" i="1"/>
  <c r="R873" i="1" s="1"/>
  <c r="S873" i="1" s="1"/>
  <c r="Q874" i="1"/>
  <c r="R874" i="1" s="1"/>
  <c r="S874" i="1" s="1"/>
  <c r="Q875" i="1"/>
  <c r="R875" i="1" s="1"/>
  <c r="S875" i="1" s="1"/>
  <c r="Q876" i="1"/>
  <c r="R876" i="1" s="1"/>
  <c r="S876" i="1" s="1"/>
  <c r="Q877" i="1"/>
  <c r="R877" i="1" s="1"/>
  <c r="S877" i="1" s="1"/>
  <c r="Q878" i="1"/>
  <c r="R878" i="1" s="1"/>
  <c r="Q879" i="1"/>
  <c r="R879" i="1" s="1"/>
  <c r="S879" i="1" s="1"/>
  <c r="Q880" i="1"/>
  <c r="R880" i="1" s="1"/>
  <c r="S880" i="1" s="1"/>
  <c r="Q881" i="1"/>
  <c r="R881" i="1" s="1"/>
  <c r="S881" i="1" s="1"/>
  <c r="Q882" i="1"/>
  <c r="R882" i="1" s="1"/>
  <c r="S882" i="1" s="1"/>
  <c r="Q883" i="1"/>
  <c r="R883" i="1" s="1"/>
  <c r="S883" i="1" s="1"/>
  <c r="Q884" i="1"/>
  <c r="R884" i="1" s="1"/>
  <c r="S884" i="1" s="1"/>
  <c r="Q885" i="1"/>
  <c r="R885" i="1" s="1"/>
  <c r="S885" i="1" s="1"/>
  <c r="Q886" i="1"/>
  <c r="R886" i="1" s="1"/>
  <c r="S886" i="1" s="1"/>
  <c r="Q887" i="1"/>
  <c r="R887" i="1" s="1"/>
  <c r="S887" i="1" s="1"/>
  <c r="Q888" i="1"/>
  <c r="R888" i="1" s="1"/>
  <c r="S888" i="1" s="1"/>
  <c r="Q889" i="1"/>
  <c r="R889" i="1" s="1"/>
  <c r="S889" i="1" s="1"/>
  <c r="Q890" i="1"/>
  <c r="R890" i="1" s="1"/>
  <c r="S890" i="1" s="1"/>
  <c r="Q891" i="1"/>
  <c r="R891" i="1" s="1"/>
  <c r="S891" i="1" s="1"/>
  <c r="Q892" i="1"/>
  <c r="R892" i="1" s="1"/>
  <c r="S892" i="1" s="1"/>
  <c r="Q893" i="1"/>
  <c r="R893" i="1" s="1"/>
  <c r="S893" i="1" s="1"/>
  <c r="Q894" i="1"/>
  <c r="R894" i="1" s="1"/>
  <c r="S894" i="1" s="1"/>
  <c r="Q895" i="1"/>
  <c r="R895" i="1" s="1"/>
  <c r="S895" i="1" s="1"/>
  <c r="Q896" i="1"/>
  <c r="R896" i="1" s="1"/>
  <c r="S896" i="1" s="1"/>
  <c r="Q897" i="1"/>
  <c r="R897" i="1" s="1"/>
  <c r="S897" i="1" s="1"/>
  <c r="Q898" i="1"/>
  <c r="R898" i="1" s="1"/>
  <c r="S898" i="1" s="1"/>
  <c r="Q899" i="1"/>
  <c r="R899" i="1" s="1"/>
  <c r="S899" i="1" s="1"/>
  <c r="Q900" i="1"/>
  <c r="R900" i="1" s="1"/>
  <c r="S900" i="1" s="1"/>
  <c r="Q901" i="1"/>
  <c r="R901" i="1" s="1"/>
  <c r="S901" i="1" s="1"/>
  <c r="Q902" i="1"/>
  <c r="R902" i="1" s="1"/>
  <c r="S902" i="1" s="1"/>
  <c r="Q903" i="1"/>
  <c r="R903" i="1" s="1"/>
  <c r="S903" i="1" s="1"/>
  <c r="Q904" i="1"/>
  <c r="R904" i="1" s="1"/>
  <c r="S904" i="1" s="1"/>
  <c r="Q905" i="1"/>
  <c r="R905" i="1" s="1"/>
  <c r="S905" i="1" s="1"/>
  <c r="Q906" i="1"/>
  <c r="R906" i="1" s="1"/>
  <c r="S906" i="1" s="1"/>
  <c r="Q907" i="1"/>
  <c r="R907" i="1" s="1"/>
  <c r="S907" i="1" s="1"/>
  <c r="Q908" i="1"/>
  <c r="R908" i="1" s="1"/>
  <c r="S908" i="1" s="1"/>
  <c r="Q909" i="1"/>
  <c r="R909" i="1" s="1"/>
  <c r="S909" i="1" s="1"/>
  <c r="Q910" i="1"/>
  <c r="R910" i="1" s="1"/>
  <c r="S910" i="1" s="1"/>
  <c r="Q911" i="1"/>
  <c r="R911" i="1" s="1"/>
  <c r="S911" i="1" s="1"/>
  <c r="Q912" i="1"/>
  <c r="R912" i="1" s="1"/>
  <c r="S912" i="1" s="1"/>
  <c r="Q913" i="1"/>
  <c r="R913" i="1" s="1"/>
  <c r="S913" i="1" s="1"/>
  <c r="Q914" i="1"/>
  <c r="R914" i="1" s="1"/>
  <c r="S914" i="1" s="1"/>
  <c r="Q915" i="1"/>
  <c r="R915" i="1" s="1"/>
  <c r="S915" i="1" s="1"/>
  <c r="Q916" i="1"/>
  <c r="R916" i="1" s="1"/>
  <c r="S916" i="1" s="1"/>
  <c r="Q917" i="1"/>
  <c r="R917" i="1" s="1"/>
  <c r="S917" i="1" s="1"/>
  <c r="Q918" i="1"/>
  <c r="R918" i="1" s="1"/>
  <c r="S918" i="1" s="1"/>
  <c r="Q919" i="1"/>
  <c r="R919" i="1" s="1"/>
  <c r="S919" i="1" s="1"/>
  <c r="Q920" i="1"/>
  <c r="R920" i="1" s="1"/>
  <c r="S920" i="1" s="1"/>
  <c r="Q921" i="1"/>
  <c r="R921" i="1" s="1"/>
  <c r="S921" i="1" s="1"/>
  <c r="Q922" i="1"/>
  <c r="R922" i="1" s="1"/>
  <c r="S922" i="1" s="1"/>
  <c r="Q923" i="1"/>
  <c r="R923" i="1" s="1"/>
  <c r="S923" i="1" s="1"/>
  <c r="Q924" i="1"/>
  <c r="R924" i="1" s="1"/>
  <c r="S924" i="1" s="1"/>
  <c r="Q925" i="1"/>
  <c r="R925" i="1" s="1"/>
  <c r="S925" i="1" s="1"/>
  <c r="Q926" i="1"/>
  <c r="R926" i="1" s="1"/>
  <c r="S926" i="1" s="1"/>
  <c r="Q927" i="1"/>
  <c r="R927" i="1" s="1"/>
  <c r="S927" i="1" s="1"/>
  <c r="Q928" i="1"/>
  <c r="R928" i="1" s="1"/>
  <c r="S928" i="1" s="1"/>
  <c r="Q929" i="1"/>
  <c r="R929" i="1" s="1"/>
  <c r="S929" i="1" s="1"/>
  <c r="Q930" i="1"/>
  <c r="R930" i="1" s="1"/>
  <c r="S930" i="1" s="1"/>
  <c r="Q931" i="1"/>
  <c r="R931" i="1" s="1"/>
  <c r="S931" i="1" s="1"/>
  <c r="Q932" i="1"/>
  <c r="R932" i="1" s="1"/>
  <c r="S932" i="1" s="1"/>
  <c r="Q933" i="1"/>
  <c r="R933" i="1" s="1"/>
  <c r="S933" i="1" s="1"/>
  <c r="Q934" i="1"/>
  <c r="R934" i="1" s="1"/>
  <c r="S934" i="1" s="1"/>
  <c r="Q935" i="1"/>
  <c r="R935" i="1" s="1"/>
  <c r="S935" i="1" s="1"/>
  <c r="Q936" i="1"/>
  <c r="R936" i="1" s="1"/>
  <c r="S936" i="1" s="1"/>
  <c r="Q937" i="1"/>
  <c r="R937" i="1" s="1"/>
  <c r="S937" i="1" s="1"/>
  <c r="Q938" i="1"/>
  <c r="R938" i="1" s="1"/>
  <c r="S938" i="1" s="1"/>
  <c r="Q939" i="1"/>
  <c r="R939" i="1" s="1"/>
  <c r="S939" i="1" s="1"/>
  <c r="Q940" i="1"/>
  <c r="R940" i="1" s="1"/>
  <c r="S940" i="1" s="1"/>
  <c r="Q941" i="1"/>
  <c r="R941" i="1" s="1"/>
  <c r="S941" i="1" s="1"/>
  <c r="Q942" i="1"/>
  <c r="R942" i="1" s="1"/>
  <c r="S942" i="1" s="1"/>
  <c r="Q943" i="1"/>
  <c r="R943" i="1" s="1"/>
  <c r="S943" i="1" s="1"/>
  <c r="Q944" i="1"/>
  <c r="R944" i="1" s="1"/>
  <c r="S944" i="1" s="1"/>
  <c r="Q945" i="1"/>
  <c r="R945" i="1" s="1"/>
  <c r="S945" i="1" s="1"/>
  <c r="Q946" i="1"/>
  <c r="R946" i="1" s="1"/>
  <c r="S946" i="1" s="1"/>
  <c r="Q947" i="1"/>
  <c r="R947" i="1" s="1"/>
  <c r="S947" i="1" s="1"/>
  <c r="Q948" i="1"/>
  <c r="R948" i="1" s="1"/>
  <c r="S948" i="1" s="1"/>
  <c r="Q949" i="1"/>
  <c r="R949" i="1" s="1"/>
  <c r="S949" i="1" s="1"/>
  <c r="Q950" i="1"/>
  <c r="R950" i="1" s="1"/>
  <c r="Q951" i="1"/>
  <c r="R951" i="1" s="1"/>
  <c r="S951" i="1" s="1"/>
  <c r="Q952" i="1"/>
  <c r="R952" i="1" s="1"/>
  <c r="S952" i="1" s="1"/>
  <c r="Q953" i="1"/>
  <c r="R953" i="1" s="1"/>
  <c r="S953" i="1" s="1"/>
  <c r="Q954" i="1"/>
  <c r="R954" i="1" s="1"/>
  <c r="S954" i="1" s="1"/>
  <c r="Q955" i="1"/>
  <c r="R955" i="1" s="1"/>
  <c r="S955" i="1" s="1"/>
  <c r="Q956" i="1"/>
  <c r="R956" i="1" s="1"/>
  <c r="S956" i="1" s="1"/>
  <c r="Q957" i="1"/>
  <c r="R957" i="1" s="1"/>
  <c r="S957" i="1" s="1"/>
  <c r="Q958" i="1"/>
  <c r="R958" i="1" s="1"/>
  <c r="S958" i="1" s="1"/>
  <c r="Q959" i="1"/>
  <c r="R959" i="1" s="1"/>
  <c r="S959" i="1" s="1"/>
  <c r="Q960" i="1"/>
  <c r="R960" i="1" s="1"/>
  <c r="S960" i="1" s="1"/>
  <c r="Q961" i="1"/>
  <c r="R961" i="1" s="1"/>
  <c r="S961" i="1" s="1"/>
  <c r="Q962" i="1"/>
  <c r="R962" i="1" s="1"/>
  <c r="S962" i="1" s="1"/>
  <c r="Q963" i="1"/>
  <c r="R963" i="1" s="1"/>
  <c r="S963" i="1" s="1"/>
  <c r="Q964" i="1"/>
  <c r="R964" i="1" s="1"/>
  <c r="S964" i="1" s="1"/>
  <c r="Q965" i="1"/>
  <c r="R965" i="1" s="1"/>
  <c r="S965" i="1" s="1"/>
  <c r="Q966" i="1"/>
  <c r="R966" i="1" s="1"/>
  <c r="S966" i="1" s="1"/>
  <c r="Q967" i="1"/>
  <c r="R967" i="1" s="1"/>
  <c r="S967" i="1" s="1"/>
  <c r="Q968" i="1"/>
  <c r="R968" i="1" s="1"/>
  <c r="S968" i="1" s="1"/>
  <c r="Q969" i="1"/>
  <c r="R969" i="1" s="1"/>
  <c r="S969" i="1" s="1"/>
  <c r="Q970" i="1"/>
  <c r="R970" i="1" s="1"/>
  <c r="S970" i="1" s="1"/>
  <c r="Q971" i="1"/>
  <c r="R971" i="1" s="1"/>
  <c r="S971" i="1" s="1"/>
  <c r="Q972" i="1"/>
  <c r="R972" i="1" s="1"/>
  <c r="S972" i="1" s="1"/>
  <c r="Q973" i="1"/>
  <c r="R973" i="1" s="1"/>
  <c r="S973" i="1" s="1"/>
  <c r="Q974" i="1"/>
  <c r="R974" i="1" s="1"/>
  <c r="S974" i="1" s="1"/>
  <c r="Q975" i="1"/>
  <c r="R975" i="1" s="1"/>
  <c r="S975" i="1" s="1"/>
  <c r="Q976" i="1"/>
  <c r="R976" i="1" s="1"/>
  <c r="S976" i="1" s="1"/>
  <c r="Q977" i="1"/>
  <c r="R977" i="1" s="1"/>
  <c r="Q978" i="1"/>
  <c r="R978" i="1" s="1"/>
  <c r="S978" i="1" s="1"/>
  <c r="Q979" i="1"/>
  <c r="R979" i="1" s="1"/>
  <c r="S979" i="1" s="1"/>
  <c r="Q980" i="1"/>
  <c r="R980" i="1" s="1"/>
  <c r="S980" i="1" s="1"/>
  <c r="Q981" i="1"/>
  <c r="R981" i="1" s="1"/>
  <c r="S981" i="1" s="1"/>
  <c r="Q982" i="1"/>
  <c r="R982" i="1" s="1"/>
  <c r="S982" i="1" s="1"/>
  <c r="Q983" i="1"/>
  <c r="R983" i="1" s="1"/>
  <c r="S983" i="1" s="1"/>
  <c r="Q984" i="1"/>
  <c r="R984" i="1" s="1"/>
  <c r="S984" i="1" s="1"/>
  <c r="Q985" i="1"/>
  <c r="R985" i="1" s="1"/>
  <c r="S985" i="1" s="1"/>
  <c r="Q986" i="1"/>
  <c r="R986" i="1" s="1"/>
  <c r="S986" i="1" s="1"/>
  <c r="Q987" i="1"/>
  <c r="R987" i="1" s="1"/>
  <c r="S987" i="1" s="1"/>
  <c r="Q988" i="1"/>
  <c r="R988" i="1" s="1"/>
  <c r="S988" i="1" s="1"/>
  <c r="Q989" i="1"/>
  <c r="R989" i="1" s="1"/>
  <c r="S989" i="1" s="1"/>
  <c r="Q990" i="1"/>
  <c r="R990" i="1" s="1"/>
  <c r="S990" i="1" s="1"/>
  <c r="Q991" i="1"/>
  <c r="R991" i="1" s="1"/>
  <c r="S991" i="1" s="1"/>
  <c r="Q992" i="1"/>
  <c r="R992" i="1" s="1"/>
  <c r="S992" i="1" s="1"/>
  <c r="Q993" i="1"/>
  <c r="R993" i="1" s="1"/>
  <c r="S993" i="1" s="1"/>
  <c r="Q994" i="1"/>
  <c r="R994" i="1" s="1"/>
  <c r="S994" i="1" s="1"/>
  <c r="Q995" i="1"/>
  <c r="R995" i="1" s="1"/>
  <c r="S995" i="1" s="1"/>
  <c r="Q996" i="1"/>
  <c r="R996" i="1" s="1"/>
  <c r="S996" i="1" s="1"/>
  <c r="Q997" i="1"/>
  <c r="R997" i="1" s="1"/>
  <c r="S997" i="1" s="1"/>
  <c r="Q998" i="1"/>
  <c r="R998" i="1" s="1"/>
  <c r="S998" i="1" s="1"/>
  <c r="Q999" i="1"/>
  <c r="R999" i="1" s="1"/>
  <c r="S999" i="1" s="1"/>
  <c r="Q1000" i="1"/>
  <c r="R1000" i="1" s="1"/>
  <c r="S1000" i="1" s="1"/>
  <c r="Q1001" i="1"/>
  <c r="R1001" i="1" s="1"/>
  <c r="S1001" i="1" s="1"/>
  <c r="R6" i="1"/>
  <c r="S6" i="1" s="1"/>
  <c r="R15" i="1"/>
  <c r="S15" i="1" s="1"/>
  <c r="R16" i="1"/>
  <c r="S16" i="1" s="1"/>
  <c r="R92" i="1"/>
  <c r="S92" i="1" s="1"/>
  <c r="R198" i="1"/>
  <c r="S198" i="1" s="1"/>
  <c r="R582" i="1"/>
  <c r="S582" i="1" s="1"/>
  <c r="V368" i="1" l="1"/>
  <c r="S368" i="1"/>
  <c r="V768" i="1"/>
  <c r="S768" i="1"/>
  <c r="V567" i="1"/>
  <c r="S567" i="1"/>
  <c r="V439" i="1"/>
  <c r="S439" i="1"/>
  <c r="V829" i="1"/>
  <c r="S829" i="1"/>
  <c r="V529" i="1"/>
  <c r="S529" i="1"/>
  <c r="V481" i="1"/>
  <c r="S481" i="1"/>
  <c r="V405" i="1"/>
  <c r="S405" i="1"/>
  <c r="V438" i="1"/>
  <c r="S438" i="1"/>
  <c r="V744" i="1"/>
  <c r="S744" i="1"/>
  <c r="V520" i="1"/>
  <c r="S520" i="1"/>
  <c r="V500" i="1"/>
  <c r="S500" i="1"/>
  <c r="V765" i="1"/>
  <c r="S765" i="1"/>
  <c r="V705" i="1"/>
  <c r="S705" i="1"/>
  <c r="V525" i="1"/>
  <c r="S525" i="1"/>
  <c r="V501" i="1"/>
  <c r="S501" i="1"/>
  <c r="V417" i="1"/>
  <c r="S417" i="1"/>
  <c r="V369" i="1"/>
  <c r="S369" i="1"/>
  <c r="V832" i="1"/>
  <c r="S832" i="1"/>
  <c r="V711" i="1"/>
  <c r="S711" i="1"/>
  <c r="V819" i="1"/>
  <c r="S819" i="1"/>
  <c r="V767" i="1"/>
  <c r="S767" i="1"/>
  <c r="V755" i="1"/>
  <c r="S755" i="1"/>
  <c r="V563" i="1"/>
  <c r="S563" i="1"/>
  <c r="V555" i="1"/>
  <c r="S555" i="1"/>
  <c r="V523" i="1"/>
  <c r="S523" i="1"/>
  <c r="V950" i="1"/>
  <c r="S950" i="1"/>
  <c r="V492" i="1"/>
  <c r="S492" i="1"/>
  <c r="V977" i="1"/>
  <c r="S977" i="1"/>
  <c r="V609" i="1"/>
  <c r="S609" i="1"/>
  <c r="V485" i="1"/>
  <c r="S485" i="1"/>
  <c r="V639" i="1"/>
  <c r="S639" i="1"/>
  <c r="V878" i="1"/>
  <c r="S878" i="1"/>
  <c r="V623" i="1"/>
  <c r="S623" i="1"/>
  <c r="V572" i="1"/>
  <c r="S572" i="1"/>
  <c r="V444" i="1"/>
  <c r="S444" i="1"/>
  <c r="V431" i="1"/>
  <c r="S431" i="1"/>
  <c r="V766" i="1"/>
  <c r="S766" i="1"/>
  <c r="V434" i="1"/>
  <c r="S434" i="1"/>
  <c r="V410" i="1"/>
  <c r="S410" i="1"/>
  <c r="V334" i="1"/>
  <c r="S334" i="1"/>
  <c r="V868" i="1"/>
  <c r="T868" i="1"/>
  <c r="W868" i="1" s="1"/>
  <c r="T852" i="1"/>
  <c r="W852" i="1" s="1"/>
  <c r="V852" i="1"/>
  <c r="T836" i="1"/>
  <c r="W836" i="1" s="1"/>
  <c r="V836" i="1"/>
  <c r="V820" i="1"/>
  <c r="T820" i="1"/>
  <c r="W820" i="1" s="1"/>
  <c r="T808" i="1"/>
  <c r="W808" i="1" s="1"/>
  <c r="V808" i="1"/>
  <c r="T804" i="1"/>
  <c r="W804" i="1" s="1"/>
  <c r="V804" i="1"/>
  <c r="T788" i="1"/>
  <c r="W788" i="1" s="1"/>
  <c r="V788" i="1"/>
  <c r="T776" i="1"/>
  <c r="W776" i="1" s="1"/>
  <c r="V776" i="1"/>
  <c r="T760" i="1"/>
  <c r="W760" i="1" s="1"/>
  <c r="V760" i="1"/>
  <c r="T756" i="1"/>
  <c r="W756" i="1" s="1"/>
  <c r="V756" i="1"/>
  <c r="T740" i="1"/>
  <c r="W740" i="1" s="1"/>
  <c r="V740" i="1"/>
  <c r="T724" i="1"/>
  <c r="W724" i="1" s="1"/>
  <c r="V724" i="1"/>
  <c r="T712" i="1"/>
  <c r="W712" i="1" s="1"/>
  <c r="V712" i="1"/>
  <c r="V692" i="1"/>
  <c r="T692" i="1"/>
  <c r="W692" i="1" s="1"/>
  <c r="V680" i="1"/>
  <c r="T680" i="1"/>
  <c r="W680" i="1" s="1"/>
  <c r="T676" i="1"/>
  <c r="W676" i="1" s="1"/>
  <c r="V676" i="1"/>
  <c r="V660" i="1"/>
  <c r="T660" i="1"/>
  <c r="W660" i="1" s="1"/>
  <c r="V648" i="1"/>
  <c r="T648" i="1"/>
  <c r="W648" i="1" s="1"/>
  <c r="T644" i="1"/>
  <c r="W644" i="1" s="1"/>
  <c r="V644" i="1"/>
  <c r="V628" i="1"/>
  <c r="T628" i="1"/>
  <c r="W628" i="1" s="1"/>
  <c r="T612" i="1"/>
  <c r="W612" i="1" s="1"/>
  <c r="V612" i="1"/>
  <c r="T596" i="1"/>
  <c r="W596" i="1" s="1"/>
  <c r="V596" i="1"/>
  <c r="T580" i="1"/>
  <c r="W580" i="1" s="1"/>
  <c r="V580" i="1"/>
  <c r="T568" i="1"/>
  <c r="W568" i="1" s="1"/>
  <c r="V568" i="1"/>
  <c r="T548" i="1"/>
  <c r="W548" i="1" s="1"/>
  <c r="V548" i="1"/>
  <c r="T536" i="1"/>
  <c r="W536" i="1" s="1"/>
  <c r="V536" i="1"/>
  <c r="T484" i="1"/>
  <c r="W484" i="1" s="1"/>
  <c r="V484" i="1"/>
  <c r="T472" i="1"/>
  <c r="W472" i="1" s="1"/>
  <c r="V472" i="1"/>
  <c r="T452" i="1"/>
  <c r="W452" i="1" s="1"/>
  <c r="V452" i="1"/>
  <c r="T440" i="1"/>
  <c r="W440" i="1" s="1"/>
  <c r="V440" i="1"/>
  <c r="T436" i="1"/>
  <c r="W436" i="1" s="1"/>
  <c r="V436" i="1"/>
  <c r="T420" i="1"/>
  <c r="W420" i="1" s="1"/>
  <c r="V420" i="1"/>
  <c r="T408" i="1"/>
  <c r="W408" i="1" s="1"/>
  <c r="V408" i="1"/>
  <c r="T404" i="1"/>
  <c r="W404" i="1" s="1"/>
  <c r="V404" i="1"/>
  <c r="T388" i="1"/>
  <c r="W388" i="1" s="1"/>
  <c r="V388" i="1"/>
  <c r="T372" i="1"/>
  <c r="W372" i="1" s="1"/>
  <c r="V372" i="1"/>
  <c r="T356" i="1"/>
  <c r="W356" i="1" s="1"/>
  <c r="V356" i="1"/>
  <c r="T340" i="1"/>
  <c r="W340" i="1" s="1"/>
  <c r="V340" i="1"/>
  <c r="T324" i="1"/>
  <c r="W324" i="1" s="1"/>
  <c r="V324" i="1"/>
  <c r="T308" i="1"/>
  <c r="W308" i="1" s="1"/>
  <c r="V308" i="1"/>
  <c r="T296" i="1"/>
  <c r="W296" i="1" s="1"/>
  <c r="V296" i="1"/>
  <c r="T280" i="1"/>
  <c r="W280" i="1" s="1"/>
  <c r="V280" i="1"/>
  <c r="T264" i="1"/>
  <c r="W264" i="1" s="1"/>
  <c r="V264" i="1"/>
  <c r="T260" i="1"/>
  <c r="W260" i="1" s="1"/>
  <c r="V260" i="1"/>
  <c r="T244" i="1"/>
  <c r="W244" i="1" s="1"/>
  <c r="V244" i="1"/>
  <c r="T228" i="1"/>
  <c r="W228" i="1" s="1"/>
  <c r="V228" i="1"/>
  <c r="T212" i="1"/>
  <c r="W212" i="1" s="1"/>
  <c r="V212" i="1"/>
  <c r="T200" i="1"/>
  <c r="W200" i="1" s="1"/>
  <c r="V200" i="1"/>
  <c r="T196" i="1"/>
  <c r="W196" i="1" s="1"/>
  <c r="V196" i="1"/>
  <c r="T184" i="1"/>
  <c r="W184" i="1" s="1"/>
  <c r="V184" i="1"/>
  <c r="T168" i="1"/>
  <c r="W168" i="1" s="1"/>
  <c r="V168" i="1"/>
  <c r="T152" i="1"/>
  <c r="W152" i="1" s="1"/>
  <c r="V152" i="1"/>
  <c r="T136" i="1"/>
  <c r="W136" i="1" s="1"/>
  <c r="V136" i="1"/>
  <c r="T120" i="1"/>
  <c r="W120" i="1" s="1"/>
  <c r="V120" i="1"/>
  <c r="T116" i="1"/>
  <c r="W116" i="1" s="1"/>
  <c r="V116" i="1"/>
  <c r="T100" i="1"/>
  <c r="W100" i="1" s="1"/>
  <c r="V100" i="1"/>
  <c r="T84" i="1"/>
  <c r="W84" i="1" s="1"/>
  <c r="V84" i="1"/>
  <c r="T72" i="1"/>
  <c r="W72" i="1" s="1"/>
  <c r="V72" i="1"/>
  <c r="T68" i="1"/>
  <c r="W68" i="1" s="1"/>
  <c r="V68" i="1"/>
  <c r="T56" i="1"/>
  <c r="W56" i="1" s="1"/>
  <c r="V56" i="1"/>
  <c r="T52" i="1"/>
  <c r="W52" i="1" s="1"/>
  <c r="V52" i="1"/>
  <c r="T40" i="1"/>
  <c r="W40" i="1" s="1"/>
  <c r="V40" i="1"/>
  <c r="T36" i="1"/>
  <c r="W36" i="1" s="1"/>
  <c r="V36" i="1"/>
  <c r="T24" i="1"/>
  <c r="W24" i="1" s="1"/>
  <c r="V24" i="1"/>
  <c r="T20" i="1"/>
  <c r="W20" i="1" s="1"/>
  <c r="V20" i="1"/>
  <c r="T4" i="1"/>
  <c r="W4" i="1" s="1"/>
  <c r="V4" i="1"/>
  <c r="T867" i="1"/>
  <c r="W867" i="1" s="1"/>
  <c r="V867" i="1"/>
  <c r="T851" i="1"/>
  <c r="W851" i="1" s="1"/>
  <c r="V851" i="1"/>
  <c r="T835" i="1"/>
  <c r="W835" i="1" s="1"/>
  <c r="V835" i="1"/>
  <c r="T803" i="1"/>
  <c r="W803" i="1" s="1"/>
  <c r="V803" i="1"/>
  <c r="T787" i="1"/>
  <c r="W787" i="1" s="1"/>
  <c r="V787" i="1"/>
  <c r="T771" i="1"/>
  <c r="W771" i="1" s="1"/>
  <c r="V771" i="1"/>
  <c r="T872" i="1"/>
  <c r="W872" i="1" s="1"/>
  <c r="V872" i="1"/>
  <c r="V856" i="1"/>
  <c r="T856" i="1"/>
  <c r="W856" i="1" s="1"/>
  <c r="V840" i="1"/>
  <c r="T840" i="1"/>
  <c r="W840" i="1" s="1"/>
  <c r="T824" i="1"/>
  <c r="W824" i="1" s="1"/>
  <c r="V824" i="1"/>
  <c r="T792" i="1"/>
  <c r="W792" i="1" s="1"/>
  <c r="V792" i="1"/>
  <c r="V772" i="1"/>
  <c r="T772" i="1"/>
  <c r="W772" i="1" s="1"/>
  <c r="V728" i="1"/>
  <c r="T728" i="1"/>
  <c r="W728" i="1" s="1"/>
  <c r="V708" i="1"/>
  <c r="T708" i="1"/>
  <c r="W708" i="1" s="1"/>
  <c r="T696" i="1"/>
  <c r="W696" i="1" s="1"/>
  <c r="V696" i="1"/>
  <c r="T664" i="1"/>
  <c r="W664" i="1" s="1"/>
  <c r="V664" i="1"/>
  <c r="T632" i="1"/>
  <c r="W632" i="1" s="1"/>
  <c r="V632" i="1"/>
  <c r="T616" i="1"/>
  <c r="W616" i="1" s="1"/>
  <c r="V616" i="1"/>
  <c r="T600" i="1"/>
  <c r="W600" i="1" s="1"/>
  <c r="V600" i="1"/>
  <c r="T584" i="1"/>
  <c r="W584" i="1" s="1"/>
  <c r="V584" i="1"/>
  <c r="T564" i="1"/>
  <c r="W564" i="1" s="1"/>
  <c r="V564" i="1"/>
  <c r="T552" i="1"/>
  <c r="W552" i="1" s="1"/>
  <c r="V552" i="1"/>
  <c r="V532" i="1"/>
  <c r="T532" i="1"/>
  <c r="W532" i="1" s="1"/>
  <c r="T516" i="1"/>
  <c r="W516" i="1" s="1"/>
  <c r="V516" i="1"/>
  <c r="T504" i="1"/>
  <c r="W504" i="1" s="1"/>
  <c r="V504" i="1"/>
  <c r="T488" i="1"/>
  <c r="W488" i="1" s="1"/>
  <c r="V488" i="1"/>
  <c r="T468" i="1"/>
  <c r="W468" i="1" s="1"/>
  <c r="V468" i="1"/>
  <c r="T456" i="1"/>
  <c r="W456" i="1" s="1"/>
  <c r="V456" i="1"/>
  <c r="T424" i="1"/>
  <c r="W424" i="1" s="1"/>
  <c r="V424" i="1"/>
  <c r="T392" i="1"/>
  <c r="W392" i="1" s="1"/>
  <c r="V392" i="1"/>
  <c r="T376" i="1"/>
  <c r="W376" i="1" s="1"/>
  <c r="V376" i="1"/>
  <c r="T360" i="1"/>
  <c r="W360" i="1" s="1"/>
  <c r="V360" i="1"/>
  <c r="T344" i="1"/>
  <c r="W344" i="1" s="1"/>
  <c r="V344" i="1"/>
  <c r="T328" i="1"/>
  <c r="W328" i="1" s="1"/>
  <c r="V328" i="1"/>
  <c r="T312" i="1"/>
  <c r="W312" i="1" s="1"/>
  <c r="V312" i="1"/>
  <c r="T292" i="1"/>
  <c r="W292" i="1" s="1"/>
  <c r="V292" i="1"/>
  <c r="T276" i="1"/>
  <c r="W276" i="1" s="1"/>
  <c r="V276" i="1"/>
  <c r="T248" i="1"/>
  <c r="W248" i="1" s="1"/>
  <c r="V248" i="1"/>
  <c r="T232" i="1"/>
  <c r="W232" i="1" s="1"/>
  <c r="V232" i="1"/>
  <c r="T216" i="1"/>
  <c r="W216" i="1" s="1"/>
  <c r="V216" i="1"/>
  <c r="T180" i="1"/>
  <c r="W180" i="1" s="1"/>
  <c r="V180" i="1"/>
  <c r="T164" i="1"/>
  <c r="W164" i="1" s="1"/>
  <c r="V164" i="1"/>
  <c r="T148" i="1"/>
  <c r="W148" i="1" s="1"/>
  <c r="V148" i="1"/>
  <c r="T132" i="1"/>
  <c r="W132" i="1" s="1"/>
  <c r="V132" i="1"/>
  <c r="T104" i="1"/>
  <c r="W104" i="1" s="1"/>
  <c r="V104" i="1"/>
  <c r="T88" i="1"/>
  <c r="W88" i="1" s="1"/>
  <c r="V88" i="1"/>
  <c r="T8" i="1"/>
  <c r="W8" i="1" s="1"/>
  <c r="V8" i="1"/>
  <c r="T987" i="1"/>
  <c r="W987" i="1" s="1"/>
  <c r="V987" i="1"/>
  <c r="T971" i="1"/>
  <c r="W971" i="1" s="1"/>
  <c r="V971" i="1"/>
  <c r="T955" i="1"/>
  <c r="W955" i="1" s="1"/>
  <c r="V955" i="1"/>
  <c r="T939" i="1"/>
  <c r="W939" i="1" s="1"/>
  <c r="V939" i="1"/>
  <c r="V925" i="1"/>
  <c r="T925" i="1"/>
  <c r="W925" i="1" s="1"/>
  <c r="V917" i="1"/>
  <c r="T917" i="1"/>
  <c r="W917" i="1" s="1"/>
  <c r="T909" i="1"/>
  <c r="W909" i="1" s="1"/>
  <c r="V909" i="1"/>
  <c r="T901" i="1"/>
  <c r="W901" i="1" s="1"/>
  <c r="V901" i="1"/>
  <c r="T893" i="1"/>
  <c r="W893" i="1" s="1"/>
  <c r="V893" i="1"/>
  <c r="T885" i="1"/>
  <c r="W885" i="1" s="1"/>
  <c r="V885" i="1"/>
  <c r="T871" i="1"/>
  <c r="W871" i="1" s="1"/>
  <c r="V871" i="1"/>
  <c r="T866" i="1"/>
  <c r="W866" i="1" s="1"/>
  <c r="V866" i="1"/>
  <c r="T855" i="1"/>
  <c r="W855" i="1" s="1"/>
  <c r="V855" i="1"/>
  <c r="T844" i="1"/>
  <c r="W844" i="1" s="1"/>
  <c r="V844" i="1"/>
  <c r="V834" i="1"/>
  <c r="T834" i="1"/>
  <c r="W834" i="1" s="1"/>
  <c r="T818" i="1"/>
  <c r="W818" i="1" s="1"/>
  <c r="V818" i="1"/>
  <c r="T807" i="1"/>
  <c r="W807" i="1" s="1"/>
  <c r="V807" i="1"/>
  <c r="T791" i="1"/>
  <c r="W791" i="1" s="1"/>
  <c r="V791" i="1"/>
  <c r="T775" i="1"/>
  <c r="W775" i="1" s="1"/>
  <c r="V775" i="1"/>
  <c r="T764" i="1"/>
  <c r="W764" i="1" s="1"/>
  <c r="V764" i="1"/>
  <c r="T748" i="1"/>
  <c r="W748" i="1" s="1"/>
  <c r="V748" i="1"/>
  <c r="V732" i="1"/>
  <c r="T732" i="1"/>
  <c r="W732" i="1" s="1"/>
  <c r="T722" i="1"/>
  <c r="W722" i="1" s="1"/>
  <c r="V722" i="1"/>
  <c r="T716" i="1"/>
  <c r="W716" i="1" s="1"/>
  <c r="V716" i="1"/>
  <c r="T706" i="1"/>
  <c r="W706" i="1" s="1"/>
  <c r="V706" i="1"/>
  <c r="T695" i="1"/>
  <c r="W695" i="1" s="1"/>
  <c r="V695" i="1"/>
  <c r="T684" i="1"/>
  <c r="W684" i="1" s="1"/>
  <c r="V684" i="1"/>
  <c r="T668" i="1"/>
  <c r="W668" i="1" s="1"/>
  <c r="V668" i="1"/>
  <c r="T652" i="1"/>
  <c r="W652" i="1" s="1"/>
  <c r="V652" i="1"/>
  <c r="T642" i="1"/>
  <c r="W642" i="1" s="1"/>
  <c r="V642" i="1"/>
  <c r="T631" i="1"/>
  <c r="W631" i="1" s="1"/>
  <c r="V631" i="1"/>
  <c r="V620" i="1"/>
  <c r="T620" i="1"/>
  <c r="W620" i="1" s="1"/>
  <c r="T610" i="1"/>
  <c r="W610" i="1" s="1"/>
  <c r="V610" i="1"/>
  <c r="T599" i="1"/>
  <c r="W599" i="1" s="1"/>
  <c r="V599" i="1"/>
  <c r="V588" i="1"/>
  <c r="T588" i="1"/>
  <c r="W588" i="1" s="1"/>
  <c r="T578" i="1"/>
  <c r="W578" i="1" s="1"/>
  <c r="V578" i="1"/>
  <c r="T551" i="1"/>
  <c r="W551" i="1" s="1"/>
  <c r="V551" i="1"/>
  <c r="T540" i="1"/>
  <c r="W540" i="1" s="1"/>
  <c r="V540" i="1"/>
  <c r="T524" i="1"/>
  <c r="W524" i="1" s="1"/>
  <c r="V524" i="1"/>
  <c r="T514" i="1"/>
  <c r="W514" i="1" s="1"/>
  <c r="V514" i="1"/>
  <c r="T498" i="1"/>
  <c r="W498" i="1" s="1"/>
  <c r="V498" i="1"/>
  <c r="T487" i="1"/>
  <c r="W487" i="1" s="1"/>
  <c r="V487" i="1"/>
  <c r="T476" i="1"/>
  <c r="W476" i="1" s="1"/>
  <c r="V476" i="1"/>
  <c r="T466" i="1"/>
  <c r="W466" i="1" s="1"/>
  <c r="V466" i="1"/>
  <c r="T455" i="1"/>
  <c r="W455" i="1" s="1"/>
  <c r="V455" i="1"/>
  <c r="T450" i="1"/>
  <c r="W450" i="1" s="1"/>
  <c r="V450" i="1"/>
  <c r="T412" i="1"/>
  <c r="W412" i="1" s="1"/>
  <c r="V412" i="1"/>
  <c r="T402" i="1"/>
  <c r="W402" i="1" s="1"/>
  <c r="V402" i="1"/>
  <c r="T391" i="1"/>
  <c r="W391" i="1" s="1"/>
  <c r="V391" i="1"/>
  <c r="T375" i="1"/>
  <c r="W375" i="1" s="1"/>
  <c r="V375" i="1"/>
  <c r="T364" i="1"/>
  <c r="W364" i="1" s="1"/>
  <c r="V364" i="1"/>
  <c r="V354" i="1"/>
  <c r="T354" i="1"/>
  <c r="W354" i="1" s="1"/>
  <c r="T343" i="1"/>
  <c r="W343" i="1" s="1"/>
  <c r="V343" i="1"/>
  <c r="T327" i="1"/>
  <c r="W327" i="1" s="1"/>
  <c r="V327" i="1"/>
  <c r="T311" i="1"/>
  <c r="W311" i="1" s="1"/>
  <c r="V311" i="1"/>
  <c r="T300" i="1"/>
  <c r="W300" i="1" s="1"/>
  <c r="V300" i="1"/>
  <c r="T284" i="1"/>
  <c r="W284" i="1" s="1"/>
  <c r="V284" i="1"/>
  <c r="T274" i="1"/>
  <c r="W274" i="1" s="1"/>
  <c r="V274" i="1"/>
  <c r="T263" i="1"/>
  <c r="W263" i="1" s="1"/>
  <c r="V263" i="1"/>
  <c r="T252" i="1"/>
  <c r="W252" i="1" s="1"/>
  <c r="V252" i="1"/>
  <c r="T236" i="1"/>
  <c r="W236" i="1" s="1"/>
  <c r="V236" i="1"/>
  <c r="V226" i="1"/>
  <c r="T226" i="1"/>
  <c r="W226" i="1" s="1"/>
  <c r="V210" i="1"/>
  <c r="T210" i="1"/>
  <c r="W210" i="1" s="1"/>
  <c r="V194" i="1"/>
  <c r="T194" i="1"/>
  <c r="W194" i="1" s="1"/>
  <c r="V178" i="1"/>
  <c r="T178" i="1"/>
  <c r="W178" i="1" s="1"/>
  <c r="T167" i="1"/>
  <c r="W167" i="1" s="1"/>
  <c r="V167" i="1"/>
  <c r="T151" i="1"/>
  <c r="W151" i="1" s="1"/>
  <c r="V151" i="1"/>
  <c r="T135" i="1"/>
  <c r="W135" i="1" s="1"/>
  <c r="V135" i="1"/>
  <c r="T119" i="1"/>
  <c r="W119" i="1" s="1"/>
  <c r="V119" i="1"/>
  <c r="T103" i="1"/>
  <c r="W103" i="1" s="1"/>
  <c r="V103" i="1"/>
  <c r="T92" i="1"/>
  <c r="W92" i="1" s="1"/>
  <c r="V92" i="1"/>
  <c r="T82" i="1"/>
  <c r="W82" i="1" s="1"/>
  <c r="V82" i="1"/>
  <c r="T71" i="1"/>
  <c r="W71" i="1" s="1"/>
  <c r="V71" i="1"/>
  <c r="T66" i="1"/>
  <c r="W66" i="1" s="1"/>
  <c r="V66" i="1"/>
  <c r="T50" i="1"/>
  <c r="W50" i="1" s="1"/>
  <c r="V50" i="1"/>
  <c r="T28" i="1"/>
  <c r="W28" i="1" s="1"/>
  <c r="V28" i="1"/>
  <c r="T12" i="1"/>
  <c r="W12" i="1" s="1"/>
  <c r="V12" i="1"/>
  <c r="T997" i="1"/>
  <c r="W997" i="1" s="1"/>
  <c r="V997" i="1"/>
  <c r="V989" i="1"/>
  <c r="T989" i="1"/>
  <c r="W989" i="1" s="1"/>
  <c r="T969" i="1"/>
  <c r="W969" i="1" s="1"/>
  <c r="V969" i="1"/>
  <c r="T957" i="1"/>
  <c r="W957" i="1" s="1"/>
  <c r="V957" i="1"/>
  <c r="T949" i="1"/>
  <c r="W949" i="1" s="1"/>
  <c r="V949" i="1"/>
  <c r="V941" i="1"/>
  <c r="T941" i="1"/>
  <c r="W941" i="1" s="1"/>
  <c r="T929" i="1"/>
  <c r="W929" i="1" s="1"/>
  <c r="V929" i="1"/>
  <c r="T873" i="1"/>
  <c r="W873" i="1" s="1"/>
  <c r="V873" i="1"/>
  <c r="T865" i="1"/>
  <c r="W865" i="1" s="1"/>
  <c r="V865" i="1"/>
  <c r="T857" i="1"/>
  <c r="W857" i="1" s="1"/>
  <c r="V857" i="1"/>
  <c r="T849" i="1"/>
  <c r="W849" i="1" s="1"/>
  <c r="V849" i="1"/>
  <c r="T837" i="1"/>
  <c r="W837" i="1" s="1"/>
  <c r="V837" i="1"/>
  <c r="T817" i="1"/>
  <c r="W817" i="1" s="1"/>
  <c r="V817" i="1"/>
  <c r="T809" i="1"/>
  <c r="W809" i="1" s="1"/>
  <c r="V809" i="1"/>
  <c r="T801" i="1"/>
  <c r="W801" i="1" s="1"/>
  <c r="V801" i="1"/>
  <c r="T793" i="1"/>
  <c r="W793" i="1" s="1"/>
  <c r="V793" i="1"/>
  <c r="T785" i="1"/>
  <c r="W785" i="1" s="1"/>
  <c r="V785" i="1"/>
  <c r="T777" i="1"/>
  <c r="W777" i="1" s="1"/>
  <c r="V777" i="1"/>
  <c r="T769" i="1"/>
  <c r="W769" i="1" s="1"/>
  <c r="V769" i="1"/>
  <c r="T761" i="1"/>
  <c r="W761" i="1" s="1"/>
  <c r="V761" i="1"/>
  <c r="T753" i="1"/>
  <c r="W753" i="1" s="1"/>
  <c r="V753" i="1"/>
  <c r="T741" i="1"/>
  <c r="W741" i="1" s="1"/>
  <c r="V741" i="1"/>
  <c r="T733" i="1"/>
  <c r="W733" i="1" s="1"/>
  <c r="V733" i="1"/>
  <c r="T721" i="1"/>
  <c r="W721" i="1" s="1"/>
  <c r="V721" i="1"/>
  <c r="T713" i="1"/>
  <c r="W713" i="1" s="1"/>
  <c r="V713" i="1"/>
  <c r="T701" i="1"/>
  <c r="W701" i="1" s="1"/>
  <c r="V701" i="1"/>
  <c r="T693" i="1"/>
  <c r="W693" i="1" s="1"/>
  <c r="V693" i="1"/>
  <c r="T685" i="1"/>
  <c r="W685" i="1" s="1"/>
  <c r="V685" i="1"/>
  <c r="T677" i="1"/>
  <c r="W677" i="1" s="1"/>
  <c r="V677" i="1"/>
  <c r="T669" i="1"/>
  <c r="W669" i="1" s="1"/>
  <c r="V669" i="1"/>
  <c r="T657" i="1"/>
  <c r="W657" i="1" s="1"/>
  <c r="V657" i="1"/>
  <c r="T649" i="1"/>
  <c r="W649" i="1" s="1"/>
  <c r="V649" i="1"/>
  <c r="T641" i="1"/>
  <c r="W641" i="1" s="1"/>
  <c r="V641" i="1"/>
  <c r="T633" i="1"/>
  <c r="W633" i="1" s="1"/>
  <c r="V633" i="1"/>
  <c r="T621" i="1"/>
  <c r="W621" i="1" s="1"/>
  <c r="V621" i="1"/>
  <c r="T601" i="1"/>
  <c r="W601" i="1" s="1"/>
  <c r="V601" i="1"/>
  <c r="T589" i="1"/>
  <c r="W589" i="1" s="1"/>
  <c r="V589" i="1"/>
  <c r="T581" i="1"/>
  <c r="W581" i="1" s="1"/>
  <c r="V581" i="1"/>
  <c r="T573" i="1"/>
  <c r="W573" i="1" s="1"/>
  <c r="V573" i="1"/>
  <c r="T565" i="1"/>
  <c r="W565" i="1" s="1"/>
  <c r="V565" i="1"/>
  <c r="T553" i="1"/>
  <c r="W553" i="1" s="1"/>
  <c r="V553" i="1"/>
  <c r="T545" i="1"/>
  <c r="W545" i="1" s="1"/>
  <c r="V545" i="1"/>
  <c r="T537" i="1"/>
  <c r="W537" i="1" s="1"/>
  <c r="V537" i="1"/>
  <c r="T517" i="1"/>
  <c r="W517" i="1" s="1"/>
  <c r="V517" i="1"/>
  <c r="T505" i="1"/>
  <c r="W505" i="1" s="1"/>
  <c r="V505" i="1"/>
  <c r="T497" i="1"/>
  <c r="W497" i="1" s="1"/>
  <c r="V497" i="1"/>
  <c r="T493" i="1"/>
  <c r="W493" i="1" s="1"/>
  <c r="V493" i="1"/>
  <c r="T489" i="1"/>
  <c r="W489" i="1" s="1"/>
  <c r="V489" i="1"/>
  <c r="T477" i="1"/>
  <c r="W477" i="1" s="1"/>
  <c r="V477" i="1"/>
  <c r="T473" i="1"/>
  <c r="W473" i="1" s="1"/>
  <c r="V473" i="1"/>
  <c r="T469" i="1"/>
  <c r="W469" i="1" s="1"/>
  <c r="V469" i="1"/>
  <c r="T465" i="1"/>
  <c r="W465" i="1" s="1"/>
  <c r="V465" i="1"/>
  <c r="T461" i="1"/>
  <c r="W461" i="1" s="1"/>
  <c r="V461" i="1"/>
  <c r="T457" i="1"/>
  <c r="W457" i="1" s="1"/>
  <c r="V457" i="1"/>
  <c r="T453" i="1"/>
  <c r="W453" i="1" s="1"/>
  <c r="V453" i="1"/>
  <c r="T449" i="1"/>
  <c r="W449" i="1" s="1"/>
  <c r="V449" i="1"/>
  <c r="T445" i="1"/>
  <c r="W445" i="1" s="1"/>
  <c r="V445" i="1"/>
  <c r="T441" i="1"/>
  <c r="W441" i="1" s="1"/>
  <c r="V441" i="1"/>
  <c r="V437" i="1"/>
  <c r="T437" i="1"/>
  <c r="W437" i="1" s="1"/>
  <c r="T433" i="1"/>
  <c r="W433" i="1" s="1"/>
  <c r="V433" i="1"/>
  <c r="T429" i="1"/>
  <c r="W429" i="1" s="1"/>
  <c r="V429" i="1"/>
  <c r="T425" i="1"/>
  <c r="W425" i="1" s="1"/>
  <c r="V425" i="1"/>
  <c r="T421" i="1"/>
  <c r="W421" i="1" s="1"/>
  <c r="V421" i="1"/>
  <c r="T413" i="1"/>
  <c r="W413" i="1" s="1"/>
  <c r="V413" i="1"/>
  <c r="T409" i="1"/>
  <c r="W409" i="1" s="1"/>
  <c r="V409" i="1"/>
  <c r="T401" i="1"/>
  <c r="W401" i="1" s="1"/>
  <c r="V401" i="1"/>
  <c r="T397" i="1"/>
  <c r="W397" i="1" s="1"/>
  <c r="V397" i="1"/>
  <c r="T393" i="1"/>
  <c r="W393" i="1" s="1"/>
  <c r="V393" i="1"/>
  <c r="T389" i="1"/>
  <c r="W389" i="1" s="1"/>
  <c r="V389" i="1"/>
  <c r="T385" i="1"/>
  <c r="W385" i="1" s="1"/>
  <c r="V385" i="1"/>
  <c r="T381" i="1"/>
  <c r="W381" i="1" s="1"/>
  <c r="V381" i="1"/>
  <c r="T377" i="1"/>
  <c r="W377" i="1" s="1"/>
  <c r="V377" i="1"/>
  <c r="T373" i="1"/>
  <c r="W373" i="1" s="1"/>
  <c r="V373" i="1"/>
  <c r="T365" i="1"/>
  <c r="W365" i="1" s="1"/>
  <c r="V365" i="1"/>
  <c r="T361" i="1"/>
  <c r="W361" i="1" s="1"/>
  <c r="V361" i="1"/>
  <c r="T357" i="1"/>
  <c r="W357" i="1" s="1"/>
  <c r="V357" i="1"/>
  <c r="T353" i="1"/>
  <c r="W353" i="1" s="1"/>
  <c r="V353" i="1"/>
  <c r="T349" i="1"/>
  <c r="W349" i="1" s="1"/>
  <c r="V349" i="1"/>
  <c r="T345" i="1"/>
  <c r="W345" i="1" s="1"/>
  <c r="V345" i="1"/>
  <c r="T341" i="1"/>
  <c r="W341" i="1" s="1"/>
  <c r="V341" i="1"/>
  <c r="T337" i="1"/>
  <c r="W337" i="1" s="1"/>
  <c r="V337" i="1"/>
  <c r="T333" i="1"/>
  <c r="W333" i="1" s="1"/>
  <c r="V333" i="1"/>
  <c r="T329" i="1"/>
  <c r="W329" i="1" s="1"/>
  <c r="V329" i="1"/>
  <c r="T325" i="1"/>
  <c r="W325" i="1" s="1"/>
  <c r="V325" i="1"/>
  <c r="T321" i="1"/>
  <c r="W321" i="1" s="1"/>
  <c r="V321" i="1"/>
  <c r="T317" i="1"/>
  <c r="W317" i="1" s="1"/>
  <c r="V317" i="1"/>
  <c r="T313" i="1"/>
  <c r="W313" i="1" s="1"/>
  <c r="V313" i="1"/>
  <c r="T309" i="1"/>
  <c r="W309" i="1" s="1"/>
  <c r="V309" i="1"/>
  <c r="T305" i="1"/>
  <c r="W305" i="1" s="1"/>
  <c r="V305" i="1"/>
  <c r="T301" i="1"/>
  <c r="W301" i="1" s="1"/>
  <c r="V301" i="1"/>
  <c r="T297" i="1"/>
  <c r="W297" i="1" s="1"/>
  <c r="V297" i="1"/>
  <c r="T293" i="1"/>
  <c r="W293" i="1" s="1"/>
  <c r="V293" i="1"/>
  <c r="T289" i="1"/>
  <c r="W289" i="1" s="1"/>
  <c r="V289" i="1"/>
  <c r="T285" i="1"/>
  <c r="W285" i="1" s="1"/>
  <c r="V285" i="1"/>
  <c r="T281" i="1"/>
  <c r="W281" i="1" s="1"/>
  <c r="V281" i="1"/>
  <c r="T277" i="1"/>
  <c r="W277" i="1" s="1"/>
  <c r="V277" i="1"/>
  <c r="T273" i="1"/>
  <c r="W273" i="1" s="1"/>
  <c r="V273" i="1"/>
  <c r="T269" i="1"/>
  <c r="W269" i="1" s="1"/>
  <c r="V269" i="1"/>
  <c r="T265" i="1"/>
  <c r="W265" i="1" s="1"/>
  <c r="V265" i="1"/>
  <c r="T261" i="1"/>
  <c r="W261" i="1" s="1"/>
  <c r="V261" i="1"/>
  <c r="T257" i="1"/>
  <c r="W257" i="1" s="1"/>
  <c r="V257" i="1"/>
  <c r="T253" i="1"/>
  <c r="W253" i="1" s="1"/>
  <c r="V253" i="1"/>
  <c r="T249" i="1"/>
  <c r="W249" i="1" s="1"/>
  <c r="V249" i="1"/>
  <c r="T245" i="1"/>
  <c r="W245" i="1" s="1"/>
  <c r="V245" i="1"/>
  <c r="T241" i="1"/>
  <c r="W241" i="1" s="1"/>
  <c r="V241" i="1"/>
  <c r="T237" i="1"/>
  <c r="W237" i="1" s="1"/>
  <c r="V237" i="1"/>
  <c r="T233" i="1"/>
  <c r="W233" i="1" s="1"/>
  <c r="V233" i="1"/>
  <c r="T229" i="1"/>
  <c r="W229" i="1" s="1"/>
  <c r="V229" i="1"/>
  <c r="T225" i="1"/>
  <c r="W225" i="1" s="1"/>
  <c r="V225" i="1"/>
  <c r="T221" i="1"/>
  <c r="W221" i="1" s="1"/>
  <c r="V221" i="1"/>
  <c r="V217" i="1"/>
  <c r="T217" i="1"/>
  <c r="W217" i="1" s="1"/>
  <c r="T213" i="1"/>
  <c r="W213" i="1" s="1"/>
  <c r="V213" i="1"/>
  <c r="T209" i="1"/>
  <c r="W209" i="1" s="1"/>
  <c r="V209" i="1"/>
  <c r="T205" i="1"/>
  <c r="W205" i="1" s="1"/>
  <c r="V205" i="1"/>
  <c r="V201" i="1"/>
  <c r="T201" i="1"/>
  <c r="W201" i="1" s="1"/>
  <c r="T197" i="1"/>
  <c r="W197" i="1" s="1"/>
  <c r="V197" i="1"/>
  <c r="T193" i="1"/>
  <c r="W193" i="1" s="1"/>
  <c r="V193" i="1"/>
  <c r="T189" i="1"/>
  <c r="W189" i="1" s="1"/>
  <c r="V189" i="1"/>
  <c r="V185" i="1"/>
  <c r="T185" i="1"/>
  <c r="W185" i="1" s="1"/>
  <c r="T181" i="1"/>
  <c r="W181" i="1" s="1"/>
  <c r="V181" i="1"/>
  <c r="T177" i="1"/>
  <c r="W177" i="1" s="1"/>
  <c r="V177" i="1"/>
  <c r="T173" i="1"/>
  <c r="W173" i="1" s="1"/>
  <c r="V173" i="1"/>
  <c r="V169" i="1"/>
  <c r="T169" i="1"/>
  <c r="W169" i="1" s="1"/>
  <c r="T165" i="1"/>
  <c r="W165" i="1" s="1"/>
  <c r="V165" i="1"/>
  <c r="T161" i="1"/>
  <c r="W161" i="1" s="1"/>
  <c r="V161" i="1"/>
  <c r="T157" i="1"/>
  <c r="W157" i="1" s="1"/>
  <c r="V157" i="1"/>
  <c r="T153" i="1"/>
  <c r="W153" i="1" s="1"/>
  <c r="V153" i="1"/>
  <c r="T149" i="1"/>
  <c r="W149" i="1" s="1"/>
  <c r="V149" i="1"/>
  <c r="T145" i="1"/>
  <c r="W145" i="1" s="1"/>
  <c r="V145" i="1"/>
  <c r="T141" i="1"/>
  <c r="W141" i="1" s="1"/>
  <c r="V141" i="1"/>
  <c r="T137" i="1"/>
  <c r="W137" i="1" s="1"/>
  <c r="V137" i="1"/>
  <c r="T133" i="1"/>
  <c r="W133" i="1" s="1"/>
  <c r="V133" i="1"/>
  <c r="T129" i="1"/>
  <c r="W129" i="1" s="1"/>
  <c r="V129" i="1"/>
  <c r="T125" i="1"/>
  <c r="W125" i="1" s="1"/>
  <c r="V125" i="1"/>
  <c r="T121" i="1"/>
  <c r="W121" i="1" s="1"/>
  <c r="V121" i="1"/>
  <c r="T117" i="1"/>
  <c r="W117" i="1" s="1"/>
  <c r="V117" i="1"/>
  <c r="T113" i="1"/>
  <c r="W113" i="1" s="1"/>
  <c r="V113" i="1"/>
  <c r="T109" i="1"/>
  <c r="W109" i="1" s="1"/>
  <c r="V109" i="1"/>
  <c r="T105" i="1"/>
  <c r="W105" i="1" s="1"/>
  <c r="V105" i="1"/>
  <c r="T101" i="1"/>
  <c r="W101" i="1" s="1"/>
  <c r="V101" i="1"/>
  <c r="T97" i="1"/>
  <c r="W97" i="1" s="1"/>
  <c r="V97" i="1"/>
  <c r="T93" i="1"/>
  <c r="W93" i="1" s="1"/>
  <c r="V93" i="1"/>
  <c r="T89" i="1"/>
  <c r="W89" i="1" s="1"/>
  <c r="V89" i="1"/>
  <c r="T85" i="1"/>
  <c r="W85" i="1" s="1"/>
  <c r="V85" i="1"/>
  <c r="T81" i="1"/>
  <c r="W81" i="1" s="1"/>
  <c r="V81" i="1"/>
  <c r="T77" i="1"/>
  <c r="W77" i="1" s="1"/>
  <c r="V77" i="1"/>
  <c r="T73" i="1"/>
  <c r="W73" i="1" s="1"/>
  <c r="V73" i="1"/>
  <c r="T69" i="1"/>
  <c r="W69" i="1" s="1"/>
  <c r="V69" i="1"/>
  <c r="T65" i="1"/>
  <c r="W65" i="1" s="1"/>
  <c r="V65" i="1"/>
  <c r="T61" i="1"/>
  <c r="W61" i="1" s="1"/>
  <c r="V61" i="1"/>
  <c r="T57" i="1"/>
  <c r="W57" i="1" s="1"/>
  <c r="V57" i="1"/>
  <c r="T53" i="1"/>
  <c r="W53" i="1" s="1"/>
  <c r="V53" i="1"/>
  <c r="T49" i="1"/>
  <c r="W49" i="1" s="1"/>
  <c r="V49" i="1"/>
  <c r="T45" i="1"/>
  <c r="W45" i="1" s="1"/>
  <c r="V45" i="1"/>
  <c r="T41" i="1"/>
  <c r="W41" i="1" s="1"/>
  <c r="V41" i="1"/>
  <c r="T37" i="1"/>
  <c r="W37" i="1" s="1"/>
  <c r="V37" i="1"/>
  <c r="T33" i="1"/>
  <c r="W33" i="1" s="1"/>
  <c r="V33" i="1"/>
  <c r="T29" i="1"/>
  <c r="W29" i="1" s="1"/>
  <c r="V29" i="1"/>
  <c r="T25" i="1"/>
  <c r="W25" i="1" s="1"/>
  <c r="V25" i="1"/>
  <c r="T21" i="1"/>
  <c r="W21" i="1" s="1"/>
  <c r="V21" i="1"/>
  <c r="T17" i="1"/>
  <c r="W17" i="1" s="1"/>
  <c r="V17" i="1"/>
  <c r="T13" i="1"/>
  <c r="W13" i="1" s="1"/>
  <c r="V13" i="1"/>
  <c r="T5" i="1"/>
  <c r="W5" i="1" s="1"/>
  <c r="V5" i="1"/>
  <c r="V994" i="1"/>
  <c r="T994" i="1"/>
  <c r="W994" i="1" s="1"/>
  <c r="V978" i="1"/>
  <c r="T978" i="1"/>
  <c r="W978" i="1" s="1"/>
  <c r="T962" i="1"/>
  <c r="W962" i="1" s="1"/>
  <c r="V962" i="1"/>
  <c r="V946" i="1"/>
  <c r="T946" i="1"/>
  <c r="W946" i="1" s="1"/>
  <c r="T930" i="1"/>
  <c r="W930" i="1" s="1"/>
  <c r="V930" i="1"/>
  <c r="V920" i="1"/>
  <c r="T920" i="1"/>
  <c r="W920" i="1" s="1"/>
  <c r="V912" i="1"/>
  <c r="T912" i="1"/>
  <c r="W912" i="1" s="1"/>
  <c r="V904" i="1"/>
  <c r="T904" i="1"/>
  <c r="W904" i="1" s="1"/>
  <c r="V896" i="1"/>
  <c r="T896" i="1"/>
  <c r="W896" i="1" s="1"/>
  <c r="T888" i="1"/>
  <c r="W888" i="1" s="1"/>
  <c r="V888" i="1"/>
  <c r="T880" i="1"/>
  <c r="W880" i="1" s="1"/>
  <c r="V880" i="1"/>
  <c r="T875" i="1"/>
  <c r="W875" i="1" s="1"/>
  <c r="V875" i="1"/>
  <c r="T864" i="1"/>
  <c r="W864" i="1" s="1"/>
  <c r="V864" i="1"/>
  <c r="T854" i="1"/>
  <c r="W854" i="1" s="1"/>
  <c r="V854" i="1"/>
  <c r="T843" i="1"/>
  <c r="W843" i="1" s="1"/>
  <c r="V843" i="1"/>
  <c r="T838" i="1"/>
  <c r="W838" i="1" s="1"/>
  <c r="V838" i="1"/>
  <c r="T827" i="1"/>
  <c r="W827" i="1" s="1"/>
  <c r="V827" i="1"/>
  <c r="T816" i="1"/>
  <c r="W816" i="1" s="1"/>
  <c r="V816" i="1"/>
  <c r="T806" i="1"/>
  <c r="W806" i="1" s="1"/>
  <c r="V806" i="1"/>
  <c r="T795" i="1"/>
  <c r="W795" i="1" s="1"/>
  <c r="V795" i="1"/>
  <c r="V784" i="1"/>
  <c r="T784" i="1"/>
  <c r="W784" i="1" s="1"/>
  <c r="T758" i="1"/>
  <c r="W758" i="1" s="1"/>
  <c r="V758" i="1"/>
  <c r="T747" i="1"/>
  <c r="W747" i="1" s="1"/>
  <c r="V747" i="1"/>
  <c r="T736" i="1"/>
  <c r="W736" i="1" s="1"/>
  <c r="V736" i="1"/>
  <c r="T726" i="1"/>
  <c r="W726" i="1" s="1"/>
  <c r="V726" i="1"/>
  <c r="T720" i="1"/>
  <c r="W720" i="1" s="1"/>
  <c r="V720" i="1"/>
  <c r="T710" i="1"/>
  <c r="W710" i="1" s="1"/>
  <c r="V710" i="1"/>
  <c r="T699" i="1"/>
  <c r="W699" i="1" s="1"/>
  <c r="V699" i="1"/>
  <c r="T688" i="1"/>
  <c r="W688" i="1" s="1"/>
  <c r="V688" i="1"/>
  <c r="T678" i="1"/>
  <c r="W678" i="1" s="1"/>
  <c r="V678" i="1"/>
  <c r="T672" i="1"/>
  <c r="W672" i="1" s="1"/>
  <c r="V672" i="1"/>
  <c r="T662" i="1"/>
  <c r="W662" i="1" s="1"/>
  <c r="V662" i="1"/>
  <c r="T646" i="1"/>
  <c r="W646" i="1" s="1"/>
  <c r="V646" i="1"/>
  <c r="T635" i="1"/>
  <c r="W635" i="1" s="1"/>
  <c r="V635" i="1"/>
  <c r="T630" i="1"/>
  <c r="W630" i="1" s="1"/>
  <c r="V630" i="1"/>
  <c r="T619" i="1"/>
  <c r="W619" i="1" s="1"/>
  <c r="V619" i="1"/>
  <c r="V608" i="1"/>
  <c r="T608" i="1"/>
  <c r="W608" i="1" s="1"/>
  <c r="T598" i="1"/>
  <c r="W598" i="1" s="1"/>
  <c r="V598" i="1"/>
  <c r="T587" i="1"/>
  <c r="W587" i="1" s="1"/>
  <c r="V587" i="1"/>
  <c r="T582" i="1"/>
  <c r="W582" i="1" s="1"/>
  <c r="V582" i="1"/>
  <c r="T571" i="1"/>
  <c r="W571" i="1" s="1"/>
  <c r="V571" i="1"/>
  <c r="T566" i="1"/>
  <c r="W566" i="1" s="1"/>
  <c r="V566" i="1"/>
  <c r="T560" i="1"/>
  <c r="W560" i="1" s="1"/>
  <c r="V560" i="1"/>
  <c r="T550" i="1"/>
  <c r="W550" i="1" s="1"/>
  <c r="V550" i="1"/>
  <c r="T544" i="1"/>
  <c r="W544" i="1" s="1"/>
  <c r="V544" i="1"/>
  <c r="T534" i="1"/>
  <c r="W534" i="1" s="1"/>
  <c r="V534" i="1"/>
  <c r="T528" i="1"/>
  <c r="W528" i="1" s="1"/>
  <c r="V528" i="1"/>
  <c r="V518" i="1"/>
  <c r="T518" i="1"/>
  <c r="W518" i="1" s="1"/>
  <c r="T507" i="1"/>
  <c r="W507" i="1" s="1"/>
  <c r="V507" i="1"/>
  <c r="T502" i="1"/>
  <c r="W502" i="1" s="1"/>
  <c r="V502" i="1"/>
  <c r="T491" i="1"/>
  <c r="W491" i="1" s="1"/>
  <c r="V491" i="1"/>
  <c r="T486" i="1"/>
  <c r="W486" i="1" s="1"/>
  <c r="V486" i="1"/>
  <c r="T475" i="1"/>
  <c r="W475" i="1" s="1"/>
  <c r="V475" i="1"/>
  <c r="T464" i="1"/>
  <c r="W464" i="1" s="1"/>
  <c r="V464" i="1"/>
  <c r="T454" i="1"/>
  <c r="W454" i="1" s="1"/>
  <c r="V454" i="1"/>
  <c r="T427" i="1"/>
  <c r="W427" i="1" s="1"/>
  <c r="V427" i="1"/>
  <c r="T422" i="1"/>
  <c r="W422" i="1" s="1"/>
  <c r="V422" i="1"/>
  <c r="T411" i="1"/>
  <c r="W411" i="1" s="1"/>
  <c r="V411" i="1"/>
  <c r="T400" i="1"/>
  <c r="W400" i="1" s="1"/>
  <c r="V400" i="1"/>
  <c r="V390" i="1"/>
  <c r="T390" i="1"/>
  <c r="W390" i="1" s="1"/>
  <c r="T384" i="1"/>
  <c r="W384" i="1" s="1"/>
  <c r="V384" i="1"/>
  <c r="V374" i="1"/>
  <c r="T374" i="1"/>
  <c r="W374" i="1" s="1"/>
  <c r="T363" i="1"/>
  <c r="W363" i="1" s="1"/>
  <c r="V363" i="1"/>
  <c r="T352" i="1"/>
  <c r="W352" i="1" s="1"/>
  <c r="V352" i="1"/>
  <c r="T342" i="1"/>
  <c r="W342" i="1" s="1"/>
  <c r="V342" i="1"/>
  <c r="T336" i="1"/>
  <c r="W336" i="1" s="1"/>
  <c r="V336" i="1"/>
  <c r="T326" i="1"/>
  <c r="W326" i="1" s="1"/>
  <c r="V326" i="1"/>
  <c r="T315" i="1"/>
  <c r="W315" i="1" s="1"/>
  <c r="V315" i="1"/>
  <c r="T304" i="1"/>
  <c r="W304" i="1" s="1"/>
  <c r="V304" i="1"/>
  <c r="T299" i="1"/>
  <c r="W299" i="1" s="1"/>
  <c r="V299" i="1"/>
  <c r="T294" i="1"/>
  <c r="W294" i="1" s="1"/>
  <c r="V294" i="1"/>
  <c r="T283" i="1"/>
  <c r="W283" i="1" s="1"/>
  <c r="V283" i="1"/>
  <c r="T272" i="1"/>
  <c r="W272" i="1" s="1"/>
  <c r="V272" i="1"/>
  <c r="T262" i="1"/>
  <c r="W262" i="1" s="1"/>
  <c r="V262" i="1"/>
  <c r="T256" i="1"/>
  <c r="W256" i="1" s="1"/>
  <c r="V256" i="1"/>
  <c r="T246" i="1"/>
  <c r="W246" i="1" s="1"/>
  <c r="V246" i="1"/>
  <c r="T235" i="1"/>
  <c r="W235" i="1" s="1"/>
  <c r="V235" i="1"/>
  <c r="T224" i="1"/>
  <c r="W224" i="1" s="1"/>
  <c r="V224" i="1"/>
  <c r="T214" i="1"/>
  <c r="W214" i="1" s="1"/>
  <c r="V214" i="1"/>
  <c r="T208" i="1"/>
  <c r="W208" i="1" s="1"/>
  <c r="V208" i="1"/>
  <c r="T198" i="1"/>
  <c r="W198" i="1" s="1"/>
  <c r="V198" i="1"/>
  <c r="T187" i="1"/>
  <c r="W187" i="1" s="1"/>
  <c r="V187" i="1"/>
  <c r="T176" i="1"/>
  <c r="W176" i="1" s="1"/>
  <c r="V176" i="1"/>
  <c r="T166" i="1"/>
  <c r="W166" i="1" s="1"/>
  <c r="V166" i="1"/>
  <c r="T160" i="1"/>
  <c r="W160" i="1" s="1"/>
  <c r="V160" i="1"/>
  <c r="V150" i="1"/>
  <c r="T150" i="1"/>
  <c r="W150" i="1" s="1"/>
  <c r="T144" i="1"/>
  <c r="W144" i="1" s="1"/>
  <c r="V144" i="1"/>
  <c r="T134" i="1"/>
  <c r="W134" i="1" s="1"/>
  <c r="V134" i="1"/>
  <c r="T123" i="1"/>
  <c r="W123" i="1" s="1"/>
  <c r="V123" i="1"/>
  <c r="V118" i="1"/>
  <c r="T118" i="1"/>
  <c r="W118" i="1" s="1"/>
  <c r="T107" i="1"/>
  <c r="W107" i="1" s="1"/>
  <c r="V107" i="1"/>
  <c r="T96" i="1"/>
  <c r="W96" i="1" s="1"/>
  <c r="V96" i="1"/>
  <c r="V86" i="1"/>
  <c r="T86" i="1"/>
  <c r="W86" i="1" s="1"/>
  <c r="T75" i="1"/>
  <c r="W75" i="1" s="1"/>
  <c r="V75" i="1"/>
  <c r="T64" i="1"/>
  <c r="W64" i="1" s="1"/>
  <c r="V64" i="1"/>
  <c r="T59" i="1"/>
  <c r="W59" i="1" s="1"/>
  <c r="V59" i="1"/>
  <c r="T48" i="1"/>
  <c r="W48" i="1" s="1"/>
  <c r="V48" i="1"/>
  <c r="T38" i="1"/>
  <c r="W38" i="1" s="1"/>
  <c r="V38" i="1"/>
  <c r="T27" i="1"/>
  <c r="W27" i="1" s="1"/>
  <c r="V27" i="1"/>
  <c r="T16" i="1"/>
  <c r="W16" i="1" s="1"/>
  <c r="V16" i="1"/>
  <c r="V1000" i="1"/>
  <c r="T1000" i="1"/>
  <c r="W1000" i="1" s="1"/>
  <c r="V996" i="1"/>
  <c r="T996" i="1"/>
  <c r="W996" i="1" s="1"/>
  <c r="T988" i="1"/>
  <c r="W988" i="1" s="1"/>
  <c r="V988" i="1"/>
  <c r="V980" i="1"/>
  <c r="T980" i="1"/>
  <c r="W980" i="1" s="1"/>
  <c r="T972" i="1"/>
  <c r="W972" i="1" s="1"/>
  <c r="V972" i="1"/>
  <c r="T964" i="1"/>
  <c r="W964" i="1" s="1"/>
  <c r="V964" i="1"/>
  <c r="V960" i="1"/>
  <c r="T960" i="1"/>
  <c r="W960" i="1" s="1"/>
  <c r="V952" i="1"/>
  <c r="T952" i="1"/>
  <c r="W952" i="1" s="1"/>
  <c r="T944" i="1"/>
  <c r="W944" i="1" s="1"/>
  <c r="V944" i="1"/>
  <c r="T940" i="1"/>
  <c r="W940" i="1" s="1"/>
  <c r="V940" i="1"/>
  <c r="V932" i="1"/>
  <c r="T932" i="1"/>
  <c r="W932" i="1" s="1"/>
  <c r="T991" i="1"/>
  <c r="W991" i="1" s="1"/>
  <c r="V991" i="1"/>
  <c r="T983" i="1"/>
  <c r="W983" i="1" s="1"/>
  <c r="V983" i="1"/>
  <c r="T967" i="1"/>
  <c r="W967" i="1" s="1"/>
  <c r="V967" i="1"/>
  <c r="T951" i="1"/>
  <c r="W951" i="1" s="1"/>
  <c r="V951" i="1"/>
  <c r="T935" i="1"/>
  <c r="W935" i="1" s="1"/>
  <c r="V935" i="1"/>
  <c r="T927" i="1"/>
  <c r="W927" i="1" s="1"/>
  <c r="V927" i="1"/>
  <c r="T919" i="1"/>
  <c r="W919" i="1" s="1"/>
  <c r="V919" i="1"/>
  <c r="T911" i="1"/>
  <c r="W911" i="1" s="1"/>
  <c r="V911" i="1"/>
  <c r="T903" i="1"/>
  <c r="W903" i="1" s="1"/>
  <c r="V903" i="1"/>
  <c r="T895" i="1"/>
  <c r="W895" i="1" s="1"/>
  <c r="V895" i="1"/>
  <c r="T887" i="1"/>
  <c r="W887" i="1" s="1"/>
  <c r="V887" i="1"/>
  <c r="T879" i="1"/>
  <c r="W879" i="1" s="1"/>
  <c r="V879" i="1"/>
  <c r="T858" i="1"/>
  <c r="W858" i="1" s="1"/>
  <c r="V858" i="1"/>
  <c r="T842" i="1"/>
  <c r="W842" i="1" s="1"/>
  <c r="V842" i="1"/>
  <c r="T826" i="1"/>
  <c r="W826" i="1" s="1"/>
  <c r="V826" i="1"/>
  <c r="T815" i="1"/>
  <c r="W815" i="1" s="1"/>
  <c r="V815" i="1"/>
  <c r="T810" i="1"/>
  <c r="W810" i="1" s="1"/>
  <c r="V810" i="1"/>
  <c r="T799" i="1"/>
  <c r="W799" i="1" s="1"/>
  <c r="V799" i="1"/>
  <c r="T778" i="1"/>
  <c r="W778" i="1" s="1"/>
  <c r="V778" i="1"/>
  <c r="T762" i="1"/>
  <c r="W762" i="1" s="1"/>
  <c r="V762" i="1"/>
  <c r="T751" i="1"/>
  <c r="W751" i="1" s="1"/>
  <c r="V751" i="1"/>
  <c r="T735" i="1"/>
  <c r="W735" i="1" s="1"/>
  <c r="V735" i="1"/>
  <c r="T730" i="1"/>
  <c r="W730" i="1" s="1"/>
  <c r="V730" i="1"/>
  <c r="T719" i="1"/>
  <c r="W719" i="1" s="1"/>
  <c r="V719" i="1"/>
  <c r="T687" i="1"/>
  <c r="W687" i="1" s="1"/>
  <c r="V687" i="1"/>
  <c r="T671" i="1"/>
  <c r="W671" i="1" s="1"/>
  <c r="V671" i="1"/>
  <c r="T666" i="1"/>
  <c r="W666" i="1" s="1"/>
  <c r="V666" i="1"/>
  <c r="T655" i="1"/>
  <c r="W655" i="1" s="1"/>
  <c r="V655" i="1"/>
  <c r="V586" i="1"/>
  <c r="T586" i="1"/>
  <c r="W586" i="1" s="1"/>
  <c r="T442" i="1"/>
  <c r="W442" i="1" s="1"/>
  <c r="V442" i="1"/>
  <c r="T415" i="1"/>
  <c r="W415" i="1" s="1"/>
  <c r="V415" i="1"/>
  <c r="T378" i="1"/>
  <c r="W378" i="1" s="1"/>
  <c r="V378" i="1"/>
  <c r="T367" i="1"/>
  <c r="W367" i="1" s="1"/>
  <c r="V367" i="1"/>
  <c r="T362" i="1"/>
  <c r="W362" i="1" s="1"/>
  <c r="V362" i="1"/>
  <c r="T351" i="1"/>
  <c r="W351" i="1" s="1"/>
  <c r="V351" i="1"/>
  <c r="T335" i="1"/>
  <c r="W335" i="1" s="1"/>
  <c r="V335" i="1"/>
  <c r="T319" i="1"/>
  <c r="W319" i="1" s="1"/>
  <c r="V319" i="1"/>
  <c r="V314" i="1"/>
  <c r="T314" i="1"/>
  <c r="W314" i="1" s="1"/>
  <c r="T303" i="1"/>
  <c r="W303" i="1" s="1"/>
  <c r="V303" i="1"/>
  <c r="V298" i="1"/>
  <c r="T298" i="1"/>
  <c r="W298" i="1" s="1"/>
  <c r="T287" i="1"/>
  <c r="W287" i="1" s="1"/>
  <c r="V287" i="1"/>
  <c r="V282" i="1"/>
  <c r="T282" i="1"/>
  <c r="W282" i="1" s="1"/>
  <c r="T271" i="1"/>
  <c r="W271" i="1" s="1"/>
  <c r="V271" i="1"/>
  <c r="V266" i="1"/>
  <c r="T266" i="1"/>
  <c r="W266" i="1" s="1"/>
  <c r="T255" i="1"/>
  <c r="W255" i="1" s="1"/>
  <c r="V255" i="1"/>
  <c r="V250" i="1"/>
  <c r="T250" i="1"/>
  <c r="W250" i="1" s="1"/>
  <c r="T239" i="1"/>
  <c r="W239" i="1" s="1"/>
  <c r="V239" i="1"/>
  <c r="T223" i="1"/>
  <c r="W223" i="1" s="1"/>
  <c r="V223" i="1"/>
  <c r="T202" i="1"/>
  <c r="W202" i="1" s="1"/>
  <c r="V202" i="1"/>
  <c r="T191" i="1"/>
  <c r="W191" i="1" s="1"/>
  <c r="V191" i="1"/>
  <c r="V170" i="1"/>
  <c r="T170" i="1"/>
  <c r="W170" i="1" s="1"/>
  <c r="T159" i="1"/>
  <c r="W159" i="1" s="1"/>
  <c r="V159" i="1"/>
  <c r="T154" i="1"/>
  <c r="W154" i="1" s="1"/>
  <c r="V154" i="1"/>
  <c r="T138" i="1"/>
  <c r="W138" i="1" s="1"/>
  <c r="V138" i="1"/>
  <c r="T127" i="1"/>
  <c r="W127" i="1" s="1"/>
  <c r="V127" i="1"/>
  <c r="T111" i="1"/>
  <c r="W111" i="1" s="1"/>
  <c r="V111" i="1"/>
  <c r="T90" i="1"/>
  <c r="W90" i="1" s="1"/>
  <c r="V90" i="1"/>
  <c r="T79" i="1"/>
  <c r="W79" i="1" s="1"/>
  <c r="V79" i="1"/>
  <c r="T63" i="1"/>
  <c r="W63" i="1" s="1"/>
  <c r="V63" i="1"/>
  <c r="T58" i="1"/>
  <c r="W58" i="1" s="1"/>
  <c r="V58" i="1"/>
  <c r="T47" i="1"/>
  <c r="W47" i="1" s="1"/>
  <c r="V47" i="1"/>
  <c r="T26" i="1"/>
  <c r="W26" i="1" s="1"/>
  <c r="V26" i="1"/>
  <c r="T15" i="1"/>
  <c r="W15" i="1" s="1"/>
  <c r="V15" i="1"/>
  <c r="T995" i="1"/>
  <c r="W995" i="1" s="1"/>
  <c r="V995" i="1"/>
  <c r="T979" i="1"/>
  <c r="W979" i="1" s="1"/>
  <c r="V979" i="1"/>
  <c r="T963" i="1"/>
  <c r="W963" i="1" s="1"/>
  <c r="V963" i="1"/>
  <c r="T947" i="1"/>
  <c r="W947" i="1" s="1"/>
  <c r="V947" i="1"/>
  <c r="T931" i="1"/>
  <c r="W931" i="1" s="1"/>
  <c r="V931" i="1"/>
  <c r="T921" i="1"/>
  <c r="W921" i="1" s="1"/>
  <c r="V921" i="1"/>
  <c r="T913" i="1"/>
  <c r="W913" i="1" s="1"/>
  <c r="V913" i="1"/>
  <c r="T905" i="1"/>
  <c r="W905" i="1" s="1"/>
  <c r="V905" i="1"/>
  <c r="T897" i="1"/>
  <c r="W897" i="1" s="1"/>
  <c r="V897" i="1"/>
  <c r="V889" i="1"/>
  <c r="T889" i="1"/>
  <c r="W889" i="1" s="1"/>
  <c r="T881" i="1"/>
  <c r="W881" i="1" s="1"/>
  <c r="V881" i="1"/>
  <c r="T876" i="1"/>
  <c r="W876" i="1" s="1"/>
  <c r="V876" i="1"/>
  <c r="T860" i="1"/>
  <c r="W860" i="1" s="1"/>
  <c r="V860" i="1"/>
  <c r="T850" i="1"/>
  <c r="W850" i="1" s="1"/>
  <c r="V850" i="1"/>
  <c r="T839" i="1"/>
  <c r="W839" i="1" s="1"/>
  <c r="V839" i="1"/>
  <c r="T828" i="1"/>
  <c r="W828" i="1" s="1"/>
  <c r="V828" i="1"/>
  <c r="T823" i="1"/>
  <c r="W823" i="1" s="1"/>
  <c r="V823" i="1"/>
  <c r="V812" i="1"/>
  <c r="T812" i="1"/>
  <c r="W812" i="1" s="1"/>
  <c r="T802" i="1"/>
  <c r="W802" i="1" s="1"/>
  <c r="V802" i="1"/>
  <c r="T796" i="1"/>
  <c r="W796" i="1" s="1"/>
  <c r="V796" i="1"/>
  <c r="T786" i="1"/>
  <c r="W786" i="1" s="1"/>
  <c r="V786" i="1"/>
  <c r="T780" i="1"/>
  <c r="W780" i="1" s="1"/>
  <c r="V780" i="1"/>
  <c r="T770" i="1"/>
  <c r="W770" i="1" s="1"/>
  <c r="V770" i="1"/>
  <c r="T759" i="1"/>
  <c r="W759" i="1" s="1"/>
  <c r="V759" i="1"/>
  <c r="T754" i="1"/>
  <c r="W754" i="1" s="1"/>
  <c r="V754" i="1"/>
  <c r="T743" i="1"/>
  <c r="W743" i="1" s="1"/>
  <c r="V743" i="1"/>
  <c r="V738" i="1"/>
  <c r="T738" i="1"/>
  <c r="W738" i="1" s="1"/>
  <c r="T727" i="1"/>
  <c r="W727" i="1" s="1"/>
  <c r="V727" i="1"/>
  <c r="T700" i="1"/>
  <c r="W700" i="1" s="1"/>
  <c r="V700" i="1"/>
  <c r="V690" i="1"/>
  <c r="T690" i="1"/>
  <c r="W690" i="1" s="1"/>
  <c r="T679" i="1"/>
  <c r="W679" i="1" s="1"/>
  <c r="V679" i="1"/>
  <c r="T674" i="1"/>
  <c r="W674" i="1" s="1"/>
  <c r="V674" i="1"/>
  <c r="T663" i="1"/>
  <c r="W663" i="1" s="1"/>
  <c r="V663" i="1"/>
  <c r="T658" i="1"/>
  <c r="W658" i="1" s="1"/>
  <c r="V658" i="1"/>
  <c r="T647" i="1"/>
  <c r="W647" i="1" s="1"/>
  <c r="V647" i="1"/>
  <c r="T636" i="1"/>
  <c r="W636" i="1" s="1"/>
  <c r="V636" i="1"/>
  <c r="T626" i="1"/>
  <c r="W626" i="1" s="1"/>
  <c r="V626" i="1"/>
  <c r="T615" i="1"/>
  <c r="W615" i="1" s="1"/>
  <c r="V615" i="1"/>
  <c r="T604" i="1"/>
  <c r="W604" i="1" s="1"/>
  <c r="V604" i="1"/>
  <c r="T594" i="1"/>
  <c r="W594" i="1" s="1"/>
  <c r="V594" i="1"/>
  <c r="T583" i="1"/>
  <c r="W583" i="1" s="1"/>
  <c r="V583" i="1"/>
  <c r="T562" i="1"/>
  <c r="W562" i="1" s="1"/>
  <c r="V562" i="1"/>
  <c r="T556" i="1"/>
  <c r="W556" i="1" s="1"/>
  <c r="V556" i="1"/>
  <c r="T546" i="1"/>
  <c r="W546" i="1" s="1"/>
  <c r="V546" i="1"/>
  <c r="T535" i="1"/>
  <c r="W535" i="1" s="1"/>
  <c r="V535" i="1"/>
  <c r="T530" i="1"/>
  <c r="W530" i="1" s="1"/>
  <c r="V530" i="1"/>
  <c r="T519" i="1"/>
  <c r="W519" i="1" s="1"/>
  <c r="V519" i="1"/>
  <c r="V508" i="1"/>
  <c r="T508" i="1"/>
  <c r="W508" i="1" s="1"/>
  <c r="T503" i="1"/>
  <c r="W503" i="1" s="1"/>
  <c r="V503" i="1"/>
  <c r="T482" i="1"/>
  <c r="W482" i="1" s="1"/>
  <c r="V482" i="1"/>
  <c r="T471" i="1"/>
  <c r="W471" i="1" s="1"/>
  <c r="V471" i="1"/>
  <c r="T460" i="1"/>
  <c r="W460" i="1" s="1"/>
  <c r="V460" i="1"/>
  <c r="T428" i="1"/>
  <c r="W428" i="1" s="1"/>
  <c r="V428" i="1"/>
  <c r="T423" i="1"/>
  <c r="W423" i="1" s="1"/>
  <c r="V423" i="1"/>
  <c r="T418" i="1"/>
  <c r="W418" i="1" s="1"/>
  <c r="V418" i="1"/>
  <c r="T407" i="1"/>
  <c r="W407" i="1" s="1"/>
  <c r="V407" i="1"/>
  <c r="T396" i="1"/>
  <c r="W396" i="1" s="1"/>
  <c r="V396" i="1"/>
  <c r="T386" i="1"/>
  <c r="W386" i="1" s="1"/>
  <c r="V386" i="1"/>
  <c r="T380" i="1"/>
  <c r="W380" i="1" s="1"/>
  <c r="V380" i="1"/>
  <c r="T370" i="1"/>
  <c r="W370" i="1" s="1"/>
  <c r="V370" i="1"/>
  <c r="T359" i="1"/>
  <c r="W359" i="1" s="1"/>
  <c r="V359" i="1"/>
  <c r="T348" i="1"/>
  <c r="W348" i="1" s="1"/>
  <c r="V348" i="1"/>
  <c r="V338" i="1"/>
  <c r="T338" i="1"/>
  <c r="W338" i="1" s="1"/>
  <c r="T332" i="1"/>
  <c r="W332" i="1" s="1"/>
  <c r="V332" i="1"/>
  <c r="T322" i="1"/>
  <c r="W322" i="1" s="1"/>
  <c r="V322" i="1"/>
  <c r="T316" i="1"/>
  <c r="W316" i="1" s="1"/>
  <c r="V316" i="1"/>
  <c r="T306" i="1"/>
  <c r="W306" i="1" s="1"/>
  <c r="V306" i="1"/>
  <c r="T295" i="1"/>
  <c r="W295" i="1" s="1"/>
  <c r="V295" i="1"/>
  <c r="T290" i="1"/>
  <c r="W290" i="1" s="1"/>
  <c r="V290" i="1"/>
  <c r="T279" i="1"/>
  <c r="W279" i="1" s="1"/>
  <c r="V279" i="1"/>
  <c r="T268" i="1"/>
  <c r="W268" i="1" s="1"/>
  <c r="V268" i="1"/>
  <c r="T258" i="1"/>
  <c r="W258" i="1" s="1"/>
  <c r="V258" i="1"/>
  <c r="T247" i="1"/>
  <c r="W247" i="1" s="1"/>
  <c r="V247" i="1"/>
  <c r="T242" i="1"/>
  <c r="W242" i="1" s="1"/>
  <c r="V242" i="1"/>
  <c r="T231" i="1"/>
  <c r="W231" i="1" s="1"/>
  <c r="V231" i="1"/>
  <c r="T220" i="1"/>
  <c r="W220" i="1" s="1"/>
  <c r="V220" i="1"/>
  <c r="T215" i="1"/>
  <c r="W215" i="1" s="1"/>
  <c r="V215" i="1"/>
  <c r="T204" i="1"/>
  <c r="W204" i="1" s="1"/>
  <c r="V204" i="1"/>
  <c r="T199" i="1"/>
  <c r="W199" i="1" s="1"/>
  <c r="V199" i="1"/>
  <c r="T188" i="1"/>
  <c r="W188" i="1" s="1"/>
  <c r="V188" i="1"/>
  <c r="T183" i="1"/>
  <c r="W183" i="1" s="1"/>
  <c r="V183" i="1"/>
  <c r="T172" i="1"/>
  <c r="W172" i="1" s="1"/>
  <c r="V172" i="1"/>
  <c r="V162" i="1"/>
  <c r="T162" i="1"/>
  <c r="W162" i="1" s="1"/>
  <c r="T156" i="1"/>
  <c r="W156" i="1" s="1"/>
  <c r="V156" i="1"/>
  <c r="T146" i="1"/>
  <c r="W146" i="1" s="1"/>
  <c r="V146" i="1"/>
  <c r="T140" i="1"/>
  <c r="W140" i="1" s="1"/>
  <c r="V140" i="1"/>
  <c r="T130" i="1"/>
  <c r="W130" i="1" s="1"/>
  <c r="V130" i="1"/>
  <c r="T124" i="1"/>
  <c r="W124" i="1" s="1"/>
  <c r="V124" i="1"/>
  <c r="T114" i="1"/>
  <c r="W114" i="1" s="1"/>
  <c r="V114" i="1"/>
  <c r="T108" i="1"/>
  <c r="W108" i="1" s="1"/>
  <c r="V108" i="1"/>
  <c r="T98" i="1"/>
  <c r="W98" i="1" s="1"/>
  <c r="V98" i="1"/>
  <c r="T87" i="1"/>
  <c r="W87" i="1" s="1"/>
  <c r="V87" i="1"/>
  <c r="T76" i="1"/>
  <c r="W76" i="1" s="1"/>
  <c r="V76" i="1"/>
  <c r="T60" i="1"/>
  <c r="W60" i="1" s="1"/>
  <c r="V60" i="1"/>
  <c r="T55" i="1"/>
  <c r="W55" i="1" s="1"/>
  <c r="V55" i="1"/>
  <c r="T44" i="1"/>
  <c r="W44" i="1" s="1"/>
  <c r="V44" i="1"/>
  <c r="T39" i="1"/>
  <c r="W39" i="1" s="1"/>
  <c r="V39" i="1"/>
  <c r="T34" i="1"/>
  <c r="W34" i="1" s="1"/>
  <c r="V34" i="1"/>
  <c r="T23" i="1"/>
  <c r="W23" i="1" s="1"/>
  <c r="V23" i="1"/>
  <c r="T18" i="1"/>
  <c r="W18" i="1" s="1"/>
  <c r="V18" i="1"/>
  <c r="T7" i="1"/>
  <c r="W7" i="1" s="1"/>
  <c r="V7" i="1"/>
  <c r="T1001" i="1"/>
  <c r="W1001" i="1" s="1"/>
  <c r="V1001" i="1"/>
  <c r="T993" i="1"/>
  <c r="W993" i="1" s="1"/>
  <c r="V993" i="1"/>
  <c r="V985" i="1"/>
  <c r="T985" i="1"/>
  <c r="W985" i="1" s="1"/>
  <c r="T981" i="1"/>
  <c r="W981" i="1" s="1"/>
  <c r="V981" i="1"/>
  <c r="T973" i="1"/>
  <c r="W973" i="1" s="1"/>
  <c r="V973" i="1"/>
  <c r="T965" i="1"/>
  <c r="W965" i="1" s="1"/>
  <c r="V965" i="1"/>
  <c r="T961" i="1"/>
  <c r="W961" i="1" s="1"/>
  <c r="V961" i="1"/>
  <c r="T953" i="1"/>
  <c r="W953" i="1" s="1"/>
  <c r="V953" i="1"/>
  <c r="T945" i="1"/>
  <c r="W945" i="1" s="1"/>
  <c r="V945" i="1"/>
  <c r="T937" i="1"/>
  <c r="W937" i="1" s="1"/>
  <c r="V937" i="1"/>
  <c r="T933" i="1"/>
  <c r="W933" i="1" s="1"/>
  <c r="V933" i="1"/>
  <c r="V877" i="1"/>
  <c r="T877" i="1"/>
  <c r="W877" i="1" s="1"/>
  <c r="T869" i="1"/>
  <c r="W869" i="1" s="1"/>
  <c r="V869" i="1"/>
  <c r="V861" i="1"/>
  <c r="T861" i="1"/>
  <c r="W861" i="1" s="1"/>
  <c r="T853" i="1"/>
  <c r="W853" i="1" s="1"/>
  <c r="V853" i="1"/>
  <c r="T845" i="1"/>
  <c r="W845" i="1" s="1"/>
  <c r="V845" i="1"/>
  <c r="T841" i="1"/>
  <c r="W841" i="1" s="1"/>
  <c r="V841" i="1"/>
  <c r="T833" i="1"/>
  <c r="W833" i="1" s="1"/>
  <c r="V833" i="1"/>
  <c r="T825" i="1"/>
  <c r="W825" i="1" s="1"/>
  <c r="V825" i="1"/>
  <c r="T821" i="1"/>
  <c r="W821" i="1" s="1"/>
  <c r="V821" i="1"/>
  <c r="T813" i="1"/>
  <c r="W813" i="1" s="1"/>
  <c r="V813" i="1"/>
  <c r="V805" i="1"/>
  <c r="T805" i="1"/>
  <c r="W805" i="1" s="1"/>
  <c r="T797" i="1"/>
  <c r="W797" i="1" s="1"/>
  <c r="V797" i="1"/>
  <c r="T789" i="1"/>
  <c r="W789" i="1" s="1"/>
  <c r="V789" i="1"/>
  <c r="T781" i="1"/>
  <c r="W781" i="1" s="1"/>
  <c r="V781" i="1"/>
  <c r="V773" i="1"/>
  <c r="T773" i="1"/>
  <c r="W773" i="1" s="1"/>
  <c r="V757" i="1"/>
  <c r="T757" i="1"/>
  <c r="W757" i="1" s="1"/>
  <c r="T749" i="1"/>
  <c r="W749" i="1" s="1"/>
  <c r="V749" i="1"/>
  <c r="T745" i="1"/>
  <c r="W745" i="1" s="1"/>
  <c r="V745" i="1"/>
  <c r="T737" i="1"/>
  <c r="W737" i="1" s="1"/>
  <c r="V737" i="1"/>
  <c r="T729" i="1"/>
  <c r="W729" i="1" s="1"/>
  <c r="V729" i="1"/>
  <c r="T725" i="1"/>
  <c r="W725" i="1" s="1"/>
  <c r="V725" i="1"/>
  <c r="V717" i="1"/>
  <c r="T717" i="1"/>
  <c r="W717" i="1" s="1"/>
  <c r="T709" i="1"/>
  <c r="W709" i="1" s="1"/>
  <c r="V709" i="1"/>
  <c r="T697" i="1"/>
  <c r="W697" i="1" s="1"/>
  <c r="V697" i="1"/>
  <c r="T689" i="1"/>
  <c r="W689" i="1" s="1"/>
  <c r="V689" i="1"/>
  <c r="T681" i="1"/>
  <c r="W681" i="1" s="1"/>
  <c r="V681" i="1"/>
  <c r="T673" i="1"/>
  <c r="W673" i="1" s="1"/>
  <c r="V673" i="1"/>
  <c r="T665" i="1"/>
  <c r="W665" i="1" s="1"/>
  <c r="V665" i="1"/>
  <c r="T661" i="1"/>
  <c r="W661" i="1" s="1"/>
  <c r="V661" i="1"/>
  <c r="T653" i="1"/>
  <c r="W653" i="1" s="1"/>
  <c r="V653" i="1"/>
  <c r="T645" i="1"/>
  <c r="W645" i="1" s="1"/>
  <c r="V645" i="1"/>
  <c r="T637" i="1"/>
  <c r="W637" i="1" s="1"/>
  <c r="V637" i="1"/>
  <c r="V629" i="1"/>
  <c r="T629" i="1"/>
  <c r="W629" i="1" s="1"/>
  <c r="T625" i="1"/>
  <c r="W625" i="1" s="1"/>
  <c r="V625" i="1"/>
  <c r="T617" i="1"/>
  <c r="W617" i="1" s="1"/>
  <c r="V617" i="1"/>
  <c r="T613" i="1"/>
  <c r="W613" i="1" s="1"/>
  <c r="V613" i="1"/>
  <c r="T605" i="1"/>
  <c r="W605" i="1" s="1"/>
  <c r="V605" i="1"/>
  <c r="V597" i="1"/>
  <c r="T597" i="1"/>
  <c r="W597" i="1" s="1"/>
  <c r="T593" i="1"/>
  <c r="W593" i="1" s="1"/>
  <c r="V593" i="1"/>
  <c r="T585" i="1"/>
  <c r="W585" i="1" s="1"/>
  <c r="V585" i="1"/>
  <c r="T577" i="1"/>
  <c r="W577" i="1" s="1"/>
  <c r="V577" i="1"/>
  <c r="T569" i="1"/>
  <c r="W569" i="1" s="1"/>
  <c r="V569" i="1"/>
  <c r="T561" i="1"/>
  <c r="W561" i="1" s="1"/>
  <c r="V561" i="1"/>
  <c r="T557" i="1"/>
  <c r="W557" i="1" s="1"/>
  <c r="V557" i="1"/>
  <c r="V549" i="1"/>
  <c r="T549" i="1"/>
  <c r="W549" i="1" s="1"/>
  <c r="T541" i="1"/>
  <c r="W541" i="1" s="1"/>
  <c r="V541" i="1"/>
  <c r="T533" i="1"/>
  <c r="W533" i="1" s="1"/>
  <c r="V533" i="1"/>
  <c r="T521" i="1"/>
  <c r="W521" i="1" s="1"/>
  <c r="V521" i="1"/>
  <c r="T513" i="1"/>
  <c r="W513" i="1" s="1"/>
  <c r="V513" i="1"/>
  <c r="T509" i="1"/>
  <c r="W509" i="1" s="1"/>
  <c r="V509" i="1"/>
  <c r="T9" i="1"/>
  <c r="W9" i="1" s="1"/>
  <c r="V9" i="1"/>
  <c r="V2" i="1"/>
  <c r="T2" i="1"/>
  <c r="W2" i="1" s="1"/>
  <c r="T986" i="1"/>
  <c r="W986" i="1" s="1"/>
  <c r="V986" i="1"/>
  <c r="T970" i="1"/>
  <c r="W970" i="1" s="1"/>
  <c r="V970" i="1"/>
  <c r="T954" i="1"/>
  <c r="W954" i="1" s="1"/>
  <c r="V954" i="1"/>
  <c r="V938" i="1"/>
  <c r="T938" i="1"/>
  <c r="W938" i="1" s="1"/>
  <c r="T924" i="1"/>
  <c r="W924" i="1" s="1"/>
  <c r="V924" i="1"/>
  <c r="T916" i="1"/>
  <c r="W916" i="1" s="1"/>
  <c r="V916" i="1"/>
  <c r="T908" i="1"/>
  <c r="W908" i="1" s="1"/>
  <c r="V908" i="1"/>
  <c r="T900" i="1"/>
  <c r="W900" i="1" s="1"/>
  <c r="V900" i="1"/>
  <c r="T892" i="1"/>
  <c r="W892" i="1" s="1"/>
  <c r="V892" i="1"/>
  <c r="V884" i="1"/>
  <c r="T884" i="1"/>
  <c r="W884" i="1" s="1"/>
  <c r="T870" i="1"/>
  <c r="W870" i="1" s="1"/>
  <c r="V870" i="1"/>
  <c r="T859" i="1"/>
  <c r="W859" i="1" s="1"/>
  <c r="V859" i="1"/>
  <c r="V848" i="1"/>
  <c r="T848" i="1"/>
  <c r="W848" i="1" s="1"/>
  <c r="T822" i="1"/>
  <c r="W822" i="1" s="1"/>
  <c r="V822" i="1"/>
  <c r="T811" i="1"/>
  <c r="W811" i="1" s="1"/>
  <c r="V811" i="1"/>
  <c r="V800" i="1"/>
  <c r="T800" i="1"/>
  <c r="W800" i="1" s="1"/>
  <c r="T790" i="1"/>
  <c r="W790" i="1" s="1"/>
  <c r="V790" i="1"/>
  <c r="T779" i="1"/>
  <c r="W779" i="1" s="1"/>
  <c r="V779" i="1"/>
  <c r="T774" i="1"/>
  <c r="W774" i="1" s="1"/>
  <c r="V774" i="1"/>
  <c r="T763" i="1"/>
  <c r="W763" i="1" s="1"/>
  <c r="V763" i="1"/>
  <c r="T752" i="1"/>
  <c r="W752" i="1" s="1"/>
  <c r="V752" i="1"/>
  <c r="T742" i="1"/>
  <c r="W742" i="1" s="1"/>
  <c r="V742" i="1"/>
  <c r="T731" i="1"/>
  <c r="W731" i="1" s="1"/>
  <c r="V731" i="1"/>
  <c r="T715" i="1"/>
  <c r="W715" i="1" s="1"/>
  <c r="V715" i="1"/>
  <c r="T704" i="1"/>
  <c r="W704" i="1" s="1"/>
  <c r="V704" i="1"/>
  <c r="T694" i="1"/>
  <c r="W694" i="1" s="1"/>
  <c r="V694" i="1"/>
  <c r="T683" i="1"/>
  <c r="W683" i="1" s="1"/>
  <c r="V683" i="1"/>
  <c r="T667" i="1"/>
  <c r="W667" i="1" s="1"/>
  <c r="V667" i="1"/>
  <c r="T656" i="1"/>
  <c r="W656" i="1" s="1"/>
  <c r="V656" i="1"/>
  <c r="T651" i="1"/>
  <c r="W651" i="1" s="1"/>
  <c r="V651" i="1"/>
  <c r="T640" i="1"/>
  <c r="W640" i="1" s="1"/>
  <c r="V640" i="1"/>
  <c r="T624" i="1"/>
  <c r="W624" i="1" s="1"/>
  <c r="V624" i="1"/>
  <c r="T614" i="1"/>
  <c r="W614" i="1" s="1"/>
  <c r="V614" i="1"/>
  <c r="T603" i="1"/>
  <c r="W603" i="1" s="1"/>
  <c r="V603" i="1"/>
  <c r="T592" i="1"/>
  <c r="W592" i="1" s="1"/>
  <c r="V592" i="1"/>
  <c r="V576" i="1"/>
  <c r="T576" i="1"/>
  <c r="W576" i="1" s="1"/>
  <c r="T539" i="1"/>
  <c r="W539" i="1" s="1"/>
  <c r="V539" i="1"/>
  <c r="T512" i="1"/>
  <c r="W512" i="1" s="1"/>
  <c r="V512" i="1"/>
  <c r="T496" i="1"/>
  <c r="W496" i="1" s="1"/>
  <c r="V496" i="1"/>
  <c r="T480" i="1"/>
  <c r="W480" i="1" s="1"/>
  <c r="V480" i="1"/>
  <c r="T470" i="1"/>
  <c r="W470" i="1" s="1"/>
  <c r="V470" i="1"/>
  <c r="T459" i="1"/>
  <c r="W459" i="1" s="1"/>
  <c r="V459" i="1"/>
  <c r="T448" i="1"/>
  <c r="W448" i="1" s="1"/>
  <c r="V448" i="1"/>
  <c r="T443" i="1"/>
  <c r="W443" i="1" s="1"/>
  <c r="V443" i="1"/>
  <c r="T432" i="1"/>
  <c r="W432" i="1" s="1"/>
  <c r="V432" i="1"/>
  <c r="T416" i="1"/>
  <c r="W416" i="1" s="1"/>
  <c r="V416" i="1"/>
  <c r="T406" i="1"/>
  <c r="W406" i="1" s="1"/>
  <c r="V406" i="1"/>
  <c r="T395" i="1"/>
  <c r="W395" i="1" s="1"/>
  <c r="V395" i="1"/>
  <c r="T379" i="1"/>
  <c r="W379" i="1" s="1"/>
  <c r="V379" i="1"/>
  <c r="T358" i="1"/>
  <c r="W358" i="1" s="1"/>
  <c r="V358" i="1"/>
  <c r="T347" i="1"/>
  <c r="W347" i="1" s="1"/>
  <c r="V347" i="1"/>
  <c r="T331" i="1"/>
  <c r="W331" i="1" s="1"/>
  <c r="V331" i="1"/>
  <c r="T320" i="1"/>
  <c r="W320" i="1" s="1"/>
  <c r="V320" i="1"/>
  <c r="T310" i="1"/>
  <c r="W310" i="1" s="1"/>
  <c r="V310" i="1"/>
  <c r="T288" i="1"/>
  <c r="W288" i="1" s="1"/>
  <c r="V288" i="1"/>
  <c r="T278" i="1"/>
  <c r="W278" i="1" s="1"/>
  <c r="V278" i="1"/>
  <c r="T267" i="1"/>
  <c r="W267" i="1" s="1"/>
  <c r="V267" i="1"/>
  <c r="T251" i="1"/>
  <c r="W251" i="1" s="1"/>
  <c r="V251" i="1"/>
  <c r="T240" i="1"/>
  <c r="W240" i="1" s="1"/>
  <c r="V240" i="1"/>
  <c r="T230" i="1"/>
  <c r="W230" i="1" s="1"/>
  <c r="V230" i="1"/>
  <c r="T219" i="1"/>
  <c r="W219" i="1" s="1"/>
  <c r="V219" i="1"/>
  <c r="T203" i="1"/>
  <c r="W203" i="1" s="1"/>
  <c r="V203" i="1"/>
  <c r="T192" i="1"/>
  <c r="W192" i="1" s="1"/>
  <c r="V192" i="1"/>
  <c r="T182" i="1"/>
  <c r="W182" i="1" s="1"/>
  <c r="V182" i="1"/>
  <c r="T171" i="1"/>
  <c r="W171" i="1" s="1"/>
  <c r="V171" i="1"/>
  <c r="T155" i="1"/>
  <c r="W155" i="1" s="1"/>
  <c r="V155" i="1"/>
  <c r="T139" i="1"/>
  <c r="W139" i="1" s="1"/>
  <c r="V139" i="1"/>
  <c r="T128" i="1"/>
  <c r="W128" i="1" s="1"/>
  <c r="V128" i="1"/>
  <c r="T112" i="1"/>
  <c r="W112" i="1" s="1"/>
  <c r="V112" i="1"/>
  <c r="T102" i="1"/>
  <c r="W102" i="1" s="1"/>
  <c r="V102" i="1"/>
  <c r="T91" i="1"/>
  <c r="W91" i="1" s="1"/>
  <c r="V91" i="1"/>
  <c r="T80" i="1"/>
  <c r="W80" i="1" s="1"/>
  <c r="V80" i="1"/>
  <c r="T70" i="1"/>
  <c r="W70" i="1" s="1"/>
  <c r="V70" i="1"/>
  <c r="V54" i="1"/>
  <c r="T54" i="1"/>
  <c r="W54" i="1" s="1"/>
  <c r="T43" i="1"/>
  <c r="W43" i="1" s="1"/>
  <c r="V43" i="1"/>
  <c r="T32" i="1"/>
  <c r="W32" i="1" s="1"/>
  <c r="V32" i="1"/>
  <c r="V22" i="1"/>
  <c r="T22" i="1"/>
  <c r="W22" i="1" s="1"/>
  <c r="T11" i="1"/>
  <c r="W11" i="1" s="1"/>
  <c r="V11" i="1"/>
  <c r="T6" i="1"/>
  <c r="W6" i="1" s="1"/>
  <c r="V6" i="1"/>
  <c r="T992" i="1"/>
  <c r="W992" i="1" s="1"/>
  <c r="V992" i="1"/>
  <c r="V984" i="1"/>
  <c r="T984" i="1"/>
  <c r="W984" i="1" s="1"/>
  <c r="T976" i="1"/>
  <c r="W976" i="1" s="1"/>
  <c r="V976" i="1"/>
  <c r="V968" i="1"/>
  <c r="T968" i="1"/>
  <c r="W968" i="1" s="1"/>
  <c r="T956" i="1"/>
  <c r="W956" i="1" s="1"/>
  <c r="V956" i="1"/>
  <c r="V948" i="1"/>
  <c r="T948" i="1"/>
  <c r="W948" i="1" s="1"/>
  <c r="T936" i="1"/>
  <c r="W936" i="1" s="1"/>
  <c r="V936" i="1"/>
  <c r="T928" i="1"/>
  <c r="W928" i="1" s="1"/>
  <c r="V928" i="1"/>
  <c r="T999" i="1"/>
  <c r="W999" i="1" s="1"/>
  <c r="V999" i="1"/>
  <c r="T975" i="1"/>
  <c r="W975" i="1" s="1"/>
  <c r="V975" i="1"/>
  <c r="T959" i="1"/>
  <c r="W959" i="1" s="1"/>
  <c r="V959" i="1"/>
  <c r="T943" i="1"/>
  <c r="W943" i="1" s="1"/>
  <c r="V943" i="1"/>
  <c r="T923" i="1"/>
  <c r="W923" i="1" s="1"/>
  <c r="V923" i="1"/>
  <c r="T915" i="1"/>
  <c r="W915" i="1" s="1"/>
  <c r="V915" i="1"/>
  <c r="T907" i="1"/>
  <c r="W907" i="1" s="1"/>
  <c r="V907" i="1"/>
  <c r="T899" i="1"/>
  <c r="W899" i="1" s="1"/>
  <c r="V899" i="1"/>
  <c r="T891" i="1"/>
  <c r="W891" i="1" s="1"/>
  <c r="V891" i="1"/>
  <c r="T883" i="1"/>
  <c r="W883" i="1" s="1"/>
  <c r="V883" i="1"/>
  <c r="V874" i="1"/>
  <c r="T874" i="1"/>
  <c r="W874" i="1" s="1"/>
  <c r="T863" i="1"/>
  <c r="W863" i="1" s="1"/>
  <c r="V863" i="1"/>
  <c r="T847" i="1"/>
  <c r="W847" i="1" s="1"/>
  <c r="V847" i="1"/>
  <c r="T831" i="1"/>
  <c r="W831" i="1" s="1"/>
  <c r="V831" i="1"/>
  <c r="T794" i="1"/>
  <c r="W794" i="1" s="1"/>
  <c r="V794" i="1"/>
  <c r="T783" i="1"/>
  <c r="W783" i="1" s="1"/>
  <c r="V783" i="1"/>
  <c r="T746" i="1"/>
  <c r="W746" i="1" s="1"/>
  <c r="V746" i="1"/>
  <c r="T714" i="1"/>
  <c r="W714" i="1" s="1"/>
  <c r="V714" i="1"/>
  <c r="T703" i="1"/>
  <c r="W703" i="1" s="1"/>
  <c r="V703" i="1"/>
  <c r="T698" i="1"/>
  <c r="W698" i="1" s="1"/>
  <c r="V698" i="1"/>
  <c r="T682" i="1"/>
  <c r="W682" i="1" s="1"/>
  <c r="V682" i="1"/>
  <c r="T650" i="1"/>
  <c r="W650" i="1" s="1"/>
  <c r="V650" i="1"/>
  <c r="T634" i="1"/>
  <c r="W634" i="1" s="1"/>
  <c r="V634" i="1"/>
  <c r="V618" i="1"/>
  <c r="T618" i="1"/>
  <c r="W618" i="1" s="1"/>
  <c r="T607" i="1"/>
  <c r="W607" i="1" s="1"/>
  <c r="V607" i="1"/>
  <c r="T602" i="1"/>
  <c r="W602" i="1" s="1"/>
  <c r="V602" i="1"/>
  <c r="T591" i="1"/>
  <c r="W591" i="1" s="1"/>
  <c r="V591" i="1"/>
  <c r="T575" i="1"/>
  <c r="W575" i="1" s="1"/>
  <c r="V575" i="1"/>
  <c r="T570" i="1"/>
  <c r="W570" i="1" s="1"/>
  <c r="V570" i="1"/>
  <c r="T559" i="1"/>
  <c r="W559" i="1" s="1"/>
  <c r="V559" i="1"/>
  <c r="T554" i="1"/>
  <c r="W554" i="1" s="1"/>
  <c r="V554" i="1"/>
  <c r="T543" i="1"/>
  <c r="W543" i="1" s="1"/>
  <c r="V543" i="1"/>
  <c r="T538" i="1"/>
  <c r="W538" i="1" s="1"/>
  <c r="V538" i="1"/>
  <c r="T527" i="1"/>
  <c r="W527" i="1" s="1"/>
  <c r="V527" i="1"/>
  <c r="T522" i="1"/>
  <c r="W522" i="1" s="1"/>
  <c r="V522" i="1"/>
  <c r="T511" i="1"/>
  <c r="W511" i="1" s="1"/>
  <c r="V511" i="1"/>
  <c r="V506" i="1"/>
  <c r="T506" i="1"/>
  <c r="W506" i="1" s="1"/>
  <c r="T495" i="1"/>
  <c r="W495" i="1" s="1"/>
  <c r="V495" i="1"/>
  <c r="V490" i="1"/>
  <c r="T490" i="1"/>
  <c r="W490" i="1" s="1"/>
  <c r="T479" i="1"/>
  <c r="W479" i="1" s="1"/>
  <c r="V479" i="1"/>
  <c r="V474" i="1"/>
  <c r="T474" i="1"/>
  <c r="W474" i="1" s="1"/>
  <c r="T463" i="1"/>
  <c r="W463" i="1" s="1"/>
  <c r="V463" i="1"/>
  <c r="T458" i="1"/>
  <c r="W458" i="1" s="1"/>
  <c r="V458" i="1"/>
  <c r="T447" i="1"/>
  <c r="W447" i="1" s="1"/>
  <c r="V447" i="1"/>
  <c r="T426" i="1"/>
  <c r="W426" i="1" s="1"/>
  <c r="V426" i="1"/>
  <c r="T399" i="1"/>
  <c r="W399" i="1" s="1"/>
  <c r="V399" i="1"/>
  <c r="T394" i="1"/>
  <c r="W394" i="1" s="1"/>
  <c r="V394" i="1"/>
  <c r="T383" i="1"/>
  <c r="W383" i="1" s="1"/>
  <c r="V383" i="1"/>
  <c r="T346" i="1"/>
  <c r="W346" i="1" s="1"/>
  <c r="V346" i="1"/>
  <c r="V330" i="1"/>
  <c r="T330" i="1"/>
  <c r="W330" i="1" s="1"/>
  <c r="V234" i="1"/>
  <c r="T234" i="1"/>
  <c r="W234" i="1" s="1"/>
  <c r="V218" i="1"/>
  <c r="T218" i="1"/>
  <c r="W218" i="1" s="1"/>
  <c r="T207" i="1"/>
  <c r="W207" i="1" s="1"/>
  <c r="V207" i="1"/>
  <c r="T186" i="1"/>
  <c r="W186" i="1" s="1"/>
  <c r="V186" i="1"/>
  <c r="T175" i="1"/>
  <c r="W175" i="1" s="1"/>
  <c r="V175" i="1"/>
  <c r="T143" i="1"/>
  <c r="W143" i="1" s="1"/>
  <c r="V143" i="1"/>
  <c r="T122" i="1"/>
  <c r="W122" i="1" s="1"/>
  <c r="V122" i="1"/>
  <c r="T106" i="1"/>
  <c r="W106" i="1" s="1"/>
  <c r="V106" i="1"/>
  <c r="T95" i="1"/>
  <c r="W95" i="1" s="1"/>
  <c r="V95" i="1"/>
  <c r="T74" i="1"/>
  <c r="W74" i="1" s="1"/>
  <c r="V74" i="1"/>
  <c r="T42" i="1"/>
  <c r="W42" i="1" s="1"/>
  <c r="V42" i="1"/>
  <c r="T31" i="1"/>
  <c r="W31" i="1" s="1"/>
  <c r="V31" i="1"/>
  <c r="T10" i="1"/>
  <c r="W10" i="1" s="1"/>
  <c r="V10" i="1"/>
  <c r="T998" i="1"/>
  <c r="W998" i="1" s="1"/>
  <c r="V998" i="1"/>
  <c r="T990" i="1"/>
  <c r="W990" i="1" s="1"/>
  <c r="V990" i="1"/>
  <c r="T982" i="1"/>
  <c r="W982" i="1" s="1"/>
  <c r="V982" i="1"/>
  <c r="T974" i="1"/>
  <c r="W974" i="1" s="1"/>
  <c r="V974" i="1"/>
  <c r="T966" i="1"/>
  <c r="W966" i="1" s="1"/>
  <c r="V966" i="1"/>
  <c r="T958" i="1"/>
  <c r="W958" i="1" s="1"/>
  <c r="V958" i="1"/>
  <c r="T942" i="1"/>
  <c r="W942" i="1" s="1"/>
  <c r="V942" i="1"/>
  <c r="T934" i="1"/>
  <c r="W934" i="1" s="1"/>
  <c r="V934" i="1"/>
  <c r="V926" i="1"/>
  <c r="T926" i="1"/>
  <c r="W926" i="1" s="1"/>
  <c r="T922" i="1"/>
  <c r="W922" i="1" s="1"/>
  <c r="V922" i="1"/>
  <c r="T918" i="1"/>
  <c r="W918" i="1" s="1"/>
  <c r="V918" i="1"/>
  <c r="T914" i="1"/>
  <c r="W914" i="1" s="1"/>
  <c r="V914" i="1"/>
  <c r="T910" i="1"/>
  <c r="W910" i="1" s="1"/>
  <c r="V910" i="1"/>
  <c r="T906" i="1"/>
  <c r="W906" i="1" s="1"/>
  <c r="V906" i="1"/>
  <c r="T902" i="1"/>
  <c r="W902" i="1" s="1"/>
  <c r="V902" i="1"/>
  <c r="V898" i="1"/>
  <c r="T898" i="1"/>
  <c r="W898" i="1" s="1"/>
  <c r="T894" i="1"/>
  <c r="W894" i="1" s="1"/>
  <c r="V894" i="1"/>
  <c r="T890" i="1"/>
  <c r="W890" i="1" s="1"/>
  <c r="V890" i="1"/>
  <c r="T886" i="1"/>
  <c r="W886" i="1" s="1"/>
  <c r="V886" i="1"/>
  <c r="V882" i="1"/>
  <c r="T882" i="1"/>
  <c r="W882" i="1" s="1"/>
  <c r="V862" i="1"/>
  <c r="T862" i="1"/>
  <c r="W862" i="1" s="1"/>
  <c r="T846" i="1"/>
  <c r="W846" i="1" s="1"/>
  <c r="V846" i="1"/>
  <c r="T830" i="1"/>
  <c r="W830" i="1" s="1"/>
  <c r="V830" i="1"/>
  <c r="T814" i="1"/>
  <c r="W814" i="1" s="1"/>
  <c r="V814" i="1"/>
  <c r="V798" i="1"/>
  <c r="T798" i="1"/>
  <c r="W798" i="1" s="1"/>
  <c r="T782" i="1"/>
  <c r="W782" i="1" s="1"/>
  <c r="V782" i="1"/>
  <c r="T750" i="1"/>
  <c r="W750" i="1" s="1"/>
  <c r="V750" i="1"/>
  <c r="T739" i="1"/>
  <c r="W739" i="1" s="1"/>
  <c r="V739" i="1"/>
  <c r="T734" i="1"/>
  <c r="W734" i="1" s="1"/>
  <c r="V734" i="1"/>
  <c r="T723" i="1"/>
  <c r="W723" i="1" s="1"/>
  <c r="V723" i="1"/>
  <c r="T718" i="1"/>
  <c r="W718" i="1" s="1"/>
  <c r="V718" i="1"/>
  <c r="T707" i="1"/>
  <c r="W707" i="1" s="1"/>
  <c r="V707" i="1"/>
  <c r="T702" i="1"/>
  <c r="W702" i="1" s="1"/>
  <c r="V702" i="1"/>
  <c r="T691" i="1"/>
  <c r="W691" i="1" s="1"/>
  <c r="V691" i="1"/>
  <c r="T686" i="1"/>
  <c r="W686" i="1" s="1"/>
  <c r="V686" i="1"/>
  <c r="T675" i="1"/>
  <c r="W675" i="1" s="1"/>
  <c r="V675" i="1"/>
  <c r="V670" i="1"/>
  <c r="T670" i="1"/>
  <c r="W670" i="1" s="1"/>
  <c r="T659" i="1"/>
  <c r="W659" i="1" s="1"/>
  <c r="V659" i="1"/>
  <c r="T654" i="1"/>
  <c r="W654" i="1" s="1"/>
  <c r="V654" i="1"/>
  <c r="T643" i="1"/>
  <c r="W643" i="1" s="1"/>
  <c r="V643" i="1"/>
  <c r="T638" i="1"/>
  <c r="W638" i="1" s="1"/>
  <c r="V638" i="1"/>
  <c r="T627" i="1"/>
  <c r="W627" i="1" s="1"/>
  <c r="V627" i="1"/>
  <c r="T622" i="1"/>
  <c r="W622" i="1" s="1"/>
  <c r="V622" i="1"/>
  <c r="T611" i="1"/>
  <c r="W611" i="1" s="1"/>
  <c r="V611" i="1"/>
  <c r="T606" i="1"/>
  <c r="W606" i="1" s="1"/>
  <c r="V606" i="1"/>
  <c r="T595" i="1"/>
  <c r="W595" i="1" s="1"/>
  <c r="V595" i="1"/>
  <c r="T590" i="1"/>
  <c r="W590" i="1" s="1"/>
  <c r="V590" i="1"/>
  <c r="T579" i="1"/>
  <c r="W579" i="1" s="1"/>
  <c r="V579" i="1"/>
  <c r="T574" i="1"/>
  <c r="W574" i="1" s="1"/>
  <c r="V574" i="1"/>
  <c r="V558" i="1"/>
  <c r="T558" i="1"/>
  <c r="W558" i="1" s="1"/>
  <c r="T547" i="1"/>
  <c r="W547" i="1" s="1"/>
  <c r="V547" i="1"/>
  <c r="V542" i="1"/>
  <c r="T542" i="1"/>
  <c r="W542" i="1" s="1"/>
  <c r="T531" i="1"/>
  <c r="W531" i="1" s="1"/>
  <c r="V531" i="1"/>
  <c r="T526" i="1"/>
  <c r="W526" i="1" s="1"/>
  <c r="V526" i="1"/>
  <c r="T515" i="1"/>
  <c r="W515" i="1" s="1"/>
  <c r="V515" i="1"/>
  <c r="T510" i="1"/>
  <c r="W510" i="1" s="1"/>
  <c r="V510" i="1"/>
  <c r="T499" i="1"/>
  <c r="W499" i="1" s="1"/>
  <c r="V499" i="1"/>
  <c r="T494" i="1"/>
  <c r="W494" i="1" s="1"/>
  <c r="V494" i="1"/>
  <c r="T483" i="1"/>
  <c r="W483" i="1" s="1"/>
  <c r="V483" i="1"/>
  <c r="T478" i="1"/>
  <c r="W478" i="1" s="1"/>
  <c r="V478" i="1"/>
  <c r="T467" i="1"/>
  <c r="W467" i="1" s="1"/>
  <c r="V467" i="1"/>
  <c r="T462" i="1"/>
  <c r="W462" i="1" s="1"/>
  <c r="V462" i="1"/>
  <c r="T451" i="1"/>
  <c r="W451" i="1" s="1"/>
  <c r="V451" i="1"/>
  <c r="T446" i="1"/>
  <c r="W446" i="1" s="1"/>
  <c r="V446" i="1"/>
  <c r="T435" i="1"/>
  <c r="W435" i="1" s="1"/>
  <c r="V435" i="1"/>
  <c r="T430" i="1"/>
  <c r="W430" i="1" s="1"/>
  <c r="V430" i="1"/>
  <c r="T419" i="1"/>
  <c r="W419" i="1" s="1"/>
  <c r="V419" i="1"/>
  <c r="V414" i="1"/>
  <c r="T414" i="1"/>
  <c r="W414" i="1" s="1"/>
  <c r="T403" i="1"/>
  <c r="W403" i="1" s="1"/>
  <c r="V403" i="1"/>
  <c r="T398" i="1"/>
  <c r="W398" i="1" s="1"/>
  <c r="V398" i="1"/>
  <c r="T387" i="1"/>
  <c r="W387" i="1" s="1"/>
  <c r="V387" i="1"/>
  <c r="T382" i="1"/>
  <c r="W382" i="1" s="1"/>
  <c r="V382" i="1"/>
  <c r="T371" i="1"/>
  <c r="W371" i="1" s="1"/>
  <c r="V371" i="1"/>
  <c r="T366" i="1"/>
  <c r="W366" i="1" s="1"/>
  <c r="V366" i="1"/>
  <c r="T355" i="1"/>
  <c r="W355" i="1" s="1"/>
  <c r="V355" i="1"/>
  <c r="T350" i="1"/>
  <c r="W350" i="1" s="1"/>
  <c r="V350" i="1"/>
  <c r="T339" i="1"/>
  <c r="W339" i="1" s="1"/>
  <c r="V339" i="1"/>
  <c r="T323" i="1"/>
  <c r="W323" i="1" s="1"/>
  <c r="V323" i="1"/>
  <c r="T318" i="1"/>
  <c r="W318" i="1" s="1"/>
  <c r="V318" i="1"/>
  <c r="T307" i="1"/>
  <c r="W307" i="1" s="1"/>
  <c r="V307" i="1"/>
  <c r="T302" i="1"/>
  <c r="W302" i="1" s="1"/>
  <c r="V302" i="1"/>
  <c r="T291" i="1"/>
  <c r="W291" i="1" s="1"/>
  <c r="V291" i="1"/>
  <c r="T286" i="1"/>
  <c r="W286" i="1" s="1"/>
  <c r="V286" i="1"/>
  <c r="T275" i="1"/>
  <c r="W275" i="1" s="1"/>
  <c r="V275" i="1"/>
  <c r="T270" i="1"/>
  <c r="W270" i="1" s="1"/>
  <c r="V270" i="1"/>
  <c r="T259" i="1"/>
  <c r="W259" i="1" s="1"/>
  <c r="V259" i="1"/>
  <c r="T254" i="1"/>
  <c r="W254" i="1" s="1"/>
  <c r="V254" i="1"/>
  <c r="T243" i="1"/>
  <c r="W243" i="1" s="1"/>
  <c r="V243" i="1"/>
  <c r="T238" i="1"/>
  <c r="W238" i="1" s="1"/>
  <c r="V238" i="1"/>
  <c r="T227" i="1"/>
  <c r="W227" i="1" s="1"/>
  <c r="V227" i="1"/>
  <c r="T222" i="1"/>
  <c r="W222" i="1" s="1"/>
  <c r="V222" i="1"/>
  <c r="T211" i="1"/>
  <c r="W211" i="1" s="1"/>
  <c r="V211" i="1"/>
  <c r="T206" i="1"/>
  <c r="W206" i="1" s="1"/>
  <c r="V206" i="1"/>
  <c r="T195" i="1"/>
  <c r="W195" i="1" s="1"/>
  <c r="V195" i="1"/>
  <c r="T190" i="1"/>
  <c r="W190" i="1" s="1"/>
  <c r="V190" i="1"/>
  <c r="T179" i="1"/>
  <c r="W179" i="1" s="1"/>
  <c r="V179" i="1"/>
  <c r="T174" i="1"/>
  <c r="W174" i="1" s="1"/>
  <c r="V174" i="1"/>
  <c r="T163" i="1"/>
  <c r="W163" i="1" s="1"/>
  <c r="V163" i="1"/>
  <c r="T158" i="1"/>
  <c r="W158" i="1" s="1"/>
  <c r="V158" i="1"/>
  <c r="T147" i="1"/>
  <c r="W147" i="1" s="1"/>
  <c r="V147" i="1"/>
  <c r="T142" i="1"/>
  <c r="W142" i="1" s="1"/>
  <c r="V142" i="1"/>
  <c r="T131" i="1"/>
  <c r="W131" i="1" s="1"/>
  <c r="V131" i="1"/>
  <c r="T126" i="1"/>
  <c r="W126" i="1" s="1"/>
  <c r="V126" i="1"/>
  <c r="T115" i="1"/>
  <c r="W115" i="1" s="1"/>
  <c r="V115" i="1"/>
  <c r="T110" i="1"/>
  <c r="W110" i="1" s="1"/>
  <c r="V110" i="1"/>
  <c r="T99" i="1"/>
  <c r="W99" i="1" s="1"/>
  <c r="V99" i="1"/>
  <c r="T94" i="1"/>
  <c r="W94" i="1" s="1"/>
  <c r="V94" i="1"/>
  <c r="T83" i="1"/>
  <c r="W83" i="1" s="1"/>
  <c r="V83" i="1"/>
  <c r="T78" i="1"/>
  <c r="W78" i="1" s="1"/>
  <c r="V78" i="1"/>
  <c r="T67" i="1"/>
  <c r="W67" i="1" s="1"/>
  <c r="V67" i="1"/>
  <c r="T62" i="1"/>
  <c r="W62" i="1" s="1"/>
  <c r="V62" i="1"/>
  <c r="T51" i="1"/>
  <c r="W51" i="1" s="1"/>
  <c r="V51" i="1"/>
  <c r="T46" i="1"/>
  <c r="W46" i="1" s="1"/>
  <c r="V46" i="1"/>
  <c r="T35" i="1"/>
  <c r="W35" i="1" s="1"/>
  <c r="V35" i="1"/>
  <c r="T30" i="1"/>
  <c r="W30" i="1" s="1"/>
  <c r="V30" i="1"/>
  <c r="T19" i="1"/>
  <c r="W19" i="1" s="1"/>
  <c r="V19" i="1"/>
  <c r="T14" i="1"/>
  <c r="W14" i="1" s="1"/>
  <c r="V14" i="1"/>
  <c r="T3" i="1"/>
  <c r="W3" i="1" s="1"/>
  <c r="V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3ED389-1BAA-4251-BB43-33E36A9D5BB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F0844E-1D0D-4A12-826F-1B84016AD522}" name="WorksheetConnection_Work_orders.xlsx!Table4" type="102" refreshedVersion="6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Work_orders.xlsxTable41"/>
        </x15:connection>
      </ext>
    </extLst>
  </connection>
</connections>
</file>

<file path=xl/sharedStrings.xml><?xml version="1.0" encoding="utf-8"?>
<sst xmlns="http://schemas.openxmlformats.org/spreadsheetml/2006/main" count="8323" uniqueCount="1066">
  <si>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</si>
  <si>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</si>
  <si>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</si>
  <si>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</si>
  <si>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</si>
  <si>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</si>
  <si>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</si>
  <si>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</si>
  <si>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</si>
  <si>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</si>
  <si>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</si>
  <si>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</si>
  <si>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</si>
  <si>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</si>
  <si>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</si>
  <si>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</si>
  <si>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</si>
  <si>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</si>
  <si>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</si>
  <si>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</si>
  <si>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TotalFee</t>
  </si>
  <si>
    <t>ReqDay</t>
  </si>
  <si>
    <t>WorkDay</t>
  </si>
  <si>
    <t>A00100</t>
  </si>
  <si>
    <t>North</t>
  </si>
  <si>
    <t>Khan</t>
  </si>
  <si>
    <t>Assess</t>
  </si>
  <si>
    <t>#ERROR!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</si>
  <si>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</si>
  <si>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</si>
  <si>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</si>
  <si>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</si>
  <si>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</si>
  <si>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</si>
  <si>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</si>
  <si>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</si>
  <si>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</si>
  <si>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Deliver</t>
  </si>
  <si>
    <t>P.O.</t>
  </si>
  <si>
    <t>Thu</t>
  </si>
  <si>
    <t>A00103</t>
  </si>
  <si>
    <t>A00104</t>
  </si>
  <si>
    <t>Northwest</t>
  </si>
  <si>
    <t>Cartier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</si>
  <si>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</si>
  <si>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</si>
  <si>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</si>
  <si>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</si>
  <si>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</si>
  <si>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</si>
  <si>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</si>
  <si>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</si>
  <si>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</si>
  <si>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</si>
  <si>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</si>
  <si>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</si>
  <si>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</si>
  <si>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</si>
  <si>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</si>
  <si>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</si>
  <si>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</si>
  <si>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</si>
  <si>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</si>
  <si>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</si>
  <si>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</si>
  <si>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</si>
  <si>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</si>
  <si>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</si>
  <si>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</si>
  <si>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</si>
  <si>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</si>
  <si>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</si>
  <si>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</si>
  <si>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</si>
  <si>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</si>
  <si>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</si>
  <si>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</si>
  <si>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</si>
  <si>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</si>
  <si>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</si>
  <si>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</si>
  <si>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</si>
  <si>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</si>
  <si>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</si>
  <si>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</si>
  <si>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</si>
  <si>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</si>
  <si>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</si>
  <si>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</si>
  <si>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</si>
  <si>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</si>
  <si>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</si>
  <si>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</si>
  <si>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</si>
  <si>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</si>
  <si>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</si>
  <si>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</si>
  <si>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</si>
  <si>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</si>
  <si>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</si>
  <si>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</si>
  <si>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</si>
  <si>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</si>
  <si>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</si>
  <si>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</si>
  <si>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</si>
  <si>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</si>
  <si>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</si>
  <si>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</si>
  <si>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</si>
  <si>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</si>
  <si>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</si>
  <si>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</si>
  <si>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</si>
  <si>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</si>
  <si>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</si>
  <si>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</si>
  <si>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</si>
  <si>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</si>
  <si>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</si>
  <si>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</si>
  <si>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</si>
  <si>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</si>
  <si>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</si>
  <si>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</si>
  <si>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</si>
  <si>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</si>
  <si>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</si>
  <si>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</si>
  <si>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</si>
  <si>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</si>
  <si>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</si>
  <si>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</si>
  <si>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</si>
  <si>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-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</si>
  <si>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</si>
  <si>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</si>
  <si>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</si>
  <si>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</si>
  <si>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</si>
  <si>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</si>
  <si>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</si>
  <si>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</si>
  <si>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</si>
  <si>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</si>
  <si>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</si>
  <si>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</si>
  <si>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</si>
  <si>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</si>
  <si>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</si>
  <si>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</si>
  <si>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</si>
  <si>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</si>
  <si>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</si>
  <si>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</si>
  <si>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</si>
  <si>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</si>
  <si>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</si>
  <si>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</si>
  <si>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</si>
  <si>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</si>
  <si>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</si>
  <si>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</si>
  <si>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</si>
  <si>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</si>
  <si>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</si>
  <si>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</si>
  <si>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</si>
  <si>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</si>
  <si>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</si>
  <si>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</si>
  <si>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</si>
  <si>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</si>
  <si>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</si>
  <si>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</si>
  <si>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</si>
  <si>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</si>
  <si>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</si>
  <si>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</si>
  <si>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</si>
  <si>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</si>
  <si>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</si>
  <si>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</si>
  <si>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</si>
  <si>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</si>
  <si>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</si>
  <si>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</si>
  <si>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</si>
  <si>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</si>
  <si>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</si>
  <si>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</si>
  <si>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</si>
  <si>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</si>
  <si>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</si>
  <si>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</si>
  <si>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</si>
  <si>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</si>
  <si>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</si>
  <si>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</si>
  <si>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</si>
  <si>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</si>
  <si>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</si>
  <si>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</si>
  <si>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</si>
  <si>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</si>
  <si>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</si>
  <si>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</si>
  <si>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</si>
  <si>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</si>
  <si>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</si>
  <si>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</si>
  <si>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</si>
  <si>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</si>
  <si>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</si>
  <si>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</si>
  <si>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</si>
  <si>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</si>
  <si>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</si>
  <si>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</si>
  <si>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</si>
  <si>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</si>
  <si>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</si>
  <si>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</si>
  <si>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</si>
  <si>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</si>
  <si>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</si>
  <si>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</si>
  <si>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</si>
  <si>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</si>
  <si>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</si>
  <si>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</si>
  <si>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</si>
  <si>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</si>
  <si>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</si>
  <si>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</si>
  <si>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</si>
  <si>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</si>
  <si>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</si>
  <si>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</si>
  <si>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</si>
  <si>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</si>
  <si>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</si>
  <si>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</si>
  <si>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</si>
  <si>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</si>
  <si>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</si>
  <si>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</si>
  <si>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</si>
  <si>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</si>
  <si>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</si>
  <si>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</si>
  <si>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</si>
  <si>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</si>
  <si>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</si>
  <si>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</si>
  <si>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</si>
  <si>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</si>
  <si>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</si>
  <si>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</si>
  <si>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</si>
  <si>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</si>
  <si>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</si>
  <si>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</si>
  <si>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</si>
  <si>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</si>
  <si>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</si>
  <si>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</si>
  <si>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</si>
  <si>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</si>
  <si>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</si>
  <si>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</si>
  <si>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</si>
  <si>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</si>
  <si>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</si>
  <si>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</si>
  <si>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</si>
  <si>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</si>
  <si>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</si>
  <si>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</si>
  <si>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</si>
  <si>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</si>
  <si>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</si>
  <si>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</si>
  <si>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</si>
  <si>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</si>
  <si>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</si>
  <si>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</si>
  <si>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</si>
  <si>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</si>
  <si>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</si>
  <si>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</si>
  <si>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</si>
  <si>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</si>
  <si>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</si>
  <si>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</si>
  <si>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</si>
  <si>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</si>
  <si>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</si>
  <si>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</si>
  <si>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</si>
  <si>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</si>
  <si>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</si>
  <si>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</si>
  <si>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</si>
  <si>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</si>
  <si>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</si>
  <si>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</si>
  <si>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</si>
  <si>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</si>
  <si>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</si>
  <si>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</si>
  <si>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</si>
  <si>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</si>
  <si>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</si>
  <si>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</si>
  <si>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</si>
  <si>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</si>
  <si>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</si>
  <si>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</si>
  <si>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</si>
  <si>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</si>
  <si>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</si>
  <si>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</si>
  <si>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</si>
  <si>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</si>
  <si>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</si>
  <si>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</si>
  <si>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</si>
  <si>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</si>
  <si>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</si>
  <si>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</si>
  <si>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</si>
  <si>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</si>
  <si>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</si>
  <si>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</si>
  <si>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</si>
  <si>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</si>
  <si>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</si>
  <si>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</si>
  <si>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</si>
  <si>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</si>
  <si>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</si>
  <si>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</si>
  <si>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</si>
  <si>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</si>
  <si>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</si>
  <si>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</si>
  <si>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</si>
  <si>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</si>
  <si>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</si>
  <si>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</si>
  <si>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</si>
  <si>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</si>
  <si>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</si>
  <si>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</si>
  <si>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</si>
  <si>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</si>
  <si>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</si>
  <si>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</si>
  <si>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</si>
  <si>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</si>
  <si>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</si>
  <si>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</si>
  <si>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</si>
  <si>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</si>
  <si>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</si>
  <si>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</si>
  <si>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</si>
  <si>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</si>
  <si>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</si>
  <si>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</si>
  <si>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</si>
  <si>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</si>
  <si>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</si>
  <si>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</si>
  <si>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</si>
  <si>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</si>
  <si>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</si>
  <si>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</si>
  <si>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</si>
  <si>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</si>
  <si>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</si>
  <si>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</si>
  <si>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</si>
  <si>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</si>
  <si>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</si>
  <si>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</si>
  <si>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</si>
  <si>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</si>
  <si>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</si>
  <si>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</si>
  <si>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</si>
  <si>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</si>
  <si>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</si>
  <si>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</si>
  <si>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</si>
  <si>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</si>
  <si>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</si>
  <si>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</si>
  <si>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</si>
  <si>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</si>
  <si>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</si>
  <si>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</si>
  <si>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</si>
  <si>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</si>
  <si>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</si>
  <si>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</si>
  <si>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</si>
  <si>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</si>
  <si>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</si>
  <si>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</si>
  <si>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</si>
  <si>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</si>
  <si>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</si>
  <si>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</si>
  <si>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</si>
  <si>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</si>
  <si>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</si>
  <si>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</si>
  <si>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</si>
  <si>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</si>
  <si>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</si>
  <si>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</si>
  <si>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</si>
  <si>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</si>
  <si>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</si>
  <si>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</si>
  <si>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</si>
  <si>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</si>
  <si>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</si>
  <si>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</si>
  <si>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</si>
  <si>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</si>
  <si>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</si>
  <si>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</si>
  <si>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</si>
  <si>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</si>
  <si>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</si>
  <si>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</si>
  <si>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</si>
  <si>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</si>
  <si>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</si>
  <si>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</si>
  <si>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</si>
  <si>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</si>
  <si>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</si>
  <si>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</si>
  <si>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</si>
  <si>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</si>
  <si>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</si>
  <si>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</si>
  <si>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</si>
  <si>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</si>
  <si>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</si>
  <si>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</si>
  <si>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</si>
  <si>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</si>
  <si>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</si>
  <si>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</si>
  <si>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</si>
  <si>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</si>
  <si>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</si>
  <si>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</si>
  <si>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</si>
  <si>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</si>
  <si>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</si>
  <si>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</si>
  <si>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</si>
  <si>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</si>
  <si>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</si>
  <si>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</si>
  <si>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</si>
  <si>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</si>
  <si>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</si>
  <si>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</si>
  <si>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</si>
  <si>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</si>
  <si>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</si>
  <si>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</si>
  <si>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</si>
  <si>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</si>
  <si>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</si>
  <si>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</si>
  <si>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</si>
  <si>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</si>
  <si>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</si>
  <si>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</si>
  <si>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</si>
  <si>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</si>
  <si>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</si>
  <si>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</si>
  <si>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</si>
  <si>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</si>
  <si>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</si>
  <si>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</si>
  <si>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</si>
  <si>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</si>
  <si>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</si>
  <si>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</si>
  <si>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</si>
  <si>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</si>
  <si>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</si>
  <si>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</si>
  <si>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</si>
  <si>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</si>
  <si>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</si>
  <si>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</si>
  <si>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</si>
  <si>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</si>
  <si>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</si>
  <si>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</si>
  <si>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</si>
  <si>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</si>
  <si>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</si>
  <si>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</si>
  <si>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</si>
  <si>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</si>
  <si>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</si>
  <si>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</si>
  <si>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</si>
  <si>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</si>
  <si>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</si>
  <si>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</si>
  <si>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</si>
  <si>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</si>
  <si>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</si>
  <si>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</si>
  <si>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</si>
  <si>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</si>
  <si>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</si>
  <si>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</si>
  <si>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</si>
  <si>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</si>
  <si>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</si>
  <si>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</si>
  <si>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</si>
  <si>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</si>
  <si>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</si>
  <si>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</si>
  <si>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</si>
  <si>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</si>
  <si>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</si>
  <si>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</si>
  <si>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</si>
  <si>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</si>
  <si>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</si>
  <si>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</si>
  <si>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</si>
  <si>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</si>
  <si>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</si>
  <si>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</si>
  <si>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</si>
  <si>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</si>
  <si>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</si>
  <si>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</si>
  <si>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</si>
  <si>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</si>
  <si>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</si>
  <si>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</si>
  <si>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</si>
  <si>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</si>
  <si>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</si>
  <si>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</si>
  <si>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</si>
  <si>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</si>
  <si>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</si>
  <si>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</si>
  <si>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</si>
  <si>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</si>
  <si>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</si>
  <si>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</si>
  <si>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</si>
  <si>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</si>
  <si>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</si>
  <si>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</si>
  <si>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</si>
  <si>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</si>
  <si>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</si>
  <si>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</si>
  <si>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</si>
  <si>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</si>
  <si>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</si>
  <si>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</si>
  <si>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</si>
  <si>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</si>
  <si>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</si>
  <si>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</si>
  <si>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</si>
  <si>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</si>
  <si>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</si>
  <si>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</si>
  <si>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</si>
  <si>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</si>
  <si>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</si>
  <si>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</si>
  <si>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</si>
  <si>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</si>
  <si>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</si>
  <si>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</si>
  <si>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</si>
  <si>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</si>
  <si>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</si>
  <si>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</si>
  <si>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</si>
  <si>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</si>
  <si>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</si>
  <si>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</si>
  <si>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</si>
  <si>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</si>
  <si>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</si>
  <si>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</si>
  <si>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</si>
  <si>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</si>
  <si>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</si>
  <si>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</si>
  <si>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</si>
  <si>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</si>
  <si>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</si>
  <si>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</si>
  <si>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</si>
  <si>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</si>
  <si>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</si>
  <si>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</si>
  <si>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</si>
  <si>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</si>
  <si>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</si>
  <si>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</si>
  <si>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</si>
  <si>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</si>
  <si>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</si>
  <si>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</si>
  <si>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</si>
  <si>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</si>
  <si>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</si>
  <si>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</si>
  <si>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</si>
  <si>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</si>
  <si>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</si>
  <si>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</si>
  <si>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</si>
  <si>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</si>
  <si>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</si>
  <si>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</si>
  <si>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</si>
  <si>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</si>
  <si>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</si>
  <si>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</si>
  <si>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</si>
  <si>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</si>
  <si>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</si>
  <si>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</si>
  <si>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</si>
  <si>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</si>
  <si>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</si>
  <si>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</si>
  <si>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</si>
  <si>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</si>
  <si>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</si>
  <si>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</si>
  <si>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</si>
  <si>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</si>
  <si>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</si>
  <si>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</si>
  <si>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</si>
  <si>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</si>
  <si>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</si>
  <si>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</si>
  <si>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</si>
  <si>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</si>
  <si>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</si>
  <si>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</si>
  <si>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</si>
  <si>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</si>
  <si>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</si>
  <si>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</si>
  <si>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</si>
  <si>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</si>
  <si>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</si>
  <si>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</si>
  <si>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</si>
  <si>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</si>
  <si>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</si>
  <si>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</si>
  <si>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</si>
  <si>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</si>
  <si>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</si>
  <si>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</si>
  <si>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</si>
  <si>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</si>
  <si>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</si>
  <si>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</si>
  <si>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</si>
  <si>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</si>
  <si>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</si>
  <si>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</si>
  <si>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</si>
  <si>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</si>
  <si>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</si>
  <si>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</si>
  <si>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</si>
  <si>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</si>
  <si>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</si>
  <si>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</si>
  <si>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</si>
  <si>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</si>
  <si>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</si>
  <si>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</si>
  <si>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</si>
  <si>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</si>
  <si>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</si>
  <si>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</si>
  <si>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</si>
  <si>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</si>
  <si>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</si>
  <si>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</si>
  <si>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</si>
  <si>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</si>
  <si>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</si>
  <si>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</si>
  <si>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</si>
  <si>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</si>
  <si>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</si>
  <si>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</si>
  <si>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</si>
  <si>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</si>
  <si>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</si>
  <si>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</si>
  <si>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</si>
  <si>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</si>
  <si>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</si>
  <si>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</si>
  <si>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</si>
  <si>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</si>
  <si>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</si>
  <si>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</si>
  <si>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</si>
  <si>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</si>
  <si>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</si>
  <si>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</si>
  <si>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</si>
  <si>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</si>
  <si>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</si>
  <si>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</si>
  <si>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</si>
  <si>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</si>
  <si>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</si>
  <si>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</si>
  <si>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</si>
  <si>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</si>
  <si>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</si>
  <si>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</si>
  <si>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</si>
  <si>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</si>
  <si>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</si>
  <si>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</si>
  <si>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</si>
  <si>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</si>
  <si>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</si>
  <si>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</si>
  <si>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</si>
  <si>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</si>
  <si>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</si>
  <si>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</si>
  <si>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</si>
  <si>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</si>
  <si>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</si>
  <si>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</si>
  <si>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</si>
  <si>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</si>
  <si>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</si>
  <si>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</si>
  <si>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</si>
  <si>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</si>
  <si>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</si>
  <si>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</si>
  <si>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</si>
  <si>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</si>
  <si>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</si>
  <si>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</si>
  <si>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</si>
  <si>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</si>
  <si>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</si>
  <si>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</si>
  <si>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</si>
  <si>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</si>
  <si>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</si>
  <si>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</si>
  <si>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</si>
  <si>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</si>
  <si>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</si>
  <si>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</si>
  <si>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</si>
  <si>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</si>
  <si>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</si>
  <si>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</si>
  <si>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</si>
  <si>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</si>
  <si>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</si>
  <si>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</si>
  <si>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</si>
  <si>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</si>
  <si>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</si>
  <si>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</si>
  <si>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</si>
  <si>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</si>
  <si>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</si>
  <si>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</si>
  <si>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</si>
  <si>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</si>
  <si>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</si>
  <si>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</si>
  <si>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</si>
  <si>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</si>
  <si>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</si>
  <si>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</si>
  <si>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</si>
  <si>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</si>
  <si>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</si>
  <si>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</si>
  <si>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</si>
  <si>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</si>
  <si>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</si>
  <si>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</si>
  <si>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</si>
  <si>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</si>
  <si>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</si>
  <si>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</si>
  <si>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</si>
  <si>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</si>
  <si>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</si>
  <si>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</si>
  <si>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</si>
  <si>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</si>
  <si>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</si>
  <si>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</si>
  <si>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</si>
  <si>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</si>
  <si>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</si>
  <si>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</si>
  <si>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</si>
  <si>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</si>
  <si>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</si>
  <si>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</si>
  <si>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</si>
  <si>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</si>
  <si>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</si>
  <si>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</si>
  <si>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</si>
  <si>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</si>
  <si>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</si>
  <si>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</si>
  <si>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</si>
  <si>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</si>
  <si>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</si>
  <si>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</si>
  <si>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</si>
  <si>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</si>
  <si>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</si>
  <si>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</si>
  <si>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</si>
  <si>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</si>
  <si>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</si>
  <si>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</si>
  <si>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</si>
  <si>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</si>
  <si>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</si>
  <si>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</si>
  <si>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</si>
  <si>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</si>
  <si>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</si>
  <si>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</si>
  <si>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</si>
  <si>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</si>
  <si>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</si>
  <si>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</si>
  <si>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</si>
  <si>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</si>
  <si>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</si>
  <si>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</si>
  <si>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</si>
  <si>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</si>
  <si>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</si>
  <si>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</si>
  <si>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</si>
  <si>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</si>
  <si>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</si>
  <si>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</si>
  <si>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</si>
  <si>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</si>
  <si>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</si>
  <si>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</si>
  <si>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</si>
  <si>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</si>
  <si>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</si>
  <si>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</si>
  <si>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</si>
  <si>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</si>
  <si>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</si>
  <si>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</si>
  <si>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</si>
  <si>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</si>
  <si>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</si>
  <si>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</si>
  <si>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</si>
  <si>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</si>
  <si>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</si>
  <si>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</si>
  <si>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</si>
  <si>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</si>
  <si>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</si>
  <si>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</si>
  <si>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</si>
  <si>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</si>
  <si>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</si>
  <si>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</si>
  <si>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</si>
  <si>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</si>
  <si>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</si>
  <si>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</si>
  <si>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</si>
  <si>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</si>
  <si>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</si>
  <si>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</si>
  <si>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</si>
  <si>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</si>
  <si>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</si>
  <si>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</si>
  <si>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</si>
  <si>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</si>
  <si>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</si>
  <si>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</si>
  <si>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</si>
  <si>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</si>
  <si>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</si>
  <si>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</si>
  <si>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</si>
  <si>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</si>
  <si>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</si>
  <si>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</si>
  <si>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</si>
  <si>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</si>
  <si>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</si>
  <si>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</si>
  <si>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</si>
  <si>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</si>
  <si>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</si>
  <si>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</si>
  <si>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</si>
  <si>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</si>
  <si>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</si>
  <si>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</si>
  <si>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</si>
  <si>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</si>
  <si>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</si>
  <si>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</si>
  <si>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</si>
  <si>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</si>
  <si>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</si>
  <si>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</si>
  <si>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</si>
  <si>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</si>
  <si>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</si>
  <si>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</si>
  <si>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</si>
  <si>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</si>
  <si>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</si>
  <si>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</si>
  <si>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</si>
  <si>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</si>
  <si>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</si>
  <si>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</si>
  <si>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</si>
  <si>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</si>
  <si>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</si>
  <si>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</si>
  <si>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</si>
  <si>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</si>
  <si>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</si>
  <si>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</si>
  <si>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</si>
  <si>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</si>
  <si>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</si>
  <si>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</si>
  <si>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</si>
  <si>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</si>
  <si>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</si>
  <si>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</si>
  <si>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</si>
  <si>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</si>
  <si>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</si>
  <si>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</si>
  <si>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</si>
  <si>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</si>
  <si>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</si>
  <si>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</si>
  <si>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</si>
  <si>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</si>
  <si>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</si>
  <si>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</si>
  <si>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</si>
  <si>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</si>
  <si>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</si>
  <si>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</si>
  <si>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</si>
  <si>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</si>
  <si>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</si>
  <si>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</si>
  <si>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</si>
  <si>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</si>
  <si>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</si>
  <si>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</si>
  <si>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</si>
  <si>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</si>
  <si>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</si>
  <si>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</si>
  <si>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</si>
  <si>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</si>
  <si>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</si>
  <si>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</si>
  <si>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</si>
  <si>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</si>
  <si>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</si>
  <si>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</si>
  <si>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</si>
  <si>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</si>
  <si>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</si>
  <si>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</si>
  <si>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</si>
  <si>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</si>
  <si>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</si>
  <si>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</si>
  <si>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</si>
  <si>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</si>
  <si>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</si>
  <si>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</si>
  <si>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</si>
  <si>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</si>
  <si>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</si>
  <si>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</si>
  <si>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</si>
  <si>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</si>
  <si>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</si>
  <si>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</si>
  <si>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</si>
  <si>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</si>
  <si>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</si>
  <si>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</si>
  <si>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</si>
  <si>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</si>
  <si>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</si>
  <si>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</si>
  <si>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</si>
  <si>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</si>
  <si>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</si>
  <si>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</si>
  <si>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</si>
  <si>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</si>
  <si>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</si>
  <si>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Grand Total</t>
  </si>
  <si>
    <t>Count of Techs</t>
  </si>
  <si>
    <t>Count of Service</t>
  </si>
  <si>
    <t>Total Revenue</t>
  </si>
  <si>
    <t>Hourly Cost*</t>
  </si>
  <si>
    <t>Valid Tech*</t>
  </si>
  <si>
    <t>TotalCost*</t>
  </si>
  <si>
    <t>Techs*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</si>
</sst>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vertical="top" wrapText="1"/>
    </xf>
    <xf numFmtId="0" fontId="0" fillId="8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0" fillId="0" borderId="2" xfId="0" applyBorder="1" applyAlignment="1">
      <alignment wrapText="1"/>
    </xf>
    <xf numFmtId="0" fontId="0" fillId="9" borderId="0" xfId="0" applyFill="1"/>
    <xf numFmtId="0" fontId="1" fillId="8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Fill="1" applyBorder="1" applyAlignment="1">
      <alignment vertical="top" wrapText="1"/>
    </xf>
    <xf numFmtId="0" fontId="0" fillId="0" borderId="0" xfId="0" applyFill="1" applyBorder="1"/>
    <xf numFmtId="164" fontId="0" fillId="4" borderId="6" xfId="1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NumberFormat="1" applyFill="1" applyBorder="1"/>
  </cellXfs>
  <cellStyles count="2">
    <cellStyle name="Currency" xfId="1" builtinId="4"/>
    <cellStyle name="Normal" xfId="0" builtinId="0"/>
  </cellStyles>
  <dxfs count="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[$$-409]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[$$-409]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[$$-409]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[$$-409]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[$$-409]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numFmt numFmtId="164" formatCode="[$$-409]#,##0.00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border outline="0">
        <left style="medium">
          <color rgb="FFCCCCCC"/>
        </left>
      </border>
    </dxf>
    <dxf>
      <fill>
        <patternFill patternType="solid">
          <fgColor indexed="64"/>
          <bgColor theme="5"/>
        </patternFill>
      </fill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" refreshedDate="45273.780852199074" createdVersion="6" refreshedVersion="6" minRefreshableVersion="3" recordCount="1000" xr:uid="{5DB02C58-EAA9-4F49-A7C1-14162B107178}">
  <cacheSource type="worksheet">
    <worksheetSource name="Table4"/>
  </cacheSource>
  <cacheFields count="25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String="0" containsNumber="1" containsInteger="1" minValue="44075" maxValue="44406"/>
    </cacheField>
    <cacheField name="WorkDate" numFmtId="0">
      <sharedItems containsString="0" containsBlank="1" containsNumber="1" containsInteger="1" minValue="44078" maxValue="44406"/>
    </cacheField>
    <cacheField name="Techs" numFmtId="0">
      <sharedItems containsSemiMixedTypes="0" containsString="0" containsNumber="1" containsInteger="1" minValue="1" maxValue="3"/>
    </cacheField>
    <cacheField name="TechRate" numFmtId="0">
      <sharedItems containsNonDate="0" containsString="0" containsBlank="1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4">
      <sharedItems containsSemiMixedTypes="0" containsString="0" containsNumber="1" minValue="0.46" maxValue="4946"/>
    </cacheField>
    <cacheField name="CustPartCost" numFmtId="0">
      <sharedItems/>
    </cacheField>
    <cacheField name="Payment" numFmtId="0">
      <sharedItems/>
    </cacheField>
    <cacheField name="Wait" numFmtId="0">
      <sharedItems containsBlank="1" containsMixedTypes="1" containsNumber="1" containsInteger="1" minValue="1" maxValue="164"/>
    </cacheField>
    <cacheField name="LbrRate" numFmtId="164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Hourly Cost*" numFmtId="164">
      <sharedItems containsSemiMixedTypes="0" containsString="0" containsNumber="1" minValue="0" maxValue="49.583333333333336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*" numFmtId="164">
      <sharedItems containsSemiMixedTypes="0" containsString="0" containsNumber="1" minValue="7.5" maxValue="6101"/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mi" refreshedDate="45273.789644444441" backgroundQuery="1" createdVersion="6" refreshedVersion="6" minRefreshableVersion="3" recordCount="0" supportSubquery="1" supportAdvancedDrill="1" xr:uid="{65986390-170C-496A-A7E4-E3F3540CD844}">
  <cacheSource type="external" connectionId="1"/>
  <cacheFields count="3">
    <cacheField name="[Table4].[Techs].[Techs]" caption="Techs" numFmtId="0" hierarchy="7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ble4].[Techs].&amp;[1]"/>
            <x15:cachedUniqueName index="1" name="[Table4].[Techs].&amp;[2]"/>
            <x15:cachedUniqueName index="2" name="[Table4].[Techs].&amp;[3]"/>
          </x15:cachedUniqueNames>
        </ext>
      </extLst>
    </cacheField>
    <cacheField name="[Measures].[Count of Service]" caption="Count of Service" numFmtId="0" hierarchy="27" level="32767"/>
    <cacheField name="[Measures].[Sum of LbrFee]" caption="Sum of LbrFee" numFmtId="0" hierarchy="28" level="32767"/>
  </cacheFields>
  <cacheHierarchies count="29">
    <cacheHierarchy uniqueName="[Table4].[WO]" caption="WO" attribute="1" defaultMemberUniqueName="[Table4].[WO].[All]" allUniqueName="[Table4].[WO].[All]" dimensionUniqueName="[Table4]" displayFolder="" count="0" memberValueDatatype="130" unbalanced="0"/>
    <cacheHierarchy uniqueName="[Table4].[District]" caption="District" attribute="1" defaultMemberUniqueName="[Table4].[District].[All]" allUniqueName="[Table4].[District].[All]" dimensionUniqueName="[Table4]" displayFolder="" count="0" memberValueDatatype="130" unbalanced="0"/>
    <cacheHierarchy uniqueName="[Table4].[LeadTech]" caption="LeadTech" attribute="1" defaultMemberUniqueName="[Table4].[LeadTech].[All]" allUniqueName="[Table4].[LeadTech].[All]" dimensionUniqueName="[Table4]" displayFolder="" count="0" memberValueDatatype="130" unbalanced="0"/>
    <cacheHierarchy uniqueName="[Table4].[Service]" caption="Service" attribute="1" defaultMemberUniqueName="[Table4].[Service].[All]" allUniqueName="[Table4].[Service].[All]" dimensionUniqueName="[Table4]" displayFolder="" count="0" memberValueDatatype="130" unbalanced="0"/>
    <cacheHierarchy uniqueName="[Table4].[Rush]" caption="Rush" attribute="1" defaultMemberUniqueName="[Table4].[Rush].[All]" allUniqueName="[Table4].[Rush].[All]" dimensionUniqueName="[Table4]" displayFolder="" count="0" memberValueDatatype="130" unbalanced="0"/>
    <cacheHierarchy uniqueName="[Table4].[ReqDate]" caption="ReqDate" attribute="1" defaultMemberUniqueName="[Table4].[ReqDate].[All]" allUniqueName="[Table4].[ReqDate].[All]" dimensionUniqueName="[Table4]" displayFolder="" count="0" memberValueDatatype="20" unbalanced="0"/>
    <cacheHierarchy uniqueName="[Table4].[WorkDate]" caption="WorkDate" attribute="1" defaultMemberUniqueName="[Table4].[WorkDate].[All]" allUniqueName="[Table4].[WorkDate].[All]" dimensionUniqueName="[Table4]" displayFolder="" count="0" memberValueDatatype="20" unbalanced="0"/>
    <cacheHierarchy uniqueName="[Table4].[Techs]" caption="Techs" attribute="1" defaultMemberUniqueName="[Table4].[Techs].[All]" allUniqueName="[Table4].[Techs].[All]" dimensionUniqueName="[Table4]" displayFolder="" count="2" memberValueDatatype="20" unbalanced="0">
      <fieldsUsage count="2">
        <fieldUsage x="-1"/>
        <fieldUsage x="0"/>
      </fieldsUsage>
    </cacheHierarchy>
    <cacheHierarchy uniqueName="[Table4].[TechRate]" caption="TechRate" attribute="1" defaultMemberUniqueName="[Table4].[TechRate].[All]" allUniqueName="[Table4].[TechRate].[All]" dimensionUniqueName="[Table4]" displayFolder="" count="0" memberValueDatatype="130" unbalanced="0"/>
    <cacheHierarchy uniqueName="[Table4].[WtyLbr]" caption="WtyLbr" attribute="1" defaultMemberUniqueName="[Table4].[WtyLbr].[All]" allUniqueName="[Table4].[WtyLbr].[All]" dimensionUniqueName="[Table4]" displayFolder="" count="0" memberValueDatatype="130" unbalanced="0"/>
    <cacheHierarchy uniqueName="[Table4].[WtyParts]" caption="WtyParts" attribute="1" defaultMemberUniqueName="[Table4].[WtyParts].[All]" allUniqueName="[Table4].[WtyParts].[All]" dimensionUniqueName="[Table4]" displayFolder="" count="0" memberValueDatatype="130" unbalanced="0"/>
    <cacheHierarchy uniqueName="[Table4].[LbrHrs]" caption="LbrHrs" attribute="1" defaultMemberUniqueName="[Table4].[LbrHrs].[All]" allUniqueName="[Table4].[LbrHrs].[All]" dimensionUniqueName="[Table4]" displayFolder="" count="0" memberValueDatatype="5" unbalanced="0"/>
    <cacheHierarchy uniqueName="[Table4].[PartsCost]" caption="PartsCost" attribute="1" defaultMemberUniqueName="[Table4].[PartsCost].[All]" allUniqueName="[Table4].[PartsCost].[All]" dimensionUniqueName="[Table4]" displayFolder="" count="0" memberValueDatatype="5" unbalanced="0"/>
    <cacheHierarchy uniqueName="[Table4].[CustPartCost]" caption="CustPartCost" attribute="1" defaultMemberUniqueName="[Table4].[CustPartCost].[All]" allUniqueName="[Table4].[CustPartCost].[All]" dimensionUniqueName="[Table4]" displayFolder="" count="0" memberValueDatatype="130" unbalanced="0"/>
    <cacheHierarchy uniqueName="[Table4].[Payment]" caption="Payment" attribute="1" defaultMemberUniqueName="[Table4].[Payment].[All]" allUniqueName="[Table4].[Payment].[All]" dimensionUniqueName="[Table4]" displayFolder="" count="0" memberValueDatatype="130" unbalanced="0"/>
    <cacheHierarchy uniqueName="[Table4].[Wait]" caption="Wait" attribute="1" defaultMemberUniqueName="[Table4].[Wait].[All]" allUniqueName="[Table4].[Wait].[All]" dimensionUniqueName="[Table4]" displayFolder="" count="0" memberValueDatatype="130" unbalanced="0"/>
    <cacheHierarchy uniqueName="[Table4].[LbrRate]" caption="LbrRate" attribute="1" defaultMemberUniqueName="[Table4].[LbrRate].[All]" allUniqueName="[Table4].[LbrRate].[All]" dimensionUniqueName="[Table4]" displayFolder="" count="0" memberValueDatatype="20" unbalanced="0"/>
    <cacheHierarchy uniqueName="[Table4].[LbrCost]" caption="LbrCost" attribute="1" defaultMemberUniqueName="[Table4].[LbrCost].[All]" allUniqueName="[Table4].[LbrCost].[All]" dimensionUniqueName="[Table4]" displayFolder="" count="0" memberValueDatatype="5" unbalanced="0"/>
    <cacheHierarchy uniqueName="[Table4].[Hourly Cost*]" caption="Hourly Cost*" attribute="1" defaultMemberUniqueName="[Table4].[Hourly Cost*].[All]" allUniqueName="[Table4].[Hourly Cost*].[All]" dimensionUniqueName="[Table4]" displayFolder="" count="0" memberValueDatatype="5" unbalanced="0"/>
    <cacheHierarchy uniqueName="[Table4].[LbrFee]" caption="LbrFee" attribute="1" defaultMemberUniqueName="[Table4].[LbrFee].[All]" allUniqueName="[Table4].[LbrFee].[All]" dimensionUniqueName="[Table4]" displayFolder="" count="0" memberValueDatatype="5" unbalanced="0"/>
    <cacheHierarchy uniqueName="[Table4].[PartsFee]" caption="PartsFee" attribute="1" defaultMemberUniqueName="[Table4].[PartsFee].[All]" allUniqueName="[Table4].[PartsFee].[All]" dimensionUniqueName="[Table4]" displayFolder="" count="0" memberValueDatatype="5" unbalanced="0"/>
    <cacheHierarchy uniqueName="[Table4].[TotalCost*]" caption="TotalCost*" attribute="1" defaultMemberUniqueName="[Table4].[TotalCost*].[All]" allUniqueName="[Table4].[TotalCost*].[All]" dimensionUniqueName="[Table4]" displayFolder="" count="0" memberValueDatatype="5" unbalanced="0"/>
    <cacheHierarchy uniqueName="[Table4].[TotalFee]" caption="TotalFee" attribute="1" defaultMemberUniqueName="[Table4].[TotalFee].[All]" allUniqueName="[Table4].[TotalFee].[All]" dimensionUniqueName="[Table4]" displayFolder="" count="0" memberValueDatatype="5" unbalanced="0"/>
    <cacheHierarchy uniqueName="[Table4].[ReqDay]" caption="ReqDay" attribute="1" defaultMemberUniqueName="[Table4].[ReqDay].[All]" allUniqueName="[Table4].[ReqDay].[All]" dimensionUniqueName="[Table4]" displayFolder="" count="0" memberValueDatatype="130" unbalanced="0"/>
    <cacheHierarchy uniqueName="[Table4].[WorkDay]" caption="WorkDay" attribute="1" defaultMemberUniqueName="[Table4].[WorkDay].[All]" allUniqueName="[Table4].[WorkDay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Service]" caption="Count of Service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brFee]" caption="Sum of LbrFee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n v="44075"/>
    <n v="44089"/>
    <n v="2"/>
    <m/>
    <m/>
    <m/>
    <n v="0.5"/>
    <n v="360"/>
    <s v="#ERROR!"/>
    <s v="Account"/>
    <n v="14"/>
    <n v="140"/>
    <n v="70"/>
    <n v="2.9166666666666665"/>
    <n v="70"/>
    <n v="360"/>
    <n v="430"/>
    <n v="430"/>
    <s v="Tue"/>
    <s v="Tue"/>
  </r>
  <r>
    <s v="A00101"/>
    <s v="South"/>
    <s v="Lopez"/>
    <x v="1"/>
    <m/>
    <n v="44075"/>
    <n v="44078"/>
    <n v="1"/>
    <m/>
    <m/>
    <m/>
    <n v="0.5"/>
    <n v="90.04"/>
    <s v="#ERROR!"/>
    <s v="Account"/>
    <n v="3"/>
    <n v="80"/>
    <n v="40"/>
    <n v="1.6666666666666667"/>
    <n v="40"/>
    <n v="90.04"/>
    <n v="130.04000000000002"/>
    <n v="130.04000000000002"/>
    <s v="Tue"/>
    <s v="Fri"/>
  </r>
  <r>
    <s v="A00102"/>
    <s v="Central"/>
    <n v="0"/>
    <x v="2"/>
    <m/>
    <n v="44075"/>
    <n v="44091"/>
    <n v="1"/>
    <m/>
    <m/>
    <m/>
    <n v="0.25"/>
    <n v="120"/>
    <s v="#ERROR!"/>
    <s v="P.O."/>
    <n v="16"/>
    <n v="80"/>
    <n v="20"/>
    <n v="0.83333333333333337"/>
    <n v="20"/>
    <n v="120"/>
    <n v="140"/>
    <n v="140"/>
    <s v="Tue"/>
    <s v="Thu"/>
  </r>
  <r>
    <s v="A00103"/>
    <s v="South"/>
    <s v="Lopez"/>
    <x v="2"/>
    <m/>
    <n v="44075"/>
    <n v="44091"/>
    <n v="1"/>
    <m/>
    <m/>
    <m/>
    <n v="0.25"/>
    <n v="16.25"/>
    <s v="#ERROR!"/>
    <s v="Account"/>
    <n v="16"/>
    <n v="80"/>
    <n v="20"/>
    <n v="0.83333333333333337"/>
    <n v="20"/>
    <n v="16.25"/>
    <n v="36.25"/>
    <n v="36.25"/>
    <s v="Tue"/>
    <s v="Thu"/>
  </r>
  <r>
    <s v="A00104"/>
    <s v="Northwest"/>
    <s v="Cartier"/>
    <x v="2"/>
    <s v="Yes"/>
    <n v="44075"/>
    <n v="44091"/>
    <n v="1"/>
    <m/>
    <m/>
    <m/>
    <n v="0.25"/>
    <n v="45.24"/>
    <s v="#ERROR!"/>
    <s v="Account"/>
    <n v="16"/>
    <n v="80"/>
    <n v="20"/>
    <n v="0.83333333333333337"/>
    <n v="20"/>
    <n v="45.24"/>
    <n v="65.240000000000009"/>
    <n v="65.240000000000009"/>
    <s v="Tue"/>
    <s v="Thu"/>
  </r>
  <r>
    <s v="A00105"/>
    <s v="South"/>
    <s v="Lopez"/>
    <x v="0"/>
    <m/>
    <n v="44075"/>
    <n v="44089"/>
    <n v="1"/>
    <m/>
    <m/>
    <m/>
    <n v="0.25"/>
    <n v="97.63"/>
    <s v="#ERROR!"/>
    <s v="Account"/>
    <n v="14"/>
    <n v="80"/>
    <n v="20"/>
    <n v="0.83333333333333337"/>
    <n v="20"/>
    <n v="97.63"/>
    <n v="117.63"/>
    <n v="117.63"/>
    <s v="Tue"/>
    <s v="Tue"/>
  </r>
  <r>
    <s v="A00106"/>
    <s v="Central"/>
    <s v="Cartier"/>
    <x v="0"/>
    <m/>
    <n v="44076"/>
    <n v="44090"/>
    <n v="2"/>
    <m/>
    <m/>
    <m/>
    <n v="0.25"/>
    <n v="29.13"/>
    <s v="#ERROR!"/>
    <s v="Account"/>
    <n v="14"/>
    <n v="140"/>
    <n v="35"/>
    <n v="1.4583333333333333"/>
    <n v="35"/>
    <n v="29.13"/>
    <n v="64.13"/>
    <n v="64.13"/>
    <s v="Wed"/>
    <s v="Wed"/>
  </r>
  <r>
    <s v="A00107"/>
    <s v="South"/>
    <s v="Lopez"/>
    <x v="1"/>
    <m/>
    <n v="44076"/>
    <n v="44106"/>
    <n v="1"/>
    <m/>
    <m/>
    <m/>
    <n v="0.75"/>
    <n v="35.1"/>
    <s v="#ERROR!"/>
    <s v="Account"/>
    <n v="30"/>
    <n v="80"/>
    <n v="60"/>
    <n v="2.5"/>
    <n v="60"/>
    <n v="35.1"/>
    <n v="95.1"/>
    <n v="95.1"/>
    <s v="Wed"/>
    <s v="Fri"/>
  </r>
  <r>
    <s v="A00108"/>
    <s v="Northwest"/>
    <s v="Burton"/>
    <x v="2"/>
    <m/>
    <n v="44076"/>
    <n v="44105"/>
    <n v="1"/>
    <m/>
    <m/>
    <m/>
    <n v="0.25"/>
    <n v="76.7"/>
    <s v="#ERROR!"/>
    <s v="C.O.D."/>
    <n v="29"/>
    <n v="80"/>
    <n v="20"/>
    <n v="0.83333333333333337"/>
    <n v="20"/>
    <n v="76.7"/>
    <n v="96.7"/>
    <n v="96.7"/>
    <s v="Wed"/>
    <s v="Thu"/>
  </r>
  <r>
    <s v="A00109"/>
    <s v="Central"/>
    <s v="Khan"/>
    <x v="3"/>
    <s v="Yes"/>
    <n v="44076"/>
    <n v="44110"/>
    <n v="1"/>
    <m/>
    <m/>
    <m/>
    <n v="1.5"/>
    <n v="374.08"/>
    <s v="#ERROR!"/>
    <s v="C.O.D."/>
    <n v="34"/>
    <n v="80"/>
    <n v="120"/>
    <n v="5"/>
    <n v="120"/>
    <n v="374.08"/>
    <n v="494.08"/>
    <n v="494.08"/>
    <s v="Wed"/>
    <s v="Tue"/>
  </r>
  <r>
    <s v="A00110"/>
    <s v="West"/>
    <s v="Burton"/>
    <x v="1"/>
    <m/>
    <n v="44076"/>
    <n v="44173"/>
    <n v="2"/>
    <m/>
    <m/>
    <m/>
    <n v="4.75"/>
    <n v="832.16"/>
    <s v="#ERROR!"/>
    <s v="Account"/>
    <n v="97"/>
    <n v="140"/>
    <n v="665"/>
    <n v="27.708333333333332"/>
    <n v="665"/>
    <n v="832.16"/>
    <n v="1497.1599999999999"/>
    <n v="1497.1599999999999"/>
    <s v="Wed"/>
    <s v="Tue"/>
  </r>
  <r>
    <s v="A00111"/>
    <s v="South"/>
    <s v="Lopez"/>
    <x v="2"/>
    <s v="Yes"/>
    <n v="44077"/>
    <n v="44097"/>
    <n v="1"/>
    <m/>
    <m/>
    <m/>
    <n v="0.25"/>
    <n v="70.209999999999994"/>
    <s v="#ERROR!"/>
    <s v="Account"/>
    <n v="20"/>
    <n v="80"/>
    <n v="20"/>
    <n v="0.83333333333333337"/>
    <n v="20"/>
    <n v="70.209999999999994"/>
    <n v="90.21"/>
    <n v="90.21"/>
    <s v="Thu"/>
    <s v="Wed"/>
  </r>
  <r>
    <s v="A00112"/>
    <s v="West"/>
    <s v="Burton"/>
    <x v="0"/>
    <m/>
    <n v="44078"/>
    <n v="44104"/>
    <n v="1"/>
    <m/>
    <m/>
    <m/>
    <n v="0.5"/>
    <n v="150"/>
    <s v="#ERROR!"/>
    <s v="P.O."/>
    <n v="26"/>
    <n v="80"/>
    <n v="40"/>
    <n v="1.6666666666666667"/>
    <n v="40"/>
    <n v="150"/>
    <n v="190"/>
    <n v="190"/>
    <s v="Fri"/>
    <s v="Wed"/>
  </r>
  <r>
    <s v="A00113"/>
    <s v="Central"/>
    <s v="Michner"/>
    <x v="0"/>
    <m/>
    <n v="44078"/>
    <n v="44128"/>
    <n v="2"/>
    <m/>
    <m/>
    <m/>
    <n v="1.5"/>
    <n v="275"/>
    <s v="#ERROR!"/>
    <s v="C.O.D."/>
    <n v="50"/>
    <n v="140"/>
    <n v="210"/>
    <n v="8.75"/>
    <n v="210"/>
    <n v="275"/>
    <n v="485"/>
    <n v="485"/>
    <s v="Fri"/>
    <s v="Sat"/>
  </r>
  <r>
    <s v="A00114"/>
    <s v="Northwest"/>
    <s v="Khan"/>
    <x v="1"/>
    <s v="Yes"/>
    <n v="44078"/>
    <n v="44145"/>
    <n v="1"/>
    <m/>
    <m/>
    <m/>
    <n v="0.75"/>
    <n v="938"/>
    <s v="#ERROR!"/>
    <s v="C.O.D."/>
    <n v="67"/>
    <n v="80"/>
    <n v="60"/>
    <n v="2.5"/>
    <n v="60"/>
    <n v="938"/>
    <n v="998"/>
    <n v="998"/>
    <s v="Fri"/>
    <s v="Tue"/>
  </r>
  <r>
    <s v="A00115"/>
    <s v="South"/>
    <s v="Lopez"/>
    <x v="0"/>
    <m/>
    <n v="44079"/>
    <n v="44095"/>
    <n v="1"/>
    <m/>
    <m/>
    <m/>
    <n v="0.25"/>
    <n v="61.25"/>
    <s v="#ERROR!"/>
    <s v="Account"/>
    <n v="16"/>
    <n v="80"/>
    <n v="20"/>
    <n v="0.83333333333333337"/>
    <n v="20"/>
    <n v="61.25"/>
    <n v="81.25"/>
    <n v="81.25"/>
    <s v="Sat"/>
    <s v="Mon"/>
  </r>
  <r>
    <s v="A00116"/>
    <s v="West"/>
    <s v="Burton"/>
    <x v="0"/>
    <m/>
    <n v="44079"/>
    <n v="44096"/>
    <n v="1"/>
    <m/>
    <m/>
    <m/>
    <n v="1.5"/>
    <n v="48"/>
    <s v="#ERROR!"/>
    <s v="C.O.D."/>
    <n v="17"/>
    <n v="80"/>
    <n v="120"/>
    <n v="5"/>
    <n v="120"/>
    <n v="48"/>
    <n v="168"/>
    <n v="168"/>
    <s v="Sat"/>
    <s v="Tue"/>
  </r>
  <r>
    <s v="A00117"/>
    <s v="Northwest"/>
    <s v="Burton"/>
    <x v="0"/>
    <m/>
    <n v="44081"/>
    <n v="44084"/>
    <n v="2"/>
    <m/>
    <m/>
    <m/>
    <n v="0.25"/>
    <n v="204.28"/>
    <s v="#ERROR!"/>
    <s v="Account"/>
    <n v="3"/>
    <n v="140"/>
    <n v="35"/>
    <n v="1.4583333333333333"/>
    <n v="35"/>
    <n v="204.28"/>
    <n v="239.28"/>
    <n v="239.28"/>
    <s v="Mon"/>
    <s v="Thu"/>
  </r>
  <r>
    <s v="A00118"/>
    <s v="Northwest"/>
    <s v="Cartier"/>
    <x v="1"/>
    <m/>
    <n v="44082"/>
    <n v="44089"/>
    <n v="2"/>
    <m/>
    <m/>
    <m/>
    <n v="0.5"/>
    <n v="240"/>
    <s v="#ERROR!"/>
    <s v="Account"/>
    <n v="7"/>
    <n v="140"/>
    <n v="70"/>
    <n v="2.9166666666666665"/>
    <n v="70"/>
    <n v="240"/>
    <n v="310"/>
    <n v="310"/>
    <s v="Tue"/>
    <s v="Tue"/>
  </r>
  <r>
    <s v="A00119"/>
    <s v="Southeast"/>
    <s v="Khan"/>
    <x v="1"/>
    <m/>
    <n v="44082"/>
    <n v="44091"/>
    <n v="2"/>
    <m/>
    <m/>
    <m/>
    <n v="0.5"/>
    <n v="120"/>
    <s v="#ERROR!"/>
    <s v="Account"/>
    <n v="9"/>
    <n v="140"/>
    <n v="70"/>
    <n v="2.9166666666666665"/>
    <n v="70"/>
    <n v="120"/>
    <n v="190"/>
    <n v="190"/>
    <s v="Tue"/>
    <s v="Thu"/>
  </r>
  <r>
    <s v="A00120"/>
    <s v="Central"/>
    <s v="Cartier"/>
    <x v="3"/>
    <m/>
    <n v="44082"/>
    <n v="44095"/>
    <n v="1"/>
    <m/>
    <m/>
    <m/>
    <n v="1.75"/>
    <n v="475"/>
    <s v="#ERROR!"/>
    <s v="Account"/>
    <n v="13"/>
    <n v="80"/>
    <n v="140"/>
    <n v="5.833333333333333"/>
    <n v="140"/>
    <n v="475"/>
    <n v="615"/>
    <n v="615"/>
    <s v="Tue"/>
    <s v="Mon"/>
  </r>
  <r>
    <s v="A00121"/>
    <s v="Southeast"/>
    <s v="Khan"/>
    <x v="1"/>
    <m/>
    <n v="44082"/>
    <n v="44096"/>
    <n v="1"/>
    <m/>
    <m/>
    <m/>
    <n v="1.75"/>
    <n v="341"/>
    <s v="#ERROR!"/>
    <s v="C.O.D."/>
    <n v="14"/>
    <n v="80"/>
    <n v="140"/>
    <n v="5.833333333333333"/>
    <n v="140"/>
    <n v="341"/>
    <n v="481"/>
    <n v="481"/>
    <s v="Tue"/>
    <s v="Tue"/>
  </r>
  <r>
    <s v="A00122"/>
    <s v="Northwest"/>
    <s v="Khan"/>
    <x v="0"/>
    <m/>
    <n v="44082"/>
    <n v="44132"/>
    <n v="1"/>
    <m/>
    <m/>
    <m/>
    <n v="0.75"/>
    <n v="61.18"/>
    <s v="#ERROR!"/>
    <s v="C.O.D."/>
    <n v="50"/>
    <n v="80"/>
    <n v="60"/>
    <n v="2.5"/>
    <n v="60"/>
    <n v="61.18"/>
    <n v="121.18"/>
    <n v="121.18"/>
    <s v="Tue"/>
    <s v="Wed"/>
  </r>
  <r>
    <s v="A00123"/>
    <s v="South"/>
    <s v="Lopez"/>
    <x v="1"/>
    <m/>
    <n v="44082"/>
    <n v="44152"/>
    <n v="1"/>
    <m/>
    <m/>
    <m/>
    <n v="0.5"/>
    <n v="155.38999999999999"/>
    <s v="#ERROR!"/>
    <s v="Account"/>
    <n v="70"/>
    <n v="80"/>
    <n v="40"/>
    <n v="1.6666666666666667"/>
    <n v="40"/>
    <n v="155.38999999999999"/>
    <n v="195.39"/>
    <n v="195.39"/>
    <s v="Tue"/>
    <s v="Tue"/>
  </r>
  <r>
    <s v="A00124"/>
    <s v="Northwest"/>
    <s v="Michner"/>
    <x v="1"/>
    <s v="Yes"/>
    <n v="44083"/>
    <n v="44098"/>
    <n v="2"/>
    <m/>
    <m/>
    <m/>
    <n v="0.5"/>
    <n v="204.28"/>
    <s v="#ERROR!"/>
    <s v="C.O.D."/>
    <n v="15"/>
    <n v="140"/>
    <n v="70"/>
    <n v="2.9166666666666665"/>
    <n v="70"/>
    <n v="204.28"/>
    <n v="274.27999999999997"/>
    <n v="274.27999999999997"/>
    <s v="Wed"/>
    <s v="Thu"/>
  </r>
  <r>
    <s v="A00125"/>
    <s v="South"/>
    <s v="Lopez"/>
    <x v="0"/>
    <m/>
    <n v="44083"/>
    <n v="44103"/>
    <n v="1"/>
    <m/>
    <m/>
    <m/>
    <n v="0.5"/>
    <n v="37.92"/>
    <s v="#ERROR!"/>
    <s v="Account"/>
    <n v="20"/>
    <n v="80"/>
    <n v="40"/>
    <n v="1.6666666666666667"/>
    <n v="40"/>
    <n v="37.92"/>
    <n v="77.92"/>
    <n v="77.92"/>
    <s v="Wed"/>
    <s v="Tue"/>
  </r>
  <r>
    <s v="A00126"/>
    <s v="Northwest"/>
    <s v="Burton"/>
    <x v="2"/>
    <s v="Yes"/>
    <n v="44083"/>
    <n v="44103"/>
    <n v="1"/>
    <m/>
    <m/>
    <m/>
    <n v="0.25"/>
    <n v="88.41"/>
    <s v="#ERROR!"/>
    <s v="Account"/>
    <n v="20"/>
    <n v="80"/>
    <n v="20"/>
    <n v="0.83333333333333337"/>
    <n v="20"/>
    <n v="88.41"/>
    <n v="108.41"/>
    <n v="108.41"/>
    <s v="Wed"/>
    <s v="Tue"/>
  </r>
  <r>
    <s v="A00127"/>
    <s v="South"/>
    <s v="Lopez"/>
    <x v="2"/>
    <m/>
    <n v="44083"/>
    <n v="44103"/>
    <n v="1"/>
    <m/>
    <m/>
    <m/>
    <n v="0.25"/>
    <n v="202.29"/>
    <s v="#ERROR!"/>
    <s v="Account"/>
    <n v="20"/>
    <n v="80"/>
    <n v="20"/>
    <n v="0.83333333333333337"/>
    <n v="20"/>
    <n v="202.29"/>
    <n v="222.29"/>
    <n v="222.29"/>
    <s v="Wed"/>
    <s v="Tue"/>
  </r>
  <r>
    <s v="A00128"/>
    <s v="West"/>
    <s v="Khan"/>
    <x v="0"/>
    <m/>
    <n v="44084"/>
    <n v="44102"/>
    <n v="1"/>
    <m/>
    <m/>
    <m/>
    <n v="0.5"/>
    <n v="120"/>
    <s v="#ERROR!"/>
    <s v="P.O."/>
    <n v="18"/>
    <n v="80"/>
    <n v="40"/>
    <n v="1.6666666666666667"/>
    <n v="40"/>
    <n v="120"/>
    <n v="160"/>
    <n v="160"/>
    <s v="Thu"/>
    <s v="Mon"/>
  </r>
  <r>
    <s v="A00129"/>
    <s v="Northwest"/>
    <s v="Michner"/>
    <x v="2"/>
    <m/>
    <n v="44085"/>
    <n v="44088"/>
    <n v="1"/>
    <m/>
    <m/>
    <m/>
    <n v="0.25"/>
    <n v="120"/>
    <s v="#ERROR!"/>
    <s v="Account"/>
    <n v="3"/>
    <n v="80"/>
    <n v="20"/>
    <n v="0.83333333333333337"/>
    <n v="20"/>
    <n v="120"/>
    <n v="140"/>
    <n v="140"/>
    <s v="Fri"/>
    <s v="Mon"/>
  </r>
  <r>
    <s v="A00130"/>
    <s v="Southwest"/>
    <s v="Cartier"/>
    <x v="1"/>
    <m/>
    <n v="44085"/>
    <n v="44089"/>
    <n v="2"/>
    <m/>
    <m/>
    <m/>
    <n v="0.5"/>
    <n v="535.62"/>
    <s v="#ERROR!"/>
    <s v="C.O.D."/>
    <n v="4"/>
    <n v="140"/>
    <n v="70"/>
    <n v="2.9166666666666665"/>
    <n v="70"/>
    <n v="535.62"/>
    <n v="605.62"/>
    <n v="605.62"/>
    <s v="Fri"/>
    <s v="Tue"/>
  </r>
  <r>
    <s v="A00131"/>
    <s v="Northwest"/>
    <s v="Khan"/>
    <x v="0"/>
    <m/>
    <n v="44085"/>
    <n v="44097"/>
    <n v="2"/>
    <m/>
    <m/>
    <m/>
    <n v="0.25"/>
    <n v="24.63"/>
    <s v="#ERROR!"/>
    <s v="Account"/>
    <n v="12"/>
    <n v="140"/>
    <n v="35"/>
    <n v="1.4583333333333333"/>
    <n v="35"/>
    <n v="24.63"/>
    <n v="59.629999999999995"/>
    <n v="59.629999999999995"/>
    <s v="Fri"/>
    <s v="Wed"/>
  </r>
  <r>
    <s v="A00132"/>
    <s v="Northwest"/>
    <s v="Khan"/>
    <x v="1"/>
    <m/>
    <n v="44085"/>
    <n v="44100"/>
    <n v="2"/>
    <m/>
    <m/>
    <m/>
    <n v="0.5"/>
    <n v="43.26"/>
    <s v="#ERROR!"/>
    <s v="Account"/>
    <n v="15"/>
    <n v="140"/>
    <n v="70"/>
    <n v="2.9166666666666665"/>
    <n v="70"/>
    <n v="43.26"/>
    <n v="113.25999999999999"/>
    <n v="113.25999999999999"/>
    <s v="Fri"/>
    <s v="Sat"/>
  </r>
  <r>
    <s v="A00133"/>
    <s v="West"/>
    <s v="Khan"/>
    <x v="0"/>
    <m/>
    <n v="44085"/>
    <n v="44110"/>
    <n v="1"/>
    <m/>
    <m/>
    <m/>
    <n v="0.25"/>
    <n v="21.33"/>
    <s v="#ERROR!"/>
    <s v="Account"/>
    <n v="25"/>
    <n v="80"/>
    <n v="20"/>
    <n v="0.83333333333333337"/>
    <n v="20"/>
    <n v="21.33"/>
    <n v="41.33"/>
    <n v="41.33"/>
    <s v="Fri"/>
    <s v="Tue"/>
  </r>
  <r>
    <s v="A00134"/>
    <s v="West"/>
    <s v="Khan"/>
    <x v="1"/>
    <m/>
    <n v="44086"/>
    <n v="44102"/>
    <n v="1"/>
    <m/>
    <m/>
    <m/>
    <n v="1"/>
    <n v="0.46"/>
    <s v="#ERROR!"/>
    <s v="C.O.D."/>
    <n v="16"/>
    <n v="80"/>
    <n v="80"/>
    <n v="3.3333333333333335"/>
    <n v="80"/>
    <n v="0.46"/>
    <n v="80.459999999999994"/>
    <n v="80.459999999999994"/>
    <s v="Sat"/>
    <s v="Mon"/>
  </r>
  <r>
    <s v="A00135"/>
    <s v="Northwest"/>
    <s v="Khan"/>
    <x v="0"/>
    <m/>
    <n v="44088"/>
    <n v="44098"/>
    <n v="2"/>
    <m/>
    <m/>
    <m/>
    <n v="0.25"/>
    <n v="126.62"/>
    <s v="#ERROR!"/>
    <s v="C.O.D."/>
    <n v="10"/>
    <n v="140"/>
    <n v="35"/>
    <n v="1.4583333333333333"/>
    <n v="35"/>
    <n v="126.62"/>
    <n v="161.62"/>
    <n v="161.62"/>
    <s v="Mon"/>
    <s v="Thu"/>
  </r>
  <r>
    <s v="A00136"/>
    <s v="West"/>
    <s v="Khan"/>
    <x v="1"/>
    <m/>
    <n v="44088"/>
    <n v="44102"/>
    <n v="1"/>
    <m/>
    <m/>
    <m/>
    <n v="1.5"/>
    <n v="251"/>
    <s v="#ERROR!"/>
    <s v="Account"/>
    <n v="14"/>
    <n v="80"/>
    <n v="120"/>
    <n v="5"/>
    <n v="120"/>
    <n v="251"/>
    <n v="371"/>
    <n v="371"/>
    <s v="Mon"/>
    <s v="Mon"/>
  </r>
  <r>
    <s v="A00137"/>
    <s v="Southeast"/>
    <s v="Cartier"/>
    <x v="0"/>
    <s v="Yes"/>
    <n v="44088"/>
    <n v="44109"/>
    <n v="1"/>
    <m/>
    <m/>
    <m/>
    <n v="0.5"/>
    <n v="395.28"/>
    <s v="#ERROR!"/>
    <s v="P.O."/>
    <n v="21"/>
    <n v="80"/>
    <n v="40"/>
    <n v="1.6666666666666667"/>
    <n v="40"/>
    <n v="395.28"/>
    <n v="435.28"/>
    <n v="435.28"/>
    <s v="Mon"/>
    <s v="Mon"/>
  </r>
  <r>
    <s v="A00138"/>
    <s v="Northwest"/>
    <s v="Michner"/>
    <x v="2"/>
    <s v="Yes"/>
    <n v="44088"/>
    <n v="44111"/>
    <n v="1"/>
    <m/>
    <m/>
    <m/>
    <n v="0.25"/>
    <n v="36"/>
    <s v="#ERROR!"/>
    <s v="Account"/>
    <n v="23"/>
    <n v="80"/>
    <n v="20"/>
    <n v="0.83333333333333337"/>
    <n v="20"/>
    <n v="36"/>
    <n v="56"/>
    <n v="56"/>
    <s v="Mon"/>
    <s v="Wed"/>
  </r>
  <r>
    <s v="A00139"/>
    <s v="South"/>
    <s v="Lopez"/>
    <x v="0"/>
    <m/>
    <n v="44088"/>
    <n v="44158"/>
    <n v="1"/>
    <m/>
    <m/>
    <m/>
    <n v="1.75"/>
    <n v="510.68"/>
    <s v="#ERROR!"/>
    <s v="P.O."/>
    <n v="70"/>
    <n v="80"/>
    <n v="140"/>
    <n v="5.833333333333333"/>
    <n v="140"/>
    <n v="510.68"/>
    <n v="650.68000000000006"/>
    <n v="650.68000000000006"/>
    <s v="Mon"/>
    <s v="Mon"/>
  </r>
  <r>
    <s v="A00140"/>
    <s v="Northwest"/>
    <s v="Michner"/>
    <x v="1"/>
    <m/>
    <n v="44089"/>
    <n v="44111"/>
    <n v="2"/>
    <m/>
    <m/>
    <m/>
    <n v="0.5"/>
    <n v="42.66"/>
    <s v="#ERROR!"/>
    <s v="Account"/>
    <n v="22"/>
    <n v="140"/>
    <n v="70"/>
    <n v="2.9166666666666665"/>
    <n v="70"/>
    <n v="42.66"/>
    <n v="112.66"/>
    <n v="112.66"/>
    <s v="Tue"/>
    <s v="Wed"/>
  </r>
  <r>
    <s v="A00141"/>
    <s v="West"/>
    <s v="Khan"/>
    <x v="1"/>
    <m/>
    <n v="44090"/>
    <n v="44102"/>
    <n v="1"/>
    <m/>
    <m/>
    <m/>
    <n v="1"/>
    <n v="5.47"/>
    <s v="#ERROR!"/>
    <s v="C.O.D."/>
    <n v="12"/>
    <n v="80"/>
    <n v="80"/>
    <n v="3.3333333333333335"/>
    <n v="80"/>
    <n v="5.47"/>
    <n v="85.47"/>
    <n v="85.47"/>
    <s v="Wed"/>
    <s v="Mon"/>
  </r>
  <r>
    <s v="A00142"/>
    <s v="Northwest"/>
    <s v="Khan"/>
    <x v="0"/>
    <s v="Yes"/>
    <n v="44090"/>
    <n v="44102"/>
    <n v="1"/>
    <m/>
    <m/>
    <m/>
    <n v="0.25"/>
    <n v="45.24"/>
    <s v="#ERROR!"/>
    <s v="Account"/>
    <n v="12"/>
    <n v="80"/>
    <n v="20"/>
    <n v="0.83333333333333337"/>
    <n v="20"/>
    <n v="45.24"/>
    <n v="65.240000000000009"/>
    <n v="65.240000000000009"/>
    <s v="Wed"/>
    <s v="Mon"/>
  </r>
  <r>
    <s v="A00143"/>
    <s v="Northwest"/>
    <s v="Burton"/>
    <x v="0"/>
    <m/>
    <n v="44090"/>
    <n v="44105"/>
    <n v="2"/>
    <m/>
    <m/>
    <m/>
    <n v="0.75"/>
    <n v="199.45"/>
    <s v="#ERROR!"/>
    <s v="C.O.D."/>
    <n v="15"/>
    <n v="140"/>
    <n v="105"/>
    <n v="4.375"/>
    <n v="105"/>
    <n v="199.45"/>
    <n v="304.45"/>
    <n v="304.45"/>
    <s v="Wed"/>
    <s v="Thu"/>
  </r>
  <r>
    <s v="A00144"/>
    <s v="Southeast"/>
    <s v="Burton"/>
    <x v="0"/>
    <m/>
    <n v="44090"/>
    <n v="44109"/>
    <n v="2"/>
    <m/>
    <m/>
    <m/>
    <n v="0.5"/>
    <n v="144"/>
    <s v="#ERROR!"/>
    <s v="C.O.D."/>
    <n v="19"/>
    <n v="140"/>
    <n v="70"/>
    <n v="2.9166666666666665"/>
    <n v="70"/>
    <n v="144"/>
    <n v="214"/>
    <n v="214"/>
    <s v="Wed"/>
    <s v="Mon"/>
  </r>
  <r>
    <s v="A00145"/>
    <s v="Southeast"/>
    <s v="Burton"/>
    <x v="2"/>
    <m/>
    <n v="44091"/>
    <n v="44110"/>
    <n v="1"/>
    <m/>
    <m/>
    <m/>
    <n v="0.25"/>
    <n v="6.22"/>
    <s v="#ERROR!"/>
    <s v="C.O.D."/>
    <n v="19"/>
    <n v="80"/>
    <n v="20"/>
    <n v="0.83333333333333337"/>
    <n v="20"/>
    <n v="6.22"/>
    <n v="26.22"/>
    <n v="26.22"/>
    <s v="Thu"/>
    <s v="Tue"/>
  </r>
  <r>
    <s v="A00146"/>
    <s v="Northwest"/>
    <s v="Michner"/>
    <x v="1"/>
    <m/>
    <n v="44091"/>
    <n v="44116"/>
    <n v="2"/>
    <m/>
    <m/>
    <m/>
    <n v="1"/>
    <n v="36"/>
    <s v="#ERROR!"/>
    <s v="Account"/>
    <n v="25"/>
    <n v="140"/>
    <n v="140"/>
    <n v="5.833333333333333"/>
    <n v="140"/>
    <n v="36"/>
    <n v="176"/>
    <n v="176"/>
    <s v="Thu"/>
    <s v="Mon"/>
  </r>
  <r>
    <s v="A00147"/>
    <s v="Central"/>
    <s v="Cartier"/>
    <x v="0"/>
    <m/>
    <n v="44091"/>
    <n v="44116"/>
    <n v="2"/>
    <m/>
    <m/>
    <m/>
    <n v="0.75"/>
    <n v="40"/>
    <s v="#ERROR!"/>
    <s v="C.O.D."/>
    <n v="25"/>
    <n v="140"/>
    <n v="105"/>
    <n v="4.375"/>
    <n v="105"/>
    <n v="40"/>
    <n v="145"/>
    <n v="145"/>
    <s v="Thu"/>
    <s v="Mon"/>
  </r>
  <r>
    <s v="A00148"/>
    <s v="South"/>
    <s v="Lopez"/>
    <x v="0"/>
    <m/>
    <n v="44091"/>
    <n v="44152"/>
    <n v="1"/>
    <m/>
    <m/>
    <m/>
    <n v="0.25"/>
    <n v="87.58"/>
    <s v="#ERROR!"/>
    <s v="Account"/>
    <n v="61"/>
    <n v="80"/>
    <n v="20"/>
    <n v="0.83333333333333337"/>
    <n v="20"/>
    <n v="87.58"/>
    <n v="107.58"/>
    <n v="107.58"/>
    <s v="Thu"/>
    <s v="Tue"/>
  </r>
  <r>
    <s v="A00149"/>
    <s v="West"/>
    <s v="Khan"/>
    <x v="1"/>
    <m/>
    <n v="44095"/>
    <n v="44102"/>
    <n v="1"/>
    <m/>
    <m/>
    <m/>
    <n v="0.5"/>
    <n v="30"/>
    <s v="#ERROR!"/>
    <s v="C.O.D."/>
    <n v="7"/>
    <n v="80"/>
    <n v="40"/>
    <n v="1.6666666666666667"/>
    <n v="40"/>
    <n v="30"/>
    <n v="70"/>
    <n v="70"/>
    <s v="Mon"/>
    <s v="Mon"/>
  </r>
  <r>
    <s v="A00150"/>
    <s v="Southeast"/>
    <s v="Michner"/>
    <x v="2"/>
    <m/>
    <n v="44095"/>
    <n v="44123"/>
    <n v="1"/>
    <m/>
    <m/>
    <m/>
    <n v="0.25"/>
    <n v="144"/>
    <s v="#ERROR!"/>
    <s v="P.O."/>
    <n v="28"/>
    <n v="80"/>
    <n v="20"/>
    <n v="0.83333333333333337"/>
    <n v="20"/>
    <n v="144"/>
    <n v="164"/>
    <n v="164"/>
    <s v="Mon"/>
    <s v="Mon"/>
  </r>
  <r>
    <s v="A00151"/>
    <s v="West"/>
    <s v="Khan"/>
    <x v="1"/>
    <s v="Yes"/>
    <n v="44095"/>
    <n v="44139"/>
    <n v="1"/>
    <m/>
    <m/>
    <m/>
    <n v="0.75"/>
    <n v="297.51"/>
    <s v="#ERROR!"/>
    <s v="Account"/>
    <n v="44"/>
    <n v="80"/>
    <n v="60"/>
    <n v="2.5"/>
    <n v="60"/>
    <n v="297.51"/>
    <n v="357.51"/>
    <n v="357.51"/>
    <s v="Mon"/>
    <s v="Wed"/>
  </r>
  <r>
    <s v="A00152"/>
    <s v="West"/>
    <s v="Michner"/>
    <x v="0"/>
    <m/>
    <n v="44095"/>
    <n v="44160"/>
    <n v="1"/>
    <m/>
    <m/>
    <m/>
    <n v="0.5"/>
    <n v="64.17"/>
    <s v="#ERROR!"/>
    <s v="P.O."/>
    <n v="65"/>
    <n v="80"/>
    <n v="40"/>
    <n v="1.6666666666666667"/>
    <n v="40"/>
    <n v="64.17"/>
    <n v="104.17"/>
    <n v="104.17"/>
    <s v="Mon"/>
    <s v="Wed"/>
  </r>
  <r>
    <s v="A00153"/>
    <s v="South"/>
    <s v="Lopez"/>
    <x v="2"/>
    <m/>
    <n v="44096"/>
    <n v="44105"/>
    <n v="1"/>
    <m/>
    <m/>
    <m/>
    <n v="0.25"/>
    <n v="20.48"/>
    <s v="#ERROR!"/>
    <s v="Account"/>
    <n v="9"/>
    <n v="80"/>
    <n v="20"/>
    <n v="0.83333333333333337"/>
    <n v="20"/>
    <n v="20.48"/>
    <n v="40.480000000000004"/>
    <n v="40.480000000000004"/>
    <s v="Tue"/>
    <s v="Thu"/>
  </r>
  <r>
    <s v="A00154"/>
    <s v="West"/>
    <s v="Khan"/>
    <x v="3"/>
    <m/>
    <n v="44097"/>
    <n v="44111"/>
    <n v="1"/>
    <m/>
    <m/>
    <m/>
    <n v="1"/>
    <n v="200"/>
    <s v="#ERROR!"/>
    <s v="C.O.D."/>
    <n v="14"/>
    <n v="80"/>
    <n v="80"/>
    <n v="3.3333333333333335"/>
    <n v="80"/>
    <n v="200"/>
    <n v="280"/>
    <n v="280"/>
    <s v="Wed"/>
    <s v="Wed"/>
  </r>
  <r>
    <s v="A00155"/>
    <s v="Southeast"/>
    <s v="Burton"/>
    <x v="3"/>
    <m/>
    <n v="44097"/>
    <n v="44119"/>
    <n v="1"/>
    <m/>
    <m/>
    <m/>
    <n v="1.5"/>
    <n v="123.96"/>
    <s v="#ERROR!"/>
    <s v="C.O.D."/>
    <n v="22"/>
    <n v="80"/>
    <n v="120"/>
    <n v="5"/>
    <n v="120"/>
    <n v="123.96"/>
    <n v="243.95999999999998"/>
    <n v="243.95999999999998"/>
    <s v="Wed"/>
    <s v="Thu"/>
  </r>
  <r>
    <s v="A00156"/>
    <s v="Central"/>
    <s v="Cartier"/>
    <x v="1"/>
    <m/>
    <n v="44097"/>
    <n v="44128"/>
    <n v="1"/>
    <m/>
    <m/>
    <m/>
    <n v="0.5"/>
    <n v="193.88"/>
    <s v="#ERROR!"/>
    <s v="Account"/>
    <n v="31"/>
    <n v="80"/>
    <n v="40"/>
    <n v="1.6666666666666667"/>
    <n v="40"/>
    <n v="193.88"/>
    <n v="233.88"/>
    <n v="233.88"/>
    <s v="Wed"/>
    <s v="Sat"/>
  </r>
  <r>
    <s v="A00157"/>
    <s v="Southeast"/>
    <s v="Khan"/>
    <x v="0"/>
    <m/>
    <n v="44097"/>
    <n v="44132"/>
    <n v="2"/>
    <m/>
    <m/>
    <m/>
    <n v="0.5"/>
    <n v="1.17"/>
    <s v="#ERROR!"/>
    <s v="C.O.D."/>
    <n v="35"/>
    <n v="140"/>
    <n v="70"/>
    <n v="2.9166666666666665"/>
    <n v="70"/>
    <n v="1.17"/>
    <n v="71.17"/>
    <n v="71.17"/>
    <s v="Wed"/>
    <s v="Wed"/>
  </r>
  <r>
    <s v="A00158"/>
    <s v="Central"/>
    <s v="Michner"/>
    <x v="0"/>
    <m/>
    <n v="44098"/>
    <n v="44109"/>
    <n v="2"/>
    <m/>
    <m/>
    <m/>
    <n v="0.75"/>
    <n v="664.79"/>
    <s v="#ERROR!"/>
    <s v="Account"/>
    <n v="11"/>
    <n v="140"/>
    <n v="105"/>
    <n v="4.375"/>
    <n v="105"/>
    <n v="664.79"/>
    <n v="769.79"/>
    <n v="769.79"/>
    <s v="Thu"/>
    <s v="Mon"/>
  </r>
  <r>
    <s v="A00159"/>
    <s v="Northwest"/>
    <s v="Khan"/>
    <x v="2"/>
    <m/>
    <n v="44098"/>
    <n v="44119"/>
    <n v="1"/>
    <m/>
    <m/>
    <m/>
    <n v="0.25"/>
    <n v="160"/>
    <s v="#ERROR!"/>
    <s v="Account"/>
    <n v="21"/>
    <n v="80"/>
    <n v="20"/>
    <n v="0.83333333333333337"/>
    <n v="20"/>
    <n v="160"/>
    <n v="180"/>
    <n v="180"/>
    <s v="Thu"/>
    <s v="Thu"/>
  </r>
  <r>
    <s v="A00160"/>
    <s v="Northwest"/>
    <s v="Burton"/>
    <x v="1"/>
    <m/>
    <n v="44098"/>
    <n v="44140"/>
    <n v="2"/>
    <m/>
    <m/>
    <m/>
    <n v="0.75"/>
    <n v="159.5"/>
    <s v="#ERROR!"/>
    <s v="Account"/>
    <n v="42"/>
    <n v="140"/>
    <n v="105"/>
    <n v="4.375"/>
    <n v="105"/>
    <n v="159.5"/>
    <n v="264.5"/>
    <n v="264.5"/>
    <s v="Thu"/>
    <s v="Thu"/>
  </r>
  <r>
    <s v="A00161"/>
    <s v="North"/>
    <s v="Cartier"/>
    <x v="0"/>
    <m/>
    <n v="44098"/>
    <n v="44152"/>
    <n v="2"/>
    <m/>
    <m/>
    <m/>
    <n v="0.75"/>
    <n v="169.64"/>
    <s v="#ERROR!"/>
    <s v="P.O."/>
    <n v="54"/>
    <n v="140"/>
    <n v="105"/>
    <n v="4.375"/>
    <n v="105"/>
    <n v="169.64"/>
    <n v="274.64"/>
    <n v="274.64"/>
    <s v="Thu"/>
    <s v="Tue"/>
  </r>
  <r>
    <s v="A00162"/>
    <s v="Southwest"/>
    <s v="Burton"/>
    <x v="1"/>
    <m/>
    <n v="44102"/>
    <n v="44104"/>
    <n v="2"/>
    <m/>
    <m/>
    <m/>
    <n v="0.5"/>
    <n v="202.86"/>
    <s v="#ERROR!"/>
    <s v="Account"/>
    <n v="2"/>
    <n v="140"/>
    <n v="70"/>
    <n v="2.9166666666666665"/>
    <n v="70"/>
    <n v="202.86"/>
    <n v="272.86"/>
    <n v="272.86"/>
    <s v="Mon"/>
    <s v="Wed"/>
  </r>
  <r>
    <s v="A00163"/>
    <s v="South"/>
    <s v="Lopez"/>
    <x v="0"/>
    <m/>
    <n v="44102"/>
    <n v="44111"/>
    <n v="1"/>
    <m/>
    <m/>
    <m/>
    <n v="0.5"/>
    <n v="10.53"/>
    <s v="#ERROR!"/>
    <s v="P.O."/>
    <n v="9"/>
    <n v="80"/>
    <n v="40"/>
    <n v="1.6666666666666667"/>
    <n v="40"/>
    <n v="10.53"/>
    <n v="50.53"/>
    <n v="50.53"/>
    <s v="Mon"/>
    <s v="Wed"/>
  </r>
  <r>
    <s v="A00164"/>
    <s v="Central"/>
    <s v="Michner"/>
    <x v="1"/>
    <m/>
    <n v="44102"/>
    <n v="44131"/>
    <n v="2"/>
    <m/>
    <m/>
    <m/>
    <n v="0.75"/>
    <n v="1.82"/>
    <s v="#ERROR!"/>
    <s v="C.O.D."/>
    <n v="29"/>
    <n v="140"/>
    <n v="105"/>
    <n v="4.375"/>
    <n v="105"/>
    <n v="1.82"/>
    <n v="106.82"/>
    <n v="106.82"/>
    <s v="Mon"/>
    <s v="Tue"/>
  </r>
  <r>
    <s v="A00165"/>
    <s v="South"/>
    <s v="Khan"/>
    <x v="0"/>
    <m/>
    <n v="44103"/>
    <n v="44112"/>
    <n v="2"/>
    <m/>
    <m/>
    <m/>
    <n v="0.5"/>
    <n v="54.12"/>
    <s v="#ERROR!"/>
    <s v="Account"/>
    <n v="9"/>
    <n v="140"/>
    <n v="70"/>
    <n v="2.9166666666666665"/>
    <n v="70"/>
    <n v="54.12"/>
    <n v="124.12"/>
    <n v="124.12"/>
    <s v="Tue"/>
    <s v="Thu"/>
  </r>
  <r>
    <s v="A00166"/>
    <s v="Northwest"/>
    <s v="Michner"/>
    <x v="2"/>
    <m/>
    <n v="44103"/>
    <n v="44125"/>
    <n v="2"/>
    <m/>
    <m/>
    <m/>
    <n v="0.25"/>
    <n v="367.71"/>
    <s v="#ERROR!"/>
    <s v="Account"/>
    <n v="22"/>
    <n v="140"/>
    <n v="35"/>
    <n v="1.4583333333333333"/>
    <n v="35"/>
    <n v="367.71"/>
    <n v="402.71"/>
    <n v="402.71"/>
    <s v="Tue"/>
    <s v="Wed"/>
  </r>
  <r>
    <s v="A00167"/>
    <s v="West"/>
    <s v="Lopez"/>
    <x v="0"/>
    <m/>
    <n v="44103"/>
    <n v="44123"/>
    <n v="1"/>
    <m/>
    <m/>
    <m/>
    <n v="1.5"/>
    <n v="139.04"/>
    <s v="#ERROR!"/>
    <s v="Account"/>
    <n v="20"/>
    <n v="80"/>
    <n v="120"/>
    <n v="5"/>
    <n v="120"/>
    <n v="139.04"/>
    <n v="259.03999999999996"/>
    <n v="259.03999999999996"/>
    <s v="Tue"/>
    <s v="Mon"/>
  </r>
  <r>
    <s v="A00168"/>
    <s v="West"/>
    <s v="Khan"/>
    <x v="1"/>
    <m/>
    <n v="44103"/>
    <n v="44131"/>
    <n v="1"/>
    <m/>
    <m/>
    <m/>
    <n v="0.5"/>
    <n v="50.32"/>
    <s v="#ERROR!"/>
    <s v="P.O."/>
    <n v="28"/>
    <n v="80"/>
    <n v="40"/>
    <n v="1.6666666666666667"/>
    <n v="40"/>
    <n v="50.32"/>
    <n v="90.32"/>
    <n v="90.32"/>
    <s v="Tue"/>
    <s v="Tue"/>
  </r>
  <r>
    <s v="A00169"/>
    <s v="Central"/>
    <s v="Burton"/>
    <x v="3"/>
    <m/>
    <n v="44103"/>
    <n v="44159"/>
    <n v="1"/>
    <m/>
    <m/>
    <m/>
    <n v="1"/>
    <n v="122.43"/>
    <s v="#ERROR!"/>
    <s v="C.O.D."/>
    <n v="56"/>
    <n v="80"/>
    <n v="80"/>
    <n v="3.3333333333333335"/>
    <n v="80"/>
    <n v="122.43"/>
    <n v="202.43"/>
    <n v="202.43"/>
    <s v="Tue"/>
    <s v="Tue"/>
  </r>
  <r>
    <s v="A00170"/>
    <s v="West"/>
    <s v="Khan"/>
    <x v="0"/>
    <m/>
    <n v="44103"/>
    <n v="44167"/>
    <n v="1"/>
    <m/>
    <m/>
    <m/>
    <n v="1"/>
    <n v="78.55"/>
    <s v="#ERROR!"/>
    <s v="P.O."/>
    <n v="64"/>
    <n v="80"/>
    <n v="80"/>
    <n v="3.3333333333333335"/>
    <n v="80"/>
    <n v="78.55"/>
    <n v="158.55000000000001"/>
    <n v="158.55000000000001"/>
    <s v="Tue"/>
    <s v="Wed"/>
  </r>
  <r>
    <s v="A00171"/>
    <s v="Northwest"/>
    <s v="Khan"/>
    <x v="2"/>
    <s v="Yes"/>
    <n v="44104"/>
    <n v="44111"/>
    <n v="1"/>
    <m/>
    <m/>
    <m/>
    <n v="0.25"/>
    <n v="239.1"/>
    <s v="#ERROR!"/>
    <s v="Account"/>
    <n v="7"/>
    <n v="80"/>
    <n v="20"/>
    <n v="0.83333333333333337"/>
    <n v="20"/>
    <n v="239.1"/>
    <n v="259.10000000000002"/>
    <n v="259.10000000000002"/>
    <s v="Wed"/>
    <s v="Wed"/>
  </r>
  <r>
    <s v="A00172"/>
    <s v="Central"/>
    <s v="Cartier"/>
    <x v="1"/>
    <m/>
    <n v="44104"/>
    <n v="44123"/>
    <n v="1"/>
    <m/>
    <m/>
    <m/>
    <n v="0.5"/>
    <n v="61.18"/>
    <s v="#ERROR!"/>
    <s v="C.O.D."/>
    <n v="19"/>
    <n v="80"/>
    <n v="40"/>
    <n v="1.6666666666666667"/>
    <n v="40"/>
    <n v="61.18"/>
    <n v="101.18"/>
    <n v="101.18"/>
    <s v="Wed"/>
    <s v="Mon"/>
  </r>
  <r>
    <s v="A00173"/>
    <s v="Northwest"/>
    <s v="Cartier"/>
    <x v="3"/>
    <m/>
    <n v="44104"/>
    <n v="44153"/>
    <n v="2"/>
    <m/>
    <m/>
    <m/>
    <n v="2.25"/>
    <n v="800.71"/>
    <s v="#ERROR!"/>
    <s v="Account"/>
    <n v="49"/>
    <n v="140"/>
    <n v="315"/>
    <n v="13.125"/>
    <n v="315"/>
    <n v="800.71"/>
    <n v="1115.71"/>
    <n v="1115.71"/>
    <s v="Wed"/>
    <s v="Wed"/>
  </r>
  <r>
    <s v="A00174"/>
    <s v="Northwest"/>
    <s v="Khan"/>
    <x v="0"/>
    <m/>
    <n v="44105"/>
    <n v="44130"/>
    <n v="1"/>
    <m/>
    <m/>
    <m/>
    <n v="0.25"/>
    <n v="19.2"/>
    <s v="#ERROR!"/>
    <s v="Account"/>
    <n v="25"/>
    <n v="80"/>
    <n v="20"/>
    <n v="0.83333333333333337"/>
    <n v="20"/>
    <n v="19.2"/>
    <n v="39.200000000000003"/>
    <n v="39.200000000000003"/>
    <s v="Thu"/>
    <s v="Mon"/>
  </r>
  <r>
    <s v="A00175"/>
    <s v="South"/>
    <s v="Lopez"/>
    <x v="0"/>
    <m/>
    <n v="44109"/>
    <n v="44117"/>
    <n v="1"/>
    <m/>
    <m/>
    <m/>
    <n v="0.25"/>
    <n v="19.5"/>
    <s v="#ERROR!"/>
    <s v="Account"/>
    <n v="8"/>
    <n v="80"/>
    <n v="20"/>
    <n v="0.83333333333333337"/>
    <n v="20"/>
    <n v="19.5"/>
    <n v="39.5"/>
    <n v="39.5"/>
    <s v="Mon"/>
    <s v="Tue"/>
  </r>
  <r>
    <s v="A00176"/>
    <s v="South"/>
    <s v="Lopez"/>
    <x v="2"/>
    <m/>
    <n v="44109"/>
    <n v="44117"/>
    <n v="1"/>
    <m/>
    <m/>
    <m/>
    <n v="0.25"/>
    <n v="22.43"/>
    <s v="#ERROR!"/>
    <s v="Account"/>
    <n v="8"/>
    <n v="80"/>
    <n v="20"/>
    <n v="0.83333333333333337"/>
    <n v="20"/>
    <n v="22.43"/>
    <n v="42.43"/>
    <n v="42.43"/>
    <s v="Mon"/>
    <s v="Tue"/>
  </r>
  <r>
    <s v="A00177"/>
    <s v="West"/>
    <s v="Burton"/>
    <x v="0"/>
    <m/>
    <n v="44109"/>
    <n v="44117"/>
    <n v="1"/>
    <m/>
    <m/>
    <m/>
    <n v="0.5"/>
    <n v="26.58"/>
    <s v="#ERROR!"/>
    <s v="Account"/>
    <n v="8"/>
    <n v="80"/>
    <n v="40"/>
    <n v="1.6666666666666667"/>
    <n v="40"/>
    <n v="26.58"/>
    <n v="66.58"/>
    <n v="66.58"/>
    <s v="Mon"/>
    <s v="Tue"/>
  </r>
  <r>
    <s v="A00178"/>
    <s v="Central"/>
    <s v="Cartier"/>
    <x v="0"/>
    <m/>
    <n v="44109"/>
    <n v="44128"/>
    <n v="1"/>
    <m/>
    <m/>
    <m/>
    <n v="0.5"/>
    <n v="288.20999999999998"/>
    <s v="#ERROR!"/>
    <s v="C.O.D."/>
    <n v="19"/>
    <n v="80"/>
    <n v="40"/>
    <n v="1.6666666666666667"/>
    <n v="40"/>
    <n v="288.20999999999998"/>
    <n v="328.21"/>
    <n v="328.21"/>
    <s v="Mon"/>
    <s v="Sat"/>
  </r>
  <r>
    <s v="A00179"/>
    <s v="South"/>
    <s v="Lopez"/>
    <x v="1"/>
    <m/>
    <n v="44109"/>
    <n v="44123"/>
    <n v="1"/>
    <m/>
    <m/>
    <m/>
    <n v="0.5"/>
    <n v="54.24"/>
    <s v="#ERROR!"/>
    <s v="Account"/>
    <n v="14"/>
    <n v="80"/>
    <n v="40"/>
    <n v="1.6666666666666667"/>
    <n v="40"/>
    <n v="54.24"/>
    <n v="94.240000000000009"/>
    <n v="94.240000000000009"/>
    <s v="Mon"/>
    <s v="Mon"/>
  </r>
  <r>
    <s v="A00180"/>
    <s v="West"/>
    <s v="Lopez"/>
    <x v="0"/>
    <m/>
    <n v="44110"/>
    <n v="44123"/>
    <n v="1"/>
    <m/>
    <m/>
    <m/>
    <n v="0.25"/>
    <n v="332.4"/>
    <s v="#ERROR!"/>
    <s v="P.O."/>
    <n v="13"/>
    <n v="80"/>
    <n v="20"/>
    <n v="0.83333333333333337"/>
    <n v="20"/>
    <n v="332.4"/>
    <n v="352.4"/>
    <n v="352.4"/>
    <s v="Tue"/>
    <s v="Mon"/>
  </r>
  <r>
    <s v="A00181"/>
    <s v="Northwest"/>
    <s v="Khan"/>
    <x v="0"/>
    <m/>
    <n v="44110"/>
    <n v="44127"/>
    <n v="2"/>
    <m/>
    <m/>
    <m/>
    <n v="0.75"/>
    <n v="124.16"/>
    <s v="#ERROR!"/>
    <s v="C.O.D."/>
    <n v="17"/>
    <n v="140"/>
    <n v="105"/>
    <n v="4.375"/>
    <n v="105"/>
    <n v="124.16"/>
    <n v="229.16"/>
    <n v="229.16"/>
    <s v="Tue"/>
    <s v="Fri"/>
  </r>
  <r>
    <s v="A00182"/>
    <s v="Central"/>
    <s v="Burton"/>
    <x v="2"/>
    <m/>
    <n v="44110"/>
    <n v="44130"/>
    <n v="1"/>
    <m/>
    <m/>
    <m/>
    <n v="0.25"/>
    <n v="21.63"/>
    <s v="#ERROR!"/>
    <s v="Account"/>
    <n v="20"/>
    <n v="80"/>
    <n v="20"/>
    <n v="0.83333333333333337"/>
    <n v="20"/>
    <n v="21.63"/>
    <n v="41.629999999999995"/>
    <n v="41.629999999999995"/>
    <s v="Tue"/>
    <s v="Mon"/>
  </r>
  <r>
    <s v="A00183"/>
    <s v="Northwest"/>
    <s v="Khan"/>
    <x v="0"/>
    <m/>
    <n v="44111"/>
    <n v="44123"/>
    <n v="2"/>
    <m/>
    <m/>
    <s v="Yes"/>
    <n v="0.25"/>
    <n v="33"/>
    <s v="#ERROR!"/>
    <s v="C.O.D."/>
    <n v="12"/>
    <n v="140"/>
    <n v="35"/>
    <n v="1.4583333333333333"/>
    <n v="35"/>
    <n v="0"/>
    <n v="68"/>
    <n v="35"/>
    <s v="Wed"/>
    <s v="Mon"/>
  </r>
  <r>
    <s v="A00184"/>
    <s v="Northwest"/>
    <s v="Khan"/>
    <x v="0"/>
    <m/>
    <n v="44111"/>
    <n v="44123"/>
    <n v="2"/>
    <m/>
    <m/>
    <m/>
    <n v="0.5"/>
    <n v="154.5"/>
    <s v="#ERROR!"/>
    <s v="C.O.D."/>
    <n v="12"/>
    <n v="140"/>
    <n v="70"/>
    <n v="2.9166666666666665"/>
    <n v="70"/>
    <n v="154.5"/>
    <n v="224.5"/>
    <n v="224.5"/>
    <s v="Wed"/>
    <s v="Mon"/>
  </r>
  <r>
    <s v="A00185"/>
    <s v="South"/>
    <s v="Lopez"/>
    <x v="3"/>
    <m/>
    <n v="44111"/>
    <n v="44124"/>
    <n v="1"/>
    <m/>
    <m/>
    <m/>
    <n v="1"/>
    <n v="48.75"/>
    <s v="#ERROR!"/>
    <s v="Account"/>
    <n v="13"/>
    <n v="80"/>
    <n v="80"/>
    <n v="3.3333333333333335"/>
    <n v="80"/>
    <n v="48.75"/>
    <n v="128.75"/>
    <n v="128.75"/>
    <s v="Wed"/>
    <s v="Tue"/>
  </r>
  <r>
    <s v="A00186"/>
    <s v="South"/>
    <s v="Lopez"/>
    <x v="2"/>
    <m/>
    <n v="44112"/>
    <n v="44124"/>
    <n v="1"/>
    <m/>
    <m/>
    <m/>
    <n v="0.25"/>
    <n v="76.17"/>
    <s v="#ERROR!"/>
    <s v="Account"/>
    <n v="12"/>
    <n v="80"/>
    <n v="20"/>
    <n v="0.83333333333333337"/>
    <n v="20"/>
    <n v="76.17"/>
    <n v="96.17"/>
    <n v="96.17"/>
    <s v="Thu"/>
    <s v="Tue"/>
  </r>
  <r>
    <s v="A00187"/>
    <s v="Northwest"/>
    <s v="Khan"/>
    <x v="1"/>
    <m/>
    <n v="44112"/>
    <n v="44142"/>
    <n v="1"/>
    <m/>
    <m/>
    <m/>
    <n v="0.75"/>
    <n v="117"/>
    <s v="#ERROR!"/>
    <s v="C.O.D."/>
    <n v="30"/>
    <n v="80"/>
    <n v="60"/>
    <n v="2.5"/>
    <n v="60"/>
    <n v="117"/>
    <n v="177"/>
    <n v="177"/>
    <s v="Thu"/>
    <s v="Sat"/>
  </r>
  <r>
    <s v="A00188"/>
    <s v="Northwest"/>
    <s v="Cartier"/>
    <x v="3"/>
    <m/>
    <n v="44112"/>
    <n v="44145"/>
    <n v="2"/>
    <m/>
    <m/>
    <m/>
    <n v="1.5"/>
    <n v="1575.97"/>
    <s v="#ERROR!"/>
    <s v="C.O.D."/>
    <n v="33"/>
    <n v="140"/>
    <n v="210"/>
    <n v="8.75"/>
    <n v="210"/>
    <n v="1575.97"/>
    <n v="1785.97"/>
    <n v="1785.97"/>
    <s v="Thu"/>
    <s v="Tue"/>
  </r>
  <r>
    <s v="A00189"/>
    <s v="West"/>
    <s v="Khan"/>
    <x v="1"/>
    <m/>
    <n v="44112"/>
    <n v="44153"/>
    <n v="1"/>
    <m/>
    <m/>
    <m/>
    <n v="0.5"/>
    <n v="21.33"/>
    <s v="#ERROR!"/>
    <s v="P.O."/>
    <n v="41"/>
    <n v="80"/>
    <n v="40"/>
    <n v="1.6666666666666667"/>
    <n v="40"/>
    <n v="21.33"/>
    <n v="61.33"/>
    <n v="61.33"/>
    <s v="Thu"/>
    <s v="Wed"/>
  </r>
  <r>
    <s v="A00190"/>
    <s v="Southeast"/>
    <s v="Michner"/>
    <x v="1"/>
    <m/>
    <n v="44112"/>
    <n v="44165"/>
    <n v="1"/>
    <m/>
    <m/>
    <m/>
    <n v="0.5"/>
    <n v="74.790000000000006"/>
    <s v="#ERROR!"/>
    <s v="Account"/>
    <n v="53"/>
    <n v="80"/>
    <n v="40"/>
    <n v="1.6666666666666667"/>
    <n v="40"/>
    <n v="74.790000000000006"/>
    <n v="114.79"/>
    <n v="114.79"/>
    <s v="Thu"/>
    <s v="Mon"/>
  </r>
  <r>
    <s v="A00191"/>
    <s v="Northeast"/>
    <s v="Michner"/>
    <x v="3"/>
    <m/>
    <n v="44112"/>
    <n v="44166"/>
    <n v="2"/>
    <m/>
    <m/>
    <m/>
    <n v="4.75"/>
    <n v="1123.97"/>
    <s v="#ERROR!"/>
    <s v="C.O.D."/>
    <n v="54"/>
    <n v="140"/>
    <n v="665"/>
    <n v="27.708333333333332"/>
    <n v="665"/>
    <n v="1123.97"/>
    <n v="1788.97"/>
    <n v="1788.97"/>
    <s v="Thu"/>
    <s v="Tue"/>
  </r>
  <r>
    <s v="A00192"/>
    <s v="Central"/>
    <s v="Burton"/>
    <x v="0"/>
    <m/>
    <n v="44116"/>
    <n v="44130"/>
    <n v="2"/>
    <m/>
    <m/>
    <m/>
    <n v="1"/>
    <n v="128.97999999999999"/>
    <s v="#ERROR!"/>
    <s v="Account"/>
    <n v="14"/>
    <n v="140"/>
    <n v="140"/>
    <n v="5.833333333333333"/>
    <n v="140"/>
    <n v="128.97999999999999"/>
    <n v="268.98"/>
    <n v="268.98"/>
    <s v="Mon"/>
    <s v="Mon"/>
  </r>
  <r>
    <s v="A00193"/>
    <s v="West"/>
    <s v="Khan"/>
    <x v="1"/>
    <m/>
    <n v="44116"/>
    <n v="44139"/>
    <n v="1"/>
    <m/>
    <m/>
    <m/>
    <n v="0.5"/>
    <n v="144"/>
    <s v="#ERROR!"/>
    <s v="P.O."/>
    <n v="23"/>
    <n v="80"/>
    <n v="40"/>
    <n v="1.6666666666666667"/>
    <n v="40"/>
    <n v="144"/>
    <n v="184"/>
    <n v="184"/>
    <s v="Mon"/>
    <s v="Wed"/>
  </r>
  <r>
    <s v="A00194"/>
    <s v="Central"/>
    <s v="Michner"/>
    <x v="0"/>
    <m/>
    <n v="44116"/>
    <n v="44140"/>
    <n v="2"/>
    <m/>
    <m/>
    <m/>
    <n v="1"/>
    <n v="1211.83"/>
    <s v="#ERROR!"/>
    <s v="Account"/>
    <n v="24"/>
    <n v="140"/>
    <n v="140"/>
    <n v="5.833333333333333"/>
    <n v="140"/>
    <n v="1211.83"/>
    <n v="1351.83"/>
    <n v="1351.83"/>
    <s v="Mon"/>
    <s v="Thu"/>
  </r>
  <r>
    <s v="A00195"/>
    <s v="South"/>
    <s v="Michner"/>
    <x v="1"/>
    <m/>
    <n v="44116"/>
    <n v="44153"/>
    <n v="1"/>
    <m/>
    <m/>
    <m/>
    <n v="0.5"/>
    <n v="54.12"/>
    <s v="#ERROR!"/>
    <s v="Account"/>
    <n v="37"/>
    <n v="80"/>
    <n v="40"/>
    <n v="1.6666666666666667"/>
    <n v="40"/>
    <n v="54.12"/>
    <n v="94.12"/>
    <n v="94.12"/>
    <s v="Mon"/>
    <s v="Wed"/>
  </r>
  <r>
    <s v="A00196"/>
    <s v="Northwest"/>
    <s v="Michner"/>
    <x v="0"/>
    <s v="Yes"/>
    <n v="44116"/>
    <n v="44154"/>
    <n v="1"/>
    <m/>
    <m/>
    <m/>
    <n v="0.5"/>
    <n v="55.94"/>
    <s v="#ERROR!"/>
    <s v="C.O.D."/>
    <n v="38"/>
    <n v="80"/>
    <n v="40"/>
    <n v="1.6666666666666667"/>
    <n v="40"/>
    <n v="55.94"/>
    <n v="95.94"/>
    <n v="95.94"/>
    <s v="Mon"/>
    <s v="Thu"/>
  </r>
  <r>
    <s v="A00197"/>
    <s v="Southeast"/>
    <s v="Michner"/>
    <x v="0"/>
    <s v="Yes"/>
    <n v="44117"/>
    <n v="44131"/>
    <n v="1"/>
    <m/>
    <m/>
    <m/>
    <n v="0.5"/>
    <n v="11.06"/>
    <s v="#ERROR!"/>
    <s v="P.O."/>
    <n v="14"/>
    <n v="80"/>
    <n v="40"/>
    <n v="1.6666666666666667"/>
    <n v="40"/>
    <n v="11.06"/>
    <n v="51.06"/>
    <n v="51.06"/>
    <s v="Tue"/>
    <s v="Tue"/>
  </r>
  <r>
    <s v="A00198"/>
    <s v="West"/>
    <s v="Khan"/>
    <x v="3"/>
    <m/>
    <n v="44117"/>
    <n v="44131"/>
    <n v="1"/>
    <m/>
    <m/>
    <m/>
    <n v="2"/>
    <n v="77.17"/>
    <s v="#ERROR!"/>
    <s v="Account"/>
    <n v="14"/>
    <n v="80"/>
    <n v="160"/>
    <n v="6.666666666666667"/>
    <n v="160"/>
    <n v="77.17"/>
    <n v="237.17000000000002"/>
    <n v="237.17000000000002"/>
    <s v="Tue"/>
    <s v="Tue"/>
  </r>
  <r>
    <s v="A00199"/>
    <s v="Northwest"/>
    <s v="Khan"/>
    <x v="0"/>
    <m/>
    <n v="44118"/>
    <n v="44123"/>
    <n v="2"/>
    <m/>
    <m/>
    <m/>
    <n v="0.5"/>
    <n v="66.16"/>
    <s v="#ERROR!"/>
    <s v="Account"/>
    <n v="5"/>
    <n v="140"/>
    <n v="70"/>
    <n v="2.9166666666666665"/>
    <n v="70"/>
    <n v="66.16"/>
    <n v="136.16"/>
    <n v="136.16"/>
    <s v="Wed"/>
    <s v="Mon"/>
  </r>
  <r>
    <s v="A00200"/>
    <s v="Southwest"/>
    <s v="Michner"/>
    <x v="2"/>
    <m/>
    <n v="44118"/>
    <n v="44131"/>
    <n v="1"/>
    <m/>
    <m/>
    <m/>
    <n v="0.25"/>
    <n v="27.95"/>
    <s v="#ERROR!"/>
    <s v="Account"/>
    <n v="13"/>
    <n v="80"/>
    <n v="20"/>
    <n v="0.83333333333333337"/>
    <n v="20"/>
    <n v="27.95"/>
    <n v="47.95"/>
    <n v="47.95"/>
    <s v="Wed"/>
    <s v="Tue"/>
  </r>
  <r>
    <s v="A00201"/>
    <s v="West"/>
    <s v="Khan"/>
    <x v="0"/>
    <m/>
    <n v="44118"/>
    <n v="44131"/>
    <n v="1"/>
    <m/>
    <m/>
    <m/>
    <n v="1"/>
    <n v="216.31"/>
    <s v="#ERROR!"/>
    <s v="C.O.D."/>
    <n v="13"/>
    <n v="80"/>
    <n v="80"/>
    <n v="3.3333333333333335"/>
    <n v="80"/>
    <n v="216.31"/>
    <n v="296.31"/>
    <n v="296.31"/>
    <s v="Wed"/>
    <s v="Tue"/>
  </r>
  <r>
    <s v="A00202"/>
    <s v="Central"/>
    <s v="Burton"/>
    <x v="3"/>
    <m/>
    <n v="44118"/>
    <n v="44138"/>
    <n v="2"/>
    <m/>
    <m/>
    <m/>
    <n v="2"/>
    <n v="619.51"/>
    <s v="#ERROR!"/>
    <s v="P.O."/>
    <n v="20"/>
    <n v="140"/>
    <n v="280"/>
    <n v="11.666666666666666"/>
    <n v="280"/>
    <n v="619.51"/>
    <n v="899.51"/>
    <n v="899.51"/>
    <s v="Wed"/>
    <s v="Tue"/>
  </r>
  <r>
    <s v="A00203"/>
    <s v="West"/>
    <s v="Michner"/>
    <x v="1"/>
    <m/>
    <n v="44118"/>
    <n v="44145"/>
    <n v="1"/>
    <m/>
    <m/>
    <m/>
    <n v="0.5"/>
    <n v="3.12"/>
    <s v="#ERROR!"/>
    <s v="C.O.D."/>
    <n v="27"/>
    <n v="80"/>
    <n v="40"/>
    <n v="1.6666666666666667"/>
    <n v="40"/>
    <n v="3.12"/>
    <n v="43.12"/>
    <n v="43.12"/>
    <s v="Wed"/>
    <s v="Tue"/>
  </r>
  <r>
    <s v="A00204"/>
    <s v="Central"/>
    <s v="Michner"/>
    <x v="0"/>
    <m/>
    <n v="44119"/>
    <n v="44126"/>
    <n v="1"/>
    <m/>
    <m/>
    <m/>
    <n v="0.75"/>
    <n v="163.26"/>
    <s v="#ERROR!"/>
    <s v="Account"/>
    <n v="7"/>
    <n v="80"/>
    <n v="60"/>
    <n v="2.5"/>
    <n v="60"/>
    <n v="163.26"/>
    <n v="223.26"/>
    <n v="223.26"/>
    <s v="Thu"/>
    <s v="Thu"/>
  </r>
  <r>
    <s v="A00205"/>
    <s v="South"/>
    <s v="Lopez"/>
    <x v="2"/>
    <m/>
    <n v="44119"/>
    <n v="44132"/>
    <n v="1"/>
    <m/>
    <m/>
    <m/>
    <n v="0.25"/>
    <n v="65.25"/>
    <s v="#ERROR!"/>
    <s v="Account"/>
    <n v="13"/>
    <n v="80"/>
    <n v="20"/>
    <n v="0.83333333333333337"/>
    <n v="20"/>
    <n v="65.25"/>
    <n v="85.25"/>
    <n v="85.25"/>
    <s v="Thu"/>
    <s v="Wed"/>
  </r>
  <r>
    <s v="A00206"/>
    <s v="West"/>
    <s v="Michner"/>
    <x v="2"/>
    <m/>
    <n v="44119"/>
    <n v="44145"/>
    <n v="1"/>
    <m/>
    <m/>
    <m/>
    <n v="0.25"/>
    <n v="30"/>
    <s v="#ERROR!"/>
    <s v="P.O."/>
    <n v="26"/>
    <n v="80"/>
    <n v="20"/>
    <n v="0.83333333333333337"/>
    <n v="20"/>
    <n v="30"/>
    <n v="50"/>
    <n v="50"/>
    <s v="Thu"/>
    <s v="Tue"/>
  </r>
  <r>
    <s v="A00207"/>
    <s v="West"/>
    <s v="Michner"/>
    <x v="1"/>
    <m/>
    <n v="44119"/>
    <n v="44145"/>
    <n v="1"/>
    <m/>
    <m/>
    <m/>
    <n v="0.5"/>
    <n v="105.84"/>
    <s v="#ERROR!"/>
    <s v="Account"/>
    <n v="26"/>
    <n v="80"/>
    <n v="40"/>
    <n v="1.6666666666666667"/>
    <n v="40"/>
    <n v="105.84"/>
    <n v="145.84"/>
    <n v="145.84"/>
    <s v="Thu"/>
    <s v="Tue"/>
  </r>
  <r>
    <s v="A00208"/>
    <s v="Northwest"/>
    <s v="Burton"/>
    <x v="1"/>
    <m/>
    <n v="44123"/>
    <n v="44140"/>
    <n v="2"/>
    <m/>
    <m/>
    <m/>
    <n v="1"/>
    <n v="547.09"/>
    <s v="#ERROR!"/>
    <s v="C.O.D."/>
    <n v="17"/>
    <n v="140"/>
    <n v="140"/>
    <n v="5.833333333333333"/>
    <n v="140"/>
    <n v="547.09"/>
    <n v="687.09"/>
    <n v="687.09"/>
    <s v="Mon"/>
    <s v="Thu"/>
  </r>
  <r>
    <s v="A00209"/>
    <s v="West"/>
    <s v="Michner"/>
    <x v="1"/>
    <m/>
    <n v="44123"/>
    <n v="44160"/>
    <n v="1"/>
    <m/>
    <m/>
    <m/>
    <n v="1"/>
    <n v="120"/>
    <s v="#ERROR!"/>
    <s v="P.O."/>
    <n v="37"/>
    <n v="80"/>
    <n v="80"/>
    <n v="3.3333333333333335"/>
    <n v="80"/>
    <n v="120"/>
    <n v="200"/>
    <n v="200"/>
    <s v="Mon"/>
    <s v="Wed"/>
  </r>
  <r>
    <s v="A00210"/>
    <s v="Northwest"/>
    <s v="Khan"/>
    <x v="0"/>
    <m/>
    <n v="44124"/>
    <n v="44134"/>
    <n v="1"/>
    <m/>
    <m/>
    <m/>
    <n v="0.25"/>
    <n v="30"/>
    <s v="#ERROR!"/>
    <s v="Account"/>
    <n v="10"/>
    <n v="80"/>
    <n v="20"/>
    <n v="0.83333333333333337"/>
    <n v="20"/>
    <n v="30"/>
    <n v="50"/>
    <n v="50"/>
    <s v="Tue"/>
    <s v="Fri"/>
  </r>
  <r>
    <s v="A00211"/>
    <s v="Central"/>
    <s v="Cartier"/>
    <x v="2"/>
    <m/>
    <n v="44124"/>
    <n v="44159"/>
    <n v="1"/>
    <m/>
    <m/>
    <m/>
    <n v="0.25"/>
    <n v="27.63"/>
    <s v="#ERROR!"/>
    <s v="Account"/>
    <n v="35"/>
    <n v="80"/>
    <n v="20"/>
    <n v="0.83333333333333337"/>
    <n v="20"/>
    <n v="27.63"/>
    <n v="47.629999999999995"/>
    <n v="47.629999999999995"/>
    <s v="Tue"/>
    <s v="Tue"/>
  </r>
  <r>
    <s v="A00212"/>
    <s v="Central"/>
    <s v="Burton"/>
    <x v="0"/>
    <m/>
    <n v="44125"/>
    <n v="44141"/>
    <n v="1"/>
    <m/>
    <m/>
    <m/>
    <n v="0.25"/>
    <n v="250.42"/>
    <s v="#ERROR!"/>
    <s v="Account"/>
    <n v="16"/>
    <n v="80"/>
    <n v="20"/>
    <n v="0.83333333333333337"/>
    <n v="20"/>
    <n v="250.42"/>
    <n v="270.41999999999996"/>
    <n v="270.41999999999996"/>
    <s v="Wed"/>
    <s v="Fri"/>
  </r>
  <r>
    <s v="A00213"/>
    <s v="Northwest"/>
    <s v="Michner"/>
    <x v="0"/>
    <s v="Yes"/>
    <n v="44125"/>
    <n v="44140"/>
    <n v="2"/>
    <m/>
    <m/>
    <m/>
    <n v="0.25"/>
    <n v="38.700000000000003"/>
    <s v="#ERROR!"/>
    <s v="C.O.D."/>
    <n v="15"/>
    <n v="140"/>
    <n v="35"/>
    <n v="1.4583333333333333"/>
    <n v="35"/>
    <n v="38.700000000000003"/>
    <n v="73.7"/>
    <n v="73.7"/>
    <s v="Wed"/>
    <s v="Thu"/>
  </r>
  <r>
    <s v="A00214"/>
    <s v="Northwest"/>
    <s v="Cartier"/>
    <x v="0"/>
    <s v="Yes"/>
    <n v="44125"/>
    <n v="44145"/>
    <n v="2"/>
    <m/>
    <m/>
    <m/>
    <n v="0.25"/>
    <n v="33"/>
    <s v="#ERROR!"/>
    <s v="Account"/>
    <n v="20"/>
    <n v="140"/>
    <n v="35"/>
    <n v="1.4583333333333333"/>
    <n v="35"/>
    <n v="33"/>
    <n v="68"/>
    <n v="68"/>
    <s v="Wed"/>
    <s v="Tue"/>
  </r>
  <r>
    <s v="A00215"/>
    <s v="West"/>
    <s v="Michner"/>
    <x v="0"/>
    <m/>
    <n v="44125"/>
    <n v="44145"/>
    <n v="1"/>
    <m/>
    <m/>
    <m/>
    <n v="0.75"/>
    <n v="126"/>
    <s v="#ERROR!"/>
    <s v="P.O."/>
    <n v="20"/>
    <n v="80"/>
    <n v="60"/>
    <n v="2.5"/>
    <n v="60"/>
    <n v="126"/>
    <n v="186"/>
    <n v="186"/>
    <s v="Wed"/>
    <s v="Tue"/>
  </r>
  <r>
    <s v="A00216"/>
    <s v="Central"/>
    <s v="Michner"/>
    <x v="4"/>
    <m/>
    <n v="44125"/>
    <n v="44221"/>
    <n v="2"/>
    <m/>
    <m/>
    <m/>
    <n v="8.25"/>
    <n v="4946"/>
    <s v="#ERROR!"/>
    <s v="Account"/>
    <n v="96"/>
    <n v="140"/>
    <n v="1155"/>
    <n v="48.125"/>
    <n v="1155"/>
    <n v="4946"/>
    <n v="6101"/>
    <n v="6101"/>
    <s v="Wed"/>
    <s v="Mon"/>
  </r>
  <r>
    <s v="A00217"/>
    <s v="Southeast"/>
    <s v="Michner"/>
    <x v="1"/>
    <s v="Yes"/>
    <n v="44126"/>
    <n v="44133"/>
    <n v="1"/>
    <m/>
    <m/>
    <m/>
    <n v="0.5"/>
    <n v="33.54"/>
    <s v="#ERROR!"/>
    <s v="P.O."/>
    <n v="7"/>
    <n v="80"/>
    <n v="40"/>
    <n v="1.6666666666666667"/>
    <n v="40"/>
    <n v="33.54"/>
    <n v="73.539999999999992"/>
    <n v="73.539999999999992"/>
    <s v="Thu"/>
    <s v="Thu"/>
  </r>
  <r>
    <s v="A00218"/>
    <s v="Central"/>
    <s v="Burton"/>
    <x v="0"/>
    <m/>
    <n v="44128"/>
    <n v="44141"/>
    <n v="2"/>
    <m/>
    <m/>
    <m/>
    <n v="0.25"/>
    <n v="25"/>
    <s v="#ERROR!"/>
    <s v="Account"/>
    <n v="13"/>
    <n v="140"/>
    <n v="35"/>
    <n v="1.4583333333333333"/>
    <n v="35"/>
    <n v="25"/>
    <n v="60"/>
    <n v="60"/>
    <s v="Sat"/>
    <s v="Fri"/>
  </r>
  <r>
    <s v="A00219"/>
    <s v="West"/>
    <s v="Khan"/>
    <x v="0"/>
    <m/>
    <n v="44128"/>
    <n v="44159"/>
    <n v="1"/>
    <m/>
    <m/>
    <m/>
    <n v="0.5"/>
    <n v="28.59"/>
    <s v="#ERROR!"/>
    <s v="Account"/>
    <n v="31"/>
    <n v="80"/>
    <n v="40"/>
    <n v="1.6666666666666667"/>
    <n v="40"/>
    <n v="28.59"/>
    <n v="68.59"/>
    <n v="68.59"/>
    <s v="Sat"/>
    <s v="Tue"/>
  </r>
  <r>
    <s v="A00220"/>
    <s v="West"/>
    <s v="Burton"/>
    <x v="1"/>
    <m/>
    <n v="44128"/>
    <n v="44179"/>
    <n v="2"/>
    <m/>
    <m/>
    <m/>
    <n v="2.5"/>
    <n v="213.48"/>
    <s v="#ERROR!"/>
    <s v="Account"/>
    <n v="51"/>
    <n v="140"/>
    <n v="350"/>
    <n v="14.583333333333334"/>
    <n v="350"/>
    <n v="213.48"/>
    <n v="563.48"/>
    <n v="563.48"/>
    <s v="Sat"/>
    <s v="Mon"/>
  </r>
  <r>
    <s v="A00221"/>
    <s v="West"/>
    <s v="Khan"/>
    <x v="0"/>
    <m/>
    <n v="44130"/>
    <n v="44131"/>
    <n v="1"/>
    <m/>
    <m/>
    <m/>
    <n v="0.5"/>
    <n v="83.44"/>
    <s v="#ERROR!"/>
    <s v="Account"/>
    <n v="1"/>
    <n v="80"/>
    <n v="40"/>
    <n v="1.6666666666666667"/>
    <n v="40"/>
    <n v="83.44"/>
    <n v="123.44"/>
    <n v="123.44"/>
    <s v="Mon"/>
    <s v="Tue"/>
  </r>
  <r>
    <s v="A00222"/>
    <s v="Southeast"/>
    <s v="Khan"/>
    <x v="3"/>
    <m/>
    <n v="44130"/>
    <n v="44152"/>
    <n v="2"/>
    <m/>
    <m/>
    <m/>
    <n v="1"/>
    <n v="25"/>
    <s v="#ERROR!"/>
    <s v="C.O.D."/>
    <n v="22"/>
    <n v="140"/>
    <n v="140"/>
    <n v="5.833333333333333"/>
    <n v="140"/>
    <n v="25"/>
    <n v="165"/>
    <n v="165"/>
    <s v="Mon"/>
    <s v="Tue"/>
  </r>
  <r>
    <s v="A00223"/>
    <s v="South"/>
    <s v="Lopez"/>
    <x v="0"/>
    <m/>
    <n v="44131"/>
    <n v="44152"/>
    <n v="1"/>
    <m/>
    <m/>
    <m/>
    <n v="0.25"/>
    <n v="67.959999999999994"/>
    <s v="#ERROR!"/>
    <s v="Account"/>
    <n v="21"/>
    <n v="80"/>
    <n v="20"/>
    <n v="0.83333333333333337"/>
    <n v="20"/>
    <n v="67.959999999999994"/>
    <n v="87.96"/>
    <n v="87.96"/>
    <s v="Tue"/>
    <s v="Tue"/>
  </r>
  <r>
    <s v="A00224"/>
    <s v="West"/>
    <s v="Khan"/>
    <x v="1"/>
    <m/>
    <n v="44131"/>
    <n v="44181"/>
    <n v="1"/>
    <m/>
    <m/>
    <m/>
    <n v="0.5"/>
    <n v="172.02"/>
    <s v="#ERROR!"/>
    <s v="P.O."/>
    <n v="50"/>
    <n v="80"/>
    <n v="40"/>
    <n v="1.6666666666666667"/>
    <n v="40"/>
    <n v="172.02"/>
    <n v="212.02"/>
    <n v="212.02"/>
    <s v="Tue"/>
    <s v="Wed"/>
  </r>
  <r>
    <s v="A00225"/>
    <s v="South"/>
    <s v="Lopez"/>
    <x v="0"/>
    <m/>
    <n v="44131"/>
    <n v="44212"/>
    <n v="1"/>
    <m/>
    <m/>
    <m/>
    <n v="0.5"/>
    <n v="102.22"/>
    <s v="#ERROR!"/>
    <s v="P.O."/>
    <n v="81"/>
    <n v="80"/>
    <n v="40"/>
    <n v="1.6666666666666667"/>
    <n v="40"/>
    <n v="102.22"/>
    <n v="142.22"/>
    <n v="142.22"/>
    <s v="Tue"/>
    <s v="Sat"/>
  </r>
  <r>
    <s v="A00226"/>
    <s v="South"/>
    <s v="Lopez"/>
    <x v="1"/>
    <m/>
    <n v="44132"/>
    <n v="44165"/>
    <n v="1"/>
    <m/>
    <m/>
    <m/>
    <n v="0.5"/>
    <n v="373.55"/>
    <s v="#ERROR!"/>
    <s v="Account"/>
    <n v="33"/>
    <n v="80"/>
    <n v="40"/>
    <n v="1.6666666666666667"/>
    <n v="40"/>
    <n v="373.55"/>
    <n v="413.55"/>
    <n v="413.55"/>
    <s v="Wed"/>
    <s v="Mon"/>
  </r>
  <r>
    <s v="A00227"/>
    <s v="South"/>
    <s v="Lopez"/>
    <x v="4"/>
    <m/>
    <n v="44132"/>
    <n v="44166"/>
    <n v="3"/>
    <m/>
    <m/>
    <m/>
    <n v="2.75"/>
    <n v="1249.0899999999999"/>
    <s v="#ERROR!"/>
    <s v="Account"/>
    <n v="34"/>
    <n v="195"/>
    <n v="536.25"/>
    <n v="22.34375"/>
    <n v="536.25"/>
    <n v="1249.0899999999999"/>
    <n v="1785.34"/>
    <n v="1785.34"/>
    <s v="Wed"/>
    <s v="Tue"/>
  </r>
  <r>
    <s v="A00228"/>
    <s v="Northwest"/>
    <s v="Khan"/>
    <x v="2"/>
    <m/>
    <n v="44133"/>
    <n v="44141"/>
    <n v="1"/>
    <m/>
    <m/>
    <m/>
    <n v="0.25"/>
    <n v="240"/>
    <s v="#ERROR!"/>
    <s v="Account"/>
    <n v="8"/>
    <n v="80"/>
    <n v="20"/>
    <n v="0.83333333333333337"/>
    <n v="20"/>
    <n v="240"/>
    <n v="260"/>
    <n v="260"/>
    <s v="Thu"/>
    <s v="Fri"/>
  </r>
  <r>
    <s v="A00229"/>
    <s v="Northwest"/>
    <s v="Cartier"/>
    <x v="2"/>
    <m/>
    <n v="44133"/>
    <n v="44153"/>
    <n v="1"/>
    <m/>
    <m/>
    <m/>
    <n v="0.25"/>
    <n v="27"/>
    <s v="#ERROR!"/>
    <s v="C.O.D."/>
    <n v="20"/>
    <n v="80"/>
    <n v="20"/>
    <n v="0.83333333333333337"/>
    <n v="20"/>
    <n v="27"/>
    <n v="47"/>
    <n v="47"/>
    <s v="Thu"/>
    <s v="Wed"/>
  </r>
  <r>
    <s v="A00230"/>
    <s v="West"/>
    <s v="Khan"/>
    <x v="1"/>
    <m/>
    <n v="44137"/>
    <n v="44139"/>
    <n v="2"/>
    <m/>
    <m/>
    <m/>
    <n v="1"/>
    <n v="228.63"/>
    <s v="#ERROR!"/>
    <s v="C.O.D."/>
    <n v="2"/>
    <n v="140"/>
    <n v="140"/>
    <n v="5.833333333333333"/>
    <n v="140"/>
    <n v="228.63"/>
    <n v="368.63"/>
    <n v="368.63"/>
    <s v="Mon"/>
    <s v="Wed"/>
  </r>
  <r>
    <s v="A00231"/>
    <s v="West"/>
    <s v="Michner"/>
    <x v="0"/>
    <m/>
    <n v="44137"/>
    <n v="44160"/>
    <n v="1"/>
    <m/>
    <m/>
    <m/>
    <n v="0.5"/>
    <n v="26.58"/>
    <s v="#ERROR!"/>
    <s v="Account"/>
    <n v="23"/>
    <n v="80"/>
    <n v="40"/>
    <n v="1.6666666666666667"/>
    <n v="40"/>
    <n v="26.58"/>
    <n v="66.58"/>
    <n v="66.58"/>
    <s v="Mon"/>
    <s v="Wed"/>
  </r>
  <r>
    <s v="A00232"/>
    <s v="North"/>
    <s v="Michner"/>
    <x v="1"/>
    <m/>
    <n v="44137"/>
    <n v="44172"/>
    <n v="2"/>
    <m/>
    <m/>
    <m/>
    <n v="0.75"/>
    <n v="5.71"/>
    <s v="#ERROR!"/>
    <s v="Account"/>
    <n v="35"/>
    <n v="140"/>
    <n v="105"/>
    <n v="4.375"/>
    <n v="105"/>
    <n v="5.71"/>
    <n v="110.71"/>
    <n v="110.71"/>
    <s v="Mon"/>
    <s v="Mon"/>
  </r>
  <r>
    <s v="A00233"/>
    <s v="Central"/>
    <s v="Michner"/>
    <x v="1"/>
    <m/>
    <n v="44137"/>
    <n v="44207"/>
    <n v="2"/>
    <m/>
    <m/>
    <m/>
    <n v="0.5"/>
    <n v="263.05"/>
    <s v="#ERROR!"/>
    <s v="C.O.D."/>
    <n v="70"/>
    <n v="140"/>
    <n v="70"/>
    <n v="2.9166666666666665"/>
    <n v="70"/>
    <n v="263.05"/>
    <n v="333.05"/>
    <n v="333.05"/>
    <s v="Mon"/>
    <s v="Mon"/>
  </r>
  <r>
    <s v="A00234"/>
    <s v="Southeast"/>
    <s v="Cartier"/>
    <x v="1"/>
    <m/>
    <n v="44137"/>
    <n v="44301"/>
    <n v="2"/>
    <m/>
    <m/>
    <m/>
    <n v="1.75"/>
    <n v="8.25"/>
    <s v="#ERROR!"/>
    <s v="Account"/>
    <n v="164"/>
    <n v="140"/>
    <n v="245"/>
    <n v="10.208333333333334"/>
    <n v="245"/>
    <n v="8.25"/>
    <n v="253.25"/>
    <n v="253.25"/>
    <s v="Mon"/>
    <s v="Thu"/>
  </r>
  <r>
    <s v="A00235"/>
    <s v="Southeast"/>
    <s v="Khan"/>
    <x v="1"/>
    <m/>
    <n v="44138"/>
    <n v="44165"/>
    <n v="1"/>
    <m/>
    <m/>
    <m/>
    <n v="0.5"/>
    <n v="15.63"/>
    <s v="#ERROR!"/>
    <s v="Account"/>
    <n v="27"/>
    <n v="80"/>
    <n v="40"/>
    <n v="1.6666666666666667"/>
    <n v="40"/>
    <n v="15.63"/>
    <n v="55.63"/>
    <n v="55.63"/>
    <s v="Tue"/>
    <s v="Mon"/>
  </r>
  <r>
    <s v="A00236"/>
    <s v="Central"/>
    <s v="Michner"/>
    <x v="1"/>
    <m/>
    <n v="44138"/>
    <n v="44167"/>
    <n v="1"/>
    <m/>
    <m/>
    <m/>
    <n v="0.5"/>
    <n v="15.63"/>
    <s v="#ERROR!"/>
    <s v="Account"/>
    <n v="29"/>
    <n v="80"/>
    <n v="40"/>
    <n v="1.6666666666666667"/>
    <n v="40"/>
    <n v="15.63"/>
    <n v="55.63"/>
    <n v="55.63"/>
    <s v="Tue"/>
    <s v="Wed"/>
  </r>
  <r>
    <s v="A00237"/>
    <s v="Southeast"/>
    <s v="Burton"/>
    <x v="0"/>
    <m/>
    <n v="44138"/>
    <n v="44173"/>
    <n v="1"/>
    <m/>
    <m/>
    <m/>
    <n v="0.75"/>
    <n v="28.5"/>
    <s v="#ERROR!"/>
    <s v="C.O.D."/>
    <n v="35"/>
    <n v="80"/>
    <n v="60"/>
    <n v="2.5"/>
    <n v="60"/>
    <n v="28.5"/>
    <n v="88.5"/>
    <n v="88.5"/>
    <s v="Tue"/>
    <s v="Tue"/>
  </r>
  <r>
    <s v="A00238"/>
    <s v="West"/>
    <s v="Khan"/>
    <x v="1"/>
    <m/>
    <n v="44139"/>
    <n v="44144"/>
    <n v="1"/>
    <m/>
    <m/>
    <m/>
    <n v="0.5"/>
    <n v="748.44"/>
    <s v="#ERROR!"/>
    <s v="Account"/>
    <n v="5"/>
    <n v="80"/>
    <n v="40"/>
    <n v="1.6666666666666667"/>
    <n v="40"/>
    <n v="748.44"/>
    <n v="788.44"/>
    <n v="788.44"/>
    <s v="Wed"/>
    <s v="Mon"/>
  </r>
  <r>
    <s v="A00239"/>
    <s v="West"/>
    <s v="Michner"/>
    <x v="4"/>
    <m/>
    <n v="44139"/>
    <n v="44152"/>
    <n v="1"/>
    <m/>
    <m/>
    <m/>
    <n v="1"/>
    <n v="86.36"/>
    <s v="#ERROR!"/>
    <s v="P.O."/>
    <n v="13"/>
    <n v="80"/>
    <n v="80"/>
    <n v="3.3333333333333335"/>
    <n v="80"/>
    <n v="86.36"/>
    <n v="166.36"/>
    <n v="166.36"/>
    <s v="Wed"/>
    <s v="Tue"/>
  </r>
  <r>
    <s v="A00240"/>
    <s v="North"/>
    <s v="Cartier"/>
    <x v="2"/>
    <m/>
    <n v="44139"/>
    <n v="44152"/>
    <n v="1"/>
    <m/>
    <m/>
    <m/>
    <n v="0.25"/>
    <n v="108"/>
    <s v="#ERROR!"/>
    <s v="P.O."/>
    <n v="13"/>
    <n v="80"/>
    <n v="20"/>
    <n v="0.83333333333333337"/>
    <n v="20"/>
    <n v="108"/>
    <n v="128"/>
    <n v="128"/>
    <s v="Wed"/>
    <s v="Tue"/>
  </r>
  <r>
    <s v="A00241"/>
    <s v="Central"/>
    <s v="Cartier"/>
    <x v="1"/>
    <m/>
    <n v="44139"/>
    <n v="44159"/>
    <n v="2"/>
    <m/>
    <m/>
    <m/>
    <n v="0.5"/>
    <n v="279.31"/>
    <s v="#ERROR!"/>
    <s v="Account"/>
    <n v="20"/>
    <n v="140"/>
    <n v="70"/>
    <n v="2.9166666666666665"/>
    <n v="70"/>
    <n v="279.31"/>
    <n v="349.31"/>
    <n v="349.31"/>
    <s v="Wed"/>
    <s v="Tue"/>
  </r>
  <r>
    <s v="A00242"/>
    <s v="West"/>
    <s v="Khan"/>
    <x v="0"/>
    <m/>
    <n v="44139"/>
    <n v="44167"/>
    <n v="1"/>
    <m/>
    <m/>
    <m/>
    <n v="0.5"/>
    <n v="25.26"/>
    <s v="#ERROR!"/>
    <s v="Account"/>
    <n v="28"/>
    <n v="80"/>
    <n v="40"/>
    <n v="1.6666666666666667"/>
    <n v="40"/>
    <n v="25.26"/>
    <n v="65.260000000000005"/>
    <n v="65.260000000000005"/>
    <s v="Wed"/>
    <s v="Wed"/>
  </r>
  <r>
    <s v="A00243"/>
    <s v="Central"/>
    <s v="Cartier"/>
    <x v="1"/>
    <m/>
    <n v="44140"/>
    <n v="44153"/>
    <n v="1"/>
    <m/>
    <m/>
    <m/>
    <n v="1"/>
    <n v="351.02"/>
    <s v="#ERROR!"/>
    <s v="C.O.D."/>
    <n v="13"/>
    <n v="80"/>
    <n v="80"/>
    <n v="3.3333333333333335"/>
    <n v="80"/>
    <n v="351.02"/>
    <n v="431.02"/>
    <n v="431.02"/>
    <s v="Thu"/>
    <s v="Wed"/>
  </r>
  <r>
    <s v="A00244"/>
    <s v="West"/>
    <s v="Michner"/>
    <x v="1"/>
    <m/>
    <n v="44140"/>
    <n v="44160"/>
    <n v="1"/>
    <m/>
    <m/>
    <m/>
    <n v="0.5"/>
    <n v="27.95"/>
    <s v="#ERROR!"/>
    <s v="Account"/>
    <n v="20"/>
    <n v="80"/>
    <n v="40"/>
    <n v="1.6666666666666667"/>
    <n v="40"/>
    <n v="27.95"/>
    <n v="67.95"/>
    <n v="67.95"/>
    <s v="Thu"/>
    <s v="Wed"/>
  </r>
  <r>
    <s v="A00245"/>
    <s v="Northwest"/>
    <s v="Burton"/>
    <x v="0"/>
    <m/>
    <n v="44142"/>
    <n v="44174"/>
    <n v="2"/>
    <m/>
    <m/>
    <m/>
    <n v="0.75"/>
    <n v="62.13"/>
    <s v="#ERROR!"/>
    <s v="Account"/>
    <n v="32"/>
    <n v="140"/>
    <n v="105"/>
    <n v="4.375"/>
    <n v="105"/>
    <n v="62.13"/>
    <n v="167.13"/>
    <n v="167.13"/>
    <s v="Sat"/>
    <s v="Wed"/>
  </r>
  <r>
    <s v="A00246"/>
    <s v="South"/>
    <s v="Lopez"/>
    <x v="4"/>
    <m/>
    <n v="44144"/>
    <n v="44161"/>
    <n v="1"/>
    <m/>
    <m/>
    <m/>
    <n v="7"/>
    <n v="3396.25"/>
    <s v="#ERROR!"/>
    <s v="P.O."/>
    <n v="17"/>
    <n v="80"/>
    <n v="560"/>
    <n v="23.333333333333332"/>
    <n v="560"/>
    <n v="3396.25"/>
    <n v="3956.25"/>
    <n v="3956.25"/>
    <s v="Mon"/>
    <s v="Thu"/>
  </r>
  <r>
    <s v="A00247"/>
    <s v="East"/>
    <s v="Ling"/>
    <x v="1"/>
    <m/>
    <n v="44144"/>
    <n v="44258"/>
    <n v="2"/>
    <m/>
    <m/>
    <m/>
    <n v="0.5"/>
    <n v="22"/>
    <s v="#ERROR!"/>
    <s v="Account"/>
    <n v="114"/>
    <n v="140"/>
    <n v="70"/>
    <n v="2.9166666666666665"/>
    <n v="70"/>
    <n v="22"/>
    <n v="92"/>
    <n v="92"/>
    <s v="Mon"/>
    <s v="Wed"/>
  </r>
  <r>
    <s v="A00248"/>
    <s v="West"/>
    <s v="Khan"/>
    <x v="1"/>
    <m/>
    <n v="44145"/>
    <n v="44174"/>
    <n v="1"/>
    <m/>
    <m/>
    <m/>
    <n v="0.5"/>
    <n v="163.37"/>
    <s v="#ERROR!"/>
    <s v="P.O."/>
    <n v="29"/>
    <n v="80"/>
    <n v="40"/>
    <n v="1.6666666666666667"/>
    <n v="40"/>
    <n v="163.37"/>
    <n v="203.37"/>
    <n v="203.37"/>
    <s v="Tue"/>
    <s v="Wed"/>
  </r>
  <r>
    <s v="A00249"/>
    <s v="South"/>
    <s v="Lopez"/>
    <x v="0"/>
    <m/>
    <n v="44146"/>
    <n v="44160"/>
    <n v="1"/>
    <m/>
    <m/>
    <m/>
    <n v="0.25"/>
    <n v="25.41"/>
    <s v="#ERROR!"/>
    <s v="Account"/>
    <n v="14"/>
    <n v="80"/>
    <n v="20"/>
    <n v="0.83333333333333337"/>
    <n v="20"/>
    <n v="25.41"/>
    <n v="45.41"/>
    <n v="45.41"/>
    <s v="Wed"/>
    <s v="Wed"/>
  </r>
  <r>
    <s v="A00250"/>
    <s v="Southeast"/>
    <s v="Cartier"/>
    <x v="1"/>
    <m/>
    <n v="44146"/>
    <n v="44168"/>
    <n v="2"/>
    <m/>
    <m/>
    <m/>
    <n v="0.75"/>
    <n v="182.7"/>
    <s v="#ERROR!"/>
    <s v="C.O.D."/>
    <n v="22"/>
    <n v="140"/>
    <n v="105"/>
    <n v="4.375"/>
    <n v="105"/>
    <n v="182.7"/>
    <n v="287.7"/>
    <n v="287.7"/>
    <s v="Wed"/>
    <s v="Thu"/>
  </r>
  <r>
    <s v="A00251"/>
    <s v="Southeast"/>
    <s v="Khan"/>
    <x v="1"/>
    <m/>
    <n v="44146"/>
    <n v="44165"/>
    <n v="1"/>
    <m/>
    <m/>
    <m/>
    <n v="0.5"/>
    <n v="73.510000000000005"/>
    <s v="#ERROR!"/>
    <s v="C.O.D."/>
    <n v="19"/>
    <n v="80"/>
    <n v="40"/>
    <n v="1.6666666666666667"/>
    <n v="40"/>
    <n v="73.510000000000005"/>
    <n v="113.51"/>
    <n v="113.51"/>
    <s v="Wed"/>
    <s v="Mon"/>
  </r>
  <r>
    <s v="A00252"/>
    <s v="Central"/>
    <s v="Cartier"/>
    <x v="1"/>
    <s v="Yes"/>
    <n v="44146"/>
    <n v="44166"/>
    <n v="2"/>
    <m/>
    <m/>
    <m/>
    <n v="0.5"/>
    <n v="115.22"/>
    <s v="#ERROR!"/>
    <s v="Account"/>
    <n v="20"/>
    <n v="140"/>
    <n v="70"/>
    <n v="2.9166666666666665"/>
    <n v="70"/>
    <n v="115.22"/>
    <n v="185.22"/>
    <n v="185.22"/>
    <s v="Wed"/>
    <s v="Tue"/>
  </r>
  <r>
    <s v="A00253"/>
    <s v="Northwest"/>
    <s v="Cartier"/>
    <x v="1"/>
    <m/>
    <n v="44147"/>
    <n v="44154"/>
    <n v="2"/>
    <m/>
    <m/>
    <m/>
    <n v="0.75"/>
    <n v="340.45"/>
    <s v="#ERROR!"/>
    <s v="C.O.D."/>
    <n v="7"/>
    <n v="140"/>
    <n v="105"/>
    <n v="4.375"/>
    <n v="105"/>
    <n v="340.45"/>
    <n v="445.45"/>
    <n v="445.45"/>
    <s v="Thu"/>
    <s v="Thu"/>
  </r>
  <r>
    <s v="A00254"/>
    <s v="West"/>
    <s v="Khan"/>
    <x v="0"/>
    <m/>
    <n v="44147"/>
    <n v="44161"/>
    <n v="1"/>
    <m/>
    <m/>
    <m/>
    <n v="0.5"/>
    <n v="12"/>
    <s v="#ERROR!"/>
    <s v="Account"/>
    <n v="14"/>
    <n v="80"/>
    <n v="40"/>
    <n v="1.6666666666666667"/>
    <n v="40"/>
    <n v="12"/>
    <n v="52"/>
    <n v="52"/>
    <s v="Thu"/>
    <s v="Thu"/>
  </r>
  <r>
    <s v="A00255"/>
    <s v="Southeast"/>
    <s v="Khan"/>
    <x v="1"/>
    <m/>
    <n v="44148"/>
    <n v="44159"/>
    <n v="1"/>
    <m/>
    <m/>
    <m/>
    <n v="0.5"/>
    <n v="36.75"/>
    <s v="#ERROR!"/>
    <s v="Account"/>
    <n v="11"/>
    <n v="80"/>
    <n v="40"/>
    <n v="1.6666666666666667"/>
    <n v="40"/>
    <n v="36.75"/>
    <n v="76.75"/>
    <n v="76.75"/>
    <s v="Fri"/>
    <s v="Tue"/>
  </r>
  <r>
    <s v="A00256"/>
    <s v="South"/>
    <s v="Lopez"/>
    <x v="4"/>
    <m/>
    <n v="44149"/>
    <n v="44170"/>
    <n v="1"/>
    <m/>
    <m/>
    <m/>
    <n v="1.75"/>
    <n v="183.95"/>
    <s v="#ERROR!"/>
    <s v="P.O."/>
    <n v="21"/>
    <n v="80"/>
    <n v="140"/>
    <n v="5.833333333333333"/>
    <n v="140"/>
    <n v="183.95"/>
    <n v="323.95"/>
    <n v="323.95"/>
    <s v="Sat"/>
    <s v="Sat"/>
  </r>
  <r>
    <s v="A00257"/>
    <s v="West"/>
    <s v="Khan"/>
    <x v="0"/>
    <s v="Yes"/>
    <n v="44149"/>
    <n v="44167"/>
    <n v="1"/>
    <m/>
    <m/>
    <m/>
    <n v="0.25"/>
    <n v="26.58"/>
    <s v="#ERROR!"/>
    <s v="P.O."/>
    <n v="18"/>
    <n v="80"/>
    <n v="20"/>
    <n v="0.83333333333333337"/>
    <n v="20"/>
    <n v="26.58"/>
    <n v="46.58"/>
    <n v="46.58"/>
    <s v="Sat"/>
    <s v="Wed"/>
  </r>
  <r>
    <s v="A00258"/>
    <s v="West"/>
    <s v="Khan"/>
    <x v="0"/>
    <m/>
    <n v="44151"/>
    <n v="44167"/>
    <n v="1"/>
    <m/>
    <m/>
    <m/>
    <n v="0.5"/>
    <n v="13.42"/>
    <s v="#ERROR!"/>
    <s v="C.O.D."/>
    <n v="16"/>
    <n v="80"/>
    <n v="40"/>
    <n v="1.6666666666666667"/>
    <n v="40"/>
    <n v="13.42"/>
    <n v="53.42"/>
    <n v="53.42"/>
    <s v="Mon"/>
    <s v="Wed"/>
  </r>
  <r>
    <s v="A00259"/>
    <s v="West"/>
    <s v="Khan"/>
    <x v="4"/>
    <m/>
    <n v="44151"/>
    <n v="44168"/>
    <n v="1"/>
    <m/>
    <m/>
    <m/>
    <n v="1"/>
    <n v="324"/>
    <s v="#ERROR!"/>
    <s v="P.O."/>
    <n v="17"/>
    <n v="80"/>
    <n v="80"/>
    <n v="3.3333333333333335"/>
    <n v="80"/>
    <n v="324"/>
    <n v="404"/>
    <n v="404"/>
    <s v="Mon"/>
    <s v="Thu"/>
  </r>
  <r>
    <s v="A00260"/>
    <s v="Southeast"/>
    <s v="Khan"/>
    <x v="1"/>
    <m/>
    <n v="44152"/>
    <n v="44174"/>
    <n v="2"/>
    <m/>
    <m/>
    <m/>
    <n v="0.5"/>
    <n v="504.21"/>
    <s v="#ERROR!"/>
    <s v="C.O.D."/>
    <n v="22"/>
    <n v="140"/>
    <n v="70"/>
    <n v="2.9166666666666665"/>
    <n v="70"/>
    <n v="504.21"/>
    <n v="574.21"/>
    <n v="574.21"/>
    <s v="Tue"/>
    <s v="Wed"/>
  </r>
  <r>
    <s v="A00261"/>
    <s v="Central"/>
    <s v="Khan"/>
    <x v="0"/>
    <s v="Yes"/>
    <n v="44152"/>
    <n v="44180"/>
    <n v="2"/>
    <m/>
    <m/>
    <m/>
    <n v="0.5"/>
    <n v="338.07"/>
    <s v="#ERROR!"/>
    <s v="Account"/>
    <n v="28"/>
    <n v="140"/>
    <n v="70"/>
    <n v="2.9166666666666665"/>
    <n v="70"/>
    <n v="338.07"/>
    <n v="408.07"/>
    <n v="408.07"/>
    <s v="Tue"/>
    <s v="Tue"/>
  </r>
  <r>
    <s v="A00262"/>
    <s v="Southeast"/>
    <s v="Burton"/>
    <x v="0"/>
    <m/>
    <n v="44153"/>
    <n v="44165"/>
    <n v="2"/>
    <m/>
    <m/>
    <m/>
    <n v="1.5"/>
    <n v="0.98"/>
    <s v="#ERROR!"/>
    <s v="C.O.D."/>
    <n v="12"/>
    <n v="140"/>
    <n v="210"/>
    <n v="8.75"/>
    <n v="210"/>
    <n v="0.98"/>
    <n v="210.98"/>
    <n v="210.98"/>
    <s v="Wed"/>
    <s v="Mon"/>
  </r>
  <r>
    <s v="A00263"/>
    <s v="Southeast"/>
    <s v="Khan"/>
    <x v="0"/>
    <m/>
    <n v="44153"/>
    <n v="44165"/>
    <n v="1"/>
    <m/>
    <m/>
    <m/>
    <n v="0.5"/>
    <n v="14.88"/>
    <s v="#ERROR!"/>
    <s v="Account"/>
    <n v="12"/>
    <n v="80"/>
    <n v="40"/>
    <n v="1.6666666666666667"/>
    <n v="40"/>
    <n v="14.88"/>
    <n v="54.88"/>
    <n v="54.88"/>
    <s v="Wed"/>
    <s v="Mon"/>
  </r>
  <r>
    <s v="A00264"/>
    <s v="South"/>
    <s v="Lopez"/>
    <x v="0"/>
    <m/>
    <n v="44154"/>
    <n v="44165"/>
    <n v="1"/>
    <m/>
    <m/>
    <m/>
    <n v="0.5"/>
    <n v="81.900000000000006"/>
    <s v="#ERROR!"/>
    <s v="Account"/>
    <n v="11"/>
    <n v="80"/>
    <n v="40"/>
    <n v="1.6666666666666667"/>
    <n v="40"/>
    <n v="81.900000000000006"/>
    <n v="121.9"/>
    <n v="121.9"/>
    <s v="Thu"/>
    <s v="Mon"/>
  </r>
  <r>
    <s v="A00265"/>
    <s v="Northwest"/>
    <s v="Burton"/>
    <x v="0"/>
    <m/>
    <n v="44154"/>
    <n v="44168"/>
    <n v="2"/>
    <m/>
    <m/>
    <m/>
    <n v="0.25"/>
    <n v="21.33"/>
    <s v="#ERROR!"/>
    <s v="Account"/>
    <n v="14"/>
    <n v="140"/>
    <n v="35"/>
    <n v="1.4583333333333333"/>
    <n v="35"/>
    <n v="21.33"/>
    <n v="56.33"/>
    <n v="56.33"/>
    <s v="Thu"/>
    <s v="Thu"/>
  </r>
  <r>
    <s v="A00266"/>
    <s v="Central"/>
    <s v="Khan"/>
    <x v="0"/>
    <m/>
    <n v="44154"/>
    <n v="44168"/>
    <n v="1"/>
    <m/>
    <m/>
    <m/>
    <n v="0.25"/>
    <n v="120"/>
    <s v="#ERROR!"/>
    <s v="P.O."/>
    <n v="14"/>
    <n v="80"/>
    <n v="20"/>
    <n v="0.83333333333333337"/>
    <n v="20"/>
    <n v="120"/>
    <n v="140"/>
    <n v="140"/>
    <s v="Thu"/>
    <s v="Thu"/>
  </r>
  <r>
    <s v="A00267"/>
    <s v="Northwest"/>
    <s v="Michner"/>
    <x v="1"/>
    <m/>
    <n v="44154"/>
    <n v="44182"/>
    <n v="2"/>
    <m/>
    <m/>
    <m/>
    <n v="0.5"/>
    <n v="1579.4"/>
    <s v="#ERROR!"/>
    <s v="Account"/>
    <n v="28"/>
    <n v="140"/>
    <n v="70"/>
    <n v="2.9166666666666665"/>
    <n v="70"/>
    <n v="1579.4"/>
    <n v="1649.4"/>
    <n v="1649.4"/>
    <s v="Thu"/>
    <s v="Thu"/>
  </r>
  <r>
    <s v="A00268"/>
    <s v="South"/>
    <s v="Khan"/>
    <x v="1"/>
    <m/>
    <n v="44156"/>
    <n v="44165"/>
    <n v="2"/>
    <m/>
    <m/>
    <m/>
    <n v="0.5"/>
    <n v="174.18"/>
    <s v="#ERROR!"/>
    <s v="C.O.D."/>
    <n v="9"/>
    <n v="140"/>
    <n v="70"/>
    <n v="2.9166666666666665"/>
    <n v="70"/>
    <n v="174.18"/>
    <n v="244.18"/>
    <n v="244.18"/>
    <s v="Sat"/>
    <s v="Mon"/>
  </r>
  <r>
    <s v="A00269"/>
    <s v="Central"/>
    <s v="Burton"/>
    <x v="1"/>
    <m/>
    <n v="44158"/>
    <n v="44172"/>
    <n v="1"/>
    <m/>
    <m/>
    <m/>
    <n v="0.75"/>
    <n v="20"/>
    <s v="#ERROR!"/>
    <s v="Account"/>
    <n v="14"/>
    <n v="80"/>
    <n v="60"/>
    <n v="2.5"/>
    <n v="60"/>
    <n v="20"/>
    <n v="80"/>
    <n v="80"/>
    <s v="Mon"/>
    <s v="Mon"/>
  </r>
  <r>
    <s v="A00270"/>
    <s v="Northwest"/>
    <s v="Khan"/>
    <x v="4"/>
    <m/>
    <n v="44158"/>
    <n v="44201"/>
    <n v="1"/>
    <m/>
    <m/>
    <m/>
    <n v="2.5"/>
    <n v="689.15"/>
    <s v="#ERROR!"/>
    <s v="P.O."/>
    <n v="43"/>
    <n v="80"/>
    <n v="200"/>
    <n v="8.3333333333333339"/>
    <n v="200"/>
    <n v="689.15"/>
    <n v="889.15"/>
    <n v="889.15"/>
    <s v="Mon"/>
    <s v="Tue"/>
  </r>
  <r>
    <s v="A00271"/>
    <s v="Southeast"/>
    <s v="Michner"/>
    <x v="0"/>
    <m/>
    <n v="44158"/>
    <n v="44203"/>
    <n v="1"/>
    <m/>
    <m/>
    <m/>
    <n v="0.25"/>
    <n v="156"/>
    <s v="#ERROR!"/>
    <s v="Account"/>
    <n v="45"/>
    <n v="80"/>
    <n v="20"/>
    <n v="0.83333333333333337"/>
    <n v="20"/>
    <n v="156"/>
    <n v="176"/>
    <n v="176"/>
    <s v="Mon"/>
    <s v="Thu"/>
  </r>
  <r>
    <s v="A00272"/>
    <s v="South"/>
    <s v="Lopez"/>
    <x v="0"/>
    <m/>
    <n v="44158"/>
    <n v="44212"/>
    <n v="1"/>
    <m/>
    <m/>
    <m/>
    <n v="0.25"/>
    <n v="45.73"/>
    <s v="#ERROR!"/>
    <s v="Account"/>
    <n v="54"/>
    <n v="80"/>
    <n v="20"/>
    <n v="0.83333333333333337"/>
    <n v="20"/>
    <n v="45.73"/>
    <n v="65.72999999999999"/>
    <n v="65.72999999999999"/>
    <s v="Mon"/>
    <s v="Sat"/>
  </r>
  <r>
    <s v="A00273"/>
    <s v="East"/>
    <s v="Ling"/>
    <x v="1"/>
    <m/>
    <n v="44158"/>
    <n v="44236"/>
    <n v="2"/>
    <m/>
    <m/>
    <m/>
    <n v="0.5"/>
    <n v="204.28"/>
    <s v="#ERROR!"/>
    <s v="Account"/>
    <n v="78"/>
    <n v="140"/>
    <n v="70"/>
    <n v="2.9166666666666665"/>
    <n v="70"/>
    <n v="204.28"/>
    <n v="274.27999999999997"/>
    <n v="274.27999999999997"/>
    <s v="Mon"/>
    <s v="Tue"/>
  </r>
  <r>
    <s v="A00274"/>
    <s v="Northwest"/>
    <s v="Khan"/>
    <x v="2"/>
    <s v="Yes"/>
    <n v="44159"/>
    <n v="44161"/>
    <n v="1"/>
    <m/>
    <m/>
    <m/>
    <n v="0.25"/>
    <n v="21.33"/>
    <s v="#ERROR!"/>
    <s v="Account"/>
    <n v="2"/>
    <n v="80"/>
    <n v="20"/>
    <n v="0.83333333333333337"/>
    <n v="20"/>
    <n v="21.33"/>
    <n v="41.33"/>
    <n v="41.33"/>
    <s v="Tue"/>
    <s v="Thu"/>
  </r>
  <r>
    <s v="A00275"/>
    <s v="Southeast"/>
    <s v="Khan"/>
    <x v="1"/>
    <m/>
    <n v="44159"/>
    <n v="44168"/>
    <n v="1"/>
    <m/>
    <m/>
    <m/>
    <n v="0.5"/>
    <n v="34.08"/>
    <s v="#ERROR!"/>
    <s v="P.O."/>
    <n v="9"/>
    <n v="80"/>
    <n v="40"/>
    <n v="1.6666666666666667"/>
    <n v="40"/>
    <n v="34.08"/>
    <n v="74.08"/>
    <n v="74.08"/>
    <s v="Tue"/>
    <s v="Thu"/>
  </r>
  <r>
    <s v="A00276"/>
    <s v="Northwest"/>
    <s v="Michner"/>
    <x v="1"/>
    <m/>
    <n v="44159"/>
    <n v="44168"/>
    <n v="2"/>
    <m/>
    <m/>
    <m/>
    <n v="0.75"/>
    <n v="212.01"/>
    <s v="#ERROR!"/>
    <s v="Account"/>
    <n v="9"/>
    <n v="140"/>
    <n v="105"/>
    <n v="4.375"/>
    <n v="105"/>
    <n v="212.01"/>
    <n v="317.01"/>
    <n v="317.01"/>
    <s v="Tue"/>
    <s v="Thu"/>
  </r>
  <r>
    <s v="A00277"/>
    <s v="Northwest"/>
    <s v="Khan"/>
    <x v="3"/>
    <m/>
    <n v="44159"/>
    <n v="44172"/>
    <n v="1"/>
    <m/>
    <m/>
    <m/>
    <n v="1"/>
    <n v="341.27"/>
    <s v="#ERROR!"/>
    <s v="C.O.D."/>
    <n v="13"/>
    <n v="80"/>
    <n v="80"/>
    <n v="3.3333333333333335"/>
    <n v="80"/>
    <n v="341.27"/>
    <n v="421.27"/>
    <n v="421.27"/>
    <s v="Tue"/>
    <s v="Mon"/>
  </r>
  <r>
    <s v="A00278"/>
    <s v="Central"/>
    <s v="Cartier"/>
    <x v="1"/>
    <m/>
    <n v="44159"/>
    <n v="44245"/>
    <n v="1"/>
    <m/>
    <m/>
    <m/>
    <n v="0.5"/>
    <n v="25.77"/>
    <s v="#ERROR!"/>
    <s v="Account"/>
    <n v="86"/>
    <n v="80"/>
    <n v="40"/>
    <n v="1.6666666666666667"/>
    <n v="40"/>
    <n v="25.77"/>
    <n v="65.77"/>
    <n v="65.77"/>
    <s v="Tue"/>
    <s v="Thu"/>
  </r>
  <r>
    <s v="A00279"/>
    <s v="Southeast"/>
    <s v="Khan"/>
    <x v="0"/>
    <s v="Yes"/>
    <n v="44160"/>
    <n v="44172"/>
    <n v="1"/>
    <m/>
    <m/>
    <m/>
    <n v="0.5"/>
    <n v="133.37"/>
    <s v="#ERROR!"/>
    <s v="Account"/>
    <n v="12"/>
    <n v="80"/>
    <n v="40"/>
    <n v="1.6666666666666667"/>
    <n v="40"/>
    <n v="133.37"/>
    <n v="173.37"/>
    <n v="173.37"/>
    <s v="Wed"/>
    <s v="Mon"/>
  </r>
  <r>
    <s v="A00280"/>
    <s v="West"/>
    <s v="Khan"/>
    <x v="0"/>
    <m/>
    <n v="44160"/>
    <n v="44200"/>
    <n v="1"/>
    <m/>
    <m/>
    <m/>
    <n v="0.5"/>
    <n v="66.86"/>
    <s v="#ERROR!"/>
    <s v="Account"/>
    <n v="40"/>
    <n v="80"/>
    <n v="40"/>
    <n v="1.6666666666666667"/>
    <n v="40"/>
    <n v="66.86"/>
    <n v="106.86"/>
    <n v="106.86"/>
    <s v="Wed"/>
    <s v="Mon"/>
  </r>
  <r>
    <s v="A00281"/>
    <s v="West"/>
    <s v="Khan"/>
    <x v="0"/>
    <m/>
    <n v="44160"/>
    <n v="44200"/>
    <n v="1"/>
    <m/>
    <m/>
    <m/>
    <n v="0.75"/>
    <n v="94.26"/>
    <s v="#ERROR!"/>
    <s v="P.O."/>
    <n v="40"/>
    <n v="80"/>
    <n v="60"/>
    <n v="2.5"/>
    <n v="60"/>
    <n v="94.26"/>
    <n v="154.26"/>
    <n v="154.26"/>
    <s v="Wed"/>
    <s v="Mon"/>
  </r>
  <r>
    <s v="A00282"/>
    <s v="West"/>
    <s v="Khan"/>
    <x v="0"/>
    <m/>
    <n v="44160"/>
    <n v="44200"/>
    <n v="1"/>
    <m/>
    <m/>
    <m/>
    <n v="0.25"/>
    <n v="120"/>
    <s v="#ERROR!"/>
    <s v="C.O.D."/>
    <n v="40"/>
    <n v="80"/>
    <n v="20"/>
    <n v="0.83333333333333337"/>
    <n v="20"/>
    <n v="120"/>
    <n v="140"/>
    <n v="140"/>
    <s v="Wed"/>
    <s v="Mon"/>
  </r>
  <r>
    <s v="A00283"/>
    <s v="West"/>
    <s v="Khan"/>
    <x v="2"/>
    <m/>
    <n v="44161"/>
    <n v="44167"/>
    <n v="1"/>
    <m/>
    <m/>
    <m/>
    <n v="0.25"/>
    <n v="120"/>
    <s v="#ERROR!"/>
    <s v="Account"/>
    <n v="6"/>
    <n v="80"/>
    <n v="20"/>
    <n v="0.83333333333333337"/>
    <n v="20"/>
    <n v="120"/>
    <n v="140"/>
    <n v="140"/>
    <s v="Thu"/>
    <s v="Wed"/>
  </r>
  <r>
    <s v="A00284"/>
    <s v="Northwest"/>
    <s v="Burton"/>
    <x v="2"/>
    <s v="Yes"/>
    <n v="44161"/>
    <n v="44168"/>
    <n v="1"/>
    <m/>
    <m/>
    <m/>
    <n v="0.25"/>
    <n v="45.99"/>
    <s v="#ERROR!"/>
    <s v="P.O."/>
    <n v="7"/>
    <n v="80"/>
    <n v="20"/>
    <n v="0.83333333333333337"/>
    <n v="20"/>
    <n v="45.99"/>
    <n v="65.990000000000009"/>
    <n v="65.990000000000009"/>
    <s v="Thu"/>
    <s v="Thu"/>
  </r>
  <r>
    <s v="A00285"/>
    <s v="Southeast"/>
    <s v="Burton"/>
    <x v="0"/>
    <m/>
    <n v="44161"/>
    <n v="44175"/>
    <n v="1"/>
    <m/>
    <m/>
    <m/>
    <n v="0.5"/>
    <n v="33"/>
    <s v="#ERROR!"/>
    <s v="C.O.D."/>
    <n v="14"/>
    <n v="80"/>
    <n v="40"/>
    <n v="1.6666666666666667"/>
    <n v="40"/>
    <n v="33"/>
    <n v="73"/>
    <n v="73"/>
    <s v="Thu"/>
    <s v="Thu"/>
  </r>
  <r>
    <s v="A00286"/>
    <s v="Northwest"/>
    <s v="Michner"/>
    <x v="0"/>
    <m/>
    <n v="44161"/>
    <n v="44207"/>
    <n v="1"/>
    <m/>
    <m/>
    <m/>
    <n v="0.25"/>
    <n v="21.33"/>
    <s v="#ERROR!"/>
    <s v="C.O.D."/>
    <n v="46"/>
    <n v="80"/>
    <n v="20"/>
    <n v="0.83333333333333337"/>
    <n v="20"/>
    <n v="21.33"/>
    <n v="41.33"/>
    <n v="41.33"/>
    <s v="Thu"/>
    <s v="Mon"/>
  </r>
  <r>
    <s v="A00287"/>
    <s v="Northwest"/>
    <s v="Cartier"/>
    <x v="2"/>
    <s v="Yes"/>
    <n v="44161"/>
    <n v="44244"/>
    <n v="1"/>
    <m/>
    <m/>
    <m/>
    <n v="0.25"/>
    <n v="37.26"/>
    <s v="#ERROR!"/>
    <s v="Account"/>
    <n v="83"/>
    <n v="80"/>
    <n v="20"/>
    <n v="0.83333333333333337"/>
    <n v="20"/>
    <n v="37.26"/>
    <n v="57.26"/>
    <n v="57.26"/>
    <s v="Thu"/>
    <s v="Wed"/>
  </r>
  <r>
    <s v="A00288"/>
    <s v="Southeast"/>
    <s v="Khan"/>
    <x v="1"/>
    <m/>
    <n v="44162"/>
    <n v="44187"/>
    <n v="1"/>
    <m/>
    <m/>
    <m/>
    <n v="1"/>
    <n v="81.89"/>
    <s v="#ERROR!"/>
    <s v="C.O.D."/>
    <n v="25"/>
    <n v="80"/>
    <n v="80"/>
    <n v="3.3333333333333335"/>
    <n v="80"/>
    <n v="81.89"/>
    <n v="161.88999999999999"/>
    <n v="161.88999999999999"/>
    <s v="Fri"/>
    <s v="Tue"/>
  </r>
  <r>
    <s v="A00289"/>
    <s v="Central"/>
    <s v="Khan"/>
    <x v="2"/>
    <s v="Yes"/>
    <n v="44165"/>
    <n v="44173"/>
    <n v="1"/>
    <m/>
    <m/>
    <m/>
    <n v="0.25"/>
    <n v="10.1"/>
    <s v="#ERROR!"/>
    <s v="C.O.D."/>
    <n v="8"/>
    <n v="80"/>
    <n v="20"/>
    <n v="0.83333333333333337"/>
    <n v="20"/>
    <n v="10.1"/>
    <n v="30.1"/>
    <n v="30.1"/>
    <s v="Mon"/>
    <s v="Tue"/>
  </r>
  <r>
    <s v="A00290"/>
    <s v="Southeast"/>
    <s v="Khan"/>
    <x v="2"/>
    <m/>
    <n v="44165"/>
    <n v="44173"/>
    <n v="1"/>
    <m/>
    <m/>
    <m/>
    <n v="0.25"/>
    <n v="17.88"/>
    <s v="#ERROR!"/>
    <s v="Account"/>
    <n v="8"/>
    <n v="80"/>
    <n v="20"/>
    <n v="0.83333333333333337"/>
    <n v="20"/>
    <n v="17.88"/>
    <n v="37.879999999999995"/>
    <n v="37.879999999999995"/>
    <s v="Mon"/>
    <s v="Tue"/>
  </r>
  <r>
    <s v="A00291"/>
    <s v="Northeast"/>
    <s v="Michner"/>
    <x v="3"/>
    <m/>
    <n v="44165"/>
    <n v="44173"/>
    <n v="2"/>
    <m/>
    <m/>
    <m/>
    <n v="2.75"/>
    <n v="1204.6400000000001"/>
    <s v="#ERROR!"/>
    <s v="C.O.D."/>
    <n v="8"/>
    <n v="140"/>
    <n v="385"/>
    <n v="16.041666666666668"/>
    <n v="385"/>
    <n v="1204.6400000000001"/>
    <n v="1589.64"/>
    <n v="1589.64"/>
    <s v="Mon"/>
    <s v="Tue"/>
  </r>
  <r>
    <s v="A00292"/>
    <s v="Northeast"/>
    <s v="Burton"/>
    <x v="3"/>
    <m/>
    <n v="44165"/>
    <n v="44182"/>
    <n v="2"/>
    <m/>
    <m/>
    <m/>
    <n v="3"/>
    <n v="111"/>
    <s v="#ERROR!"/>
    <s v="C.O.D."/>
    <n v="17"/>
    <n v="140"/>
    <n v="420"/>
    <n v="17.5"/>
    <n v="420"/>
    <n v="111"/>
    <n v="531"/>
    <n v="531"/>
    <s v="Mon"/>
    <s v="Thu"/>
  </r>
  <r>
    <s v="A00293"/>
    <s v="West"/>
    <s v="Khan"/>
    <x v="0"/>
    <m/>
    <n v="44165"/>
    <n v="44200"/>
    <n v="1"/>
    <m/>
    <m/>
    <m/>
    <n v="0.25"/>
    <n v="21.21"/>
    <s v="#ERROR!"/>
    <s v="P.O."/>
    <n v="35"/>
    <n v="80"/>
    <n v="20"/>
    <n v="0.83333333333333337"/>
    <n v="20"/>
    <n v="21.21"/>
    <n v="41.21"/>
    <n v="41.21"/>
    <s v="Mon"/>
    <s v="Mon"/>
  </r>
  <r>
    <s v="A00294"/>
    <s v="Northeast"/>
    <s v="Ling"/>
    <x v="0"/>
    <m/>
    <n v="44165"/>
    <n v="44252"/>
    <n v="2"/>
    <m/>
    <m/>
    <m/>
    <n v="0.5"/>
    <n v="158.31"/>
    <s v="#ERROR!"/>
    <s v="C.O.D."/>
    <n v="87"/>
    <n v="140"/>
    <n v="70"/>
    <n v="2.9166666666666665"/>
    <n v="70"/>
    <n v="158.31"/>
    <n v="228.31"/>
    <n v="228.31"/>
    <s v="Mon"/>
    <s v="Thu"/>
  </r>
  <r>
    <s v="A00295"/>
    <s v="Southeast"/>
    <s v="Burton"/>
    <x v="0"/>
    <m/>
    <n v="44166"/>
    <n v="44207"/>
    <n v="1"/>
    <m/>
    <m/>
    <m/>
    <n v="0.5"/>
    <n v="36.75"/>
    <s v="#ERROR!"/>
    <s v="C.O.D."/>
    <n v="41"/>
    <n v="80"/>
    <n v="40"/>
    <n v="1.6666666666666667"/>
    <n v="40"/>
    <n v="36.75"/>
    <n v="76.75"/>
    <n v="76.75"/>
    <s v="Tue"/>
    <s v="Mon"/>
  </r>
  <r>
    <s v="A00296"/>
    <s v="North"/>
    <s v="Ling"/>
    <x v="1"/>
    <m/>
    <n v="44166"/>
    <n v="44320"/>
    <n v="2"/>
    <m/>
    <m/>
    <m/>
    <n v="0.5"/>
    <n v="242.07"/>
    <s v="#ERROR!"/>
    <s v="C.O.D."/>
    <n v="154"/>
    <n v="140"/>
    <n v="70"/>
    <n v="2.9166666666666665"/>
    <n v="70"/>
    <n v="242.07"/>
    <n v="312.07"/>
    <n v="312.07"/>
    <s v="Tue"/>
    <s v="Tue"/>
  </r>
  <r>
    <s v="A00297"/>
    <s v="Northwest"/>
    <s v="Khan"/>
    <x v="0"/>
    <m/>
    <n v="44167"/>
    <n v="44182"/>
    <n v="1"/>
    <m/>
    <m/>
    <m/>
    <n v="0.5"/>
    <n v="30"/>
    <s v="#ERROR!"/>
    <s v="C.O.D."/>
    <n v="15"/>
    <n v="80"/>
    <n v="40"/>
    <n v="1.6666666666666667"/>
    <n v="40"/>
    <n v="30"/>
    <n v="70"/>
    <n v="70"/>
    <s v="Wed"/>
    <s v="Thu"/>
  </r>
  <r>
    <s v="A00298"/>
    <s v="Northwest"/>
    <s v="Khan"/>
    <x v="0"/>
    <s v="Yes"/>
    <n v="44167"/>
    <n v="44180"/>
    <n v="1"/>
    <m/>
    <m/>
    <m/>
    <n v="0.5"/>
    <n v="52.9"/>
    <s v="#ERROR!"/>
    <s v="C.O.D."/>
    <n v="13"/>
    <n v="80"/>
    <n v="40"/>
    <n v="1.6666666666666667"/>
    <n v="40"/>
    <n v="52.9"/>
    <n v="92.9"/>
    <n v="92.9"/>
    <s v="Wed"/>
    <s v="Tue"/>
  </r>
  <r>
    <s v="A00299"/>
    <s v="Northwest"/>
    <s v="Cartier"/>
    <x v="2"/>
    <s v="Yes"/>
    <n v="44167"/>
    <n v="44182"/>
    <n v="1"/>
    <m/>
    <m/>
    <m/>
    <n v="0.25"/>
    <n v="36.75"/>
    <s v="#ERROR!"/>
    <s v="Account"/>
    <n v="15"/>
    <n v="80"/>
    <n v="20"/>
    <n v="0.83333333333333337"/>
    <n v="20"/>
    <n v="36.75"/>
    <n v="56.75"/>
    <n v="56.75"/>
    <s v="Wed"/>
    <s v="Thu"/>
  </r>
  <r>
    <s v="A00300"/>
    <s v="Southeast"/>
    <s v="Michner"/>
    <x v="2"/>
    <m/>
    <n v="44167"/>
    <n v="44203"/>
    <n v="1"/>
    <m/>
    <m/>
    <m/>
    <n v="0.25"/>
    <n v="45.24"/>
    <s v="#ERROR!"/>
    <s v="C.O.D."/>
    <n v="36"/>
    <n v="80"/>
    <n v="20"/>
    <n v="0.83333333333333337"/>
    <n v="20"/>
    <n v="45.24"/>
    <n v="65.240000000000009"/>
    <n v="65.240000000000009"/>
    <s v="Wed"/>
    <s v="Thu"/>
  </r>
  <r>
    <s v="A00301"/>
    <s v="Northwest"/>
    <s v="Cartier"/>
    <x v="1"/>
    <s v="Yes"/>
    <n v="44167"/>
    <n v="44223"/>
    <n v="1"/>
    <m/>
    <m/>
    <m/>
    <n v="0.75"/>
    <n v="42.66"/>
    <s v="#ERROR!"/>
    <s v="Account"/>
    <n v="56"/>
    <n v="80"/>
    <n v="60"/>
    <n v="2.5"/>
    <n v="60"/>
    <n v="42.66"/>
    <n v="102.66"/>
    <n v="102.66"/>
    <s v="Wed"/>
    <s v="Wed"/>
  </r>
  <r>
    <s v="A00302"/>
    <s v="North"/>
    <s v="Ling"/>
    <x v="1"/>
    <m/>
    <n v="44167"/>
    <n v="44242"/>
    <n v="2"/>
    <m/>
    <m/>
    <m/>
    <n v="1"/>
    <n v="226"/>
    <s v="#ERROR!"/>
    <s v="Account"/>
    <n v="75"/>
    <n v="140"/>
    <n v="140"/>
    <n v="5.833333333333333"/>
    <n v="140"/>
    <n v="226"/>
    <n v="366"/>
    <n v="366"/>
    <s v="Wed"/>
    <s v="Mon"/>
  </r>
  <r>
    <s v="A00303"/>
    <s v="South"/>
    <s v="Michner"/>
    <x v="0"/>
    <m/>
    <n v="44168"/>
    <n v="44202"/>
    <n v="2"/>
    <m/>
    <m/>
    <m/>
    <n v="0.5"/>
    <n v="45.24"/>
    <s v="#ERROR!"/>
    <s v="Account"/>
    <n v="34"/>
    <n v="140"/>
    <n v="70"/>
    <n v="2.9166666666666665"/>
    <n v="70"/>
    <n v="45.24"/>
    <n v="115.24000000000001"/>
    <n v="115.24000000000001"/>
    <s v="Thu"/>
    <s v="Wed"/>
  </r>
  <r>
    <s v="A00304"/>
    <s v="Northwest"/>
    <s v="Burton"/>
    <x v="2"/>
    <s v="Yes"/>
    <n v="44168"/>
    <n v="44221"/>
    <n v="1"/>
    <m/>
    <m/>
    <m/>
    <n v="0.25"/>
    <n v="36.97"/>
    <s v="#ERROR!"/>
    <s v="C.O.D."/>
    <n v="53"/>
    <n v="80"/>
    <n v="20"/>
    <n v="0.83333333333333337"/>
    <n v="20"/>
    <n v="36.97"/>
    <n v="56.97"/>
    <n v="56.97"/>
    <s v="Thu"/>
    <s v="Mon"/>
  </r>
  <r>
    <s v="A00305"/>
    <s v="South"/>
    <s v="Lopez"/>
    <x v="0"/>
    <m/>
    <n v="44170"/>
    <n v="44188"/>
    <n v="1"/>
    <m/>
    <m/>
    <m/>
    <n v="0.5"/>
    <n v="138.57"/>
    <s v="#ERROR!"/>
    <s v="Account"/>
    <n v="18"/>
    <n v="80"/>
    <n v="40"/>
    <n v="1.6666666666666667"/>
    <n v="40"/>
    <n v="138.57"/>
    <n v="178.57"/>
    <n v="178.57"/>
    <s v="Sat"/>
    <s v="Wed"/>
  </r>
  <r>
    <s v="A00306"/>
    <s v="South"/>
    <s v="Lopez"/>
    <x v="2"/>
    <m/>
    <n v="44170"/>
    <n v="44202"/>
    <n v="1"/>
    <m/>
    <m/>
    <m/>
    <n v="0.25"/>
    <n v="126.56"/>
    <s v="#ERROR!"/>
    <s v="Account"/>
    <n v="32"/>
    <n v="80"/>
    <n v="20"/>
    <n v="0.83333333333333337"/>
    <n v="20"/>
    <n v="126.56"/>
    <n v="146.56"/>
    <n v="146.56"/>
    <s v="Sat"/>
    <s v="Wed"/>
  </r>
  <r>
    <s v="A00307"/>
    <s v="West"/>
    <s v="Burton"/>
    <x v="4"/>
    <m/>
    <n v="44172"/>
    <n v="44201"/>
    <n v="2"/>
    <m/>
    <m/>
    <m/>
    <n v="1"/>
    <n v="51.45"/>
    <s v="#ERROR!"/>
    <s v="P.O."/>
    <n v="29"/>
    <n v="140"/>
    <n v="140"/>
    <n v="5.833333333333333"/>
    <n v="140"/>
    <n v="51.45"/>
    <n v="191.45"/>
    <n v="191.45"/>
    <s v="Mon"/>
    <s v="Tue"/>
  </r>
  <r>
    <s v="A00308"/>
    <s v="South"/>
    <s v="Lopez"/>
    <x v="2"/>
    <m/>
    <n v="44172"/>
    <n v="44203"/>
    <n v="1"/>
    <m/>
    <m/>
    <m/>
    <n v="0.25"/>
    <n v="227.94"/>
    <s v="#ERROR!"/>
    <s v="Account"/>
    <n v="31"/>
    <n v="80"/>
    <n v="20"/>
    <n v="0.83333333333333337"/>
    <n v="20"/>
    <n v="227.94"/>
    <n v="247.94"/>
    <n v="247.94"/>
    <s v="Mon"/>
    <s v="Thu"/>
  </r>
  <r>
    <s v="A00309"/>
    <s v="Northwest"/>
    <s v="Michner"/>
    <x v="1"/>
    <m/>
    <n v="44172"/>
    <n v="44207"/>
    <n v="1"/>
    <m/>
    <m/>
    <m/>
    <n v="0.5"/>
    <n v="367.71"/>
    <s v="#ERROR!"/>
    <s v="P.O."/>
    <n v="35"/>
    <n v="80"/>
    <n v="40"/>
    <n v="1.6666666666666667"/>
    <n v="40"/>
    <n v="367.71"/>
    <n v="407.71"/>
    <n v="407.71"/>
    <s v="Mon"/>
    <s v="Mon"/>
  </r>
  <r>
    <s v="A00310"/>
    <s v="North"/>
    <s v="Khan"/>
    <x v="1"/>
    <m/>
    <n v="44172"/>
    <n v="44208"/>
    <n v="2"/>
    <m/>
    <m/>
    <m/>
    <n v="1.25"/>
    <n v="637.53"/>
    <s v="#ERROR!"/>
    <s v="Account"/>
    <n v="36"/>
    <n v="140"/>
    <n v="175"/>
    <n v="7.291666666666667"/>
    <n v="175"/>
    <n v="637.53"/>
    <n v="812.53"/>
    <n v="812.53"/>
    <s v="Mon"/>
    <s v="Tue"/>
  </r>
  <r>
    <s v="A00311"/>
    <s v="Central"/>
    <s v="Khan"/>
    <x v="1"/>
    <m/>
    <n v="44173"/>
    <n v="44180"/>
    <n v="2"/>
    <m/>
    <m/>
    <m/>
    <n v="3"/>
    <n v="21.33"/>
    <s v="#ERROR!"/>
    <s v="Account"/>
    <n v="7"/>
    <n v="140"/>
    <n v="420"/>
    <n v="17.5"/>
    <n v="420"/>
    <n v="21.33"/>
    <n v="441.33"/>
    <n v="441.33"/>
    <s v="Tue"/>
    <s v="Tue"/>
  </r>
  <r>
    <s v="A00312"/>
    <s v="West"/>
    <s v="Cartier"/>
    <x v="1"/>
    <m/>
    <n v="44173"/>
    <n v="44181"/>
    <n v="2"/>
    <m/>
    <m/>
    <m/>
    <n v="1.5"/>
    <n v="318.73"/>
    <s v="#ERROR!"/>
    <s v="Account"/>
    <n v="8"/>
    <n v="140"/>
    <n v="210"/>
    <n v="8.75"/>
    <n v="210"/>
    <n v="318.73"/>
    <n v="528.73"/>
    <n v="528.73"/>
    <s v="Tue"/>
    <s v="Wed"/>
  </r>
  <r>
    <s v="A00313"/>
    <s v="Northwest"/>
    <s v="Cartier"/>
    <x v="1"/>
    <s v="Yes"/>
    <n v="44173"/>
    <n v="44239"/>
    <n v="2"/>
    <m/>
    <m/>
    <m/>
    <n v="0.75"/>
    <n v="35.450000000000003"/>
    <s v="#ERROR!"/>
    <s v="Account"/>
    <n v="66"/>
    <n v="140"/>
    <n v="105"/>
    <n v="4.375"/>
    <n v="105"/>
    <n v="35.450000000000003"/>
    <n v="140.44999999999999"/>
    <n v="140.44999999999999"/>
    <s v="Tue"/>
    <s v="Fri"/>
  </r>
  <r>
    <s v="A00314"/>
    <s v="South"/>
    <s v="Lopez"/>
    <x v="4"/>
    <m/>
    <n v="44174"/>
    <n v="44182"/>
    <n v="1"/>
    <m/>
    <m/>
    <m/>
    <n v="1.75"/>
    <n v="131.30000000000001"/>
    <s v="#ERROR!"/>
    <s v="P.O."/>
    <n v="8"/>
    <n v="80"/>
    <n v="140"/>
    <n v="5.833333333333333"/>
    <n v="140"/>
    <n v="131.30000000000001"/>
    <n v="271.3"/>
    <n v="271.3"/>
    <s v="Wed"/>
    <s v="Thu"/>
  </r>
  <r>
    <s v="A00315"/>
    <s v="Northwest"/>
    <s v="Cartier"/>
    <x v="2"/>
    <m/>
    <n v="44174"/>
    <n v="44207"/>
    <n v="1"/>
    <m/>
    <m/>
    <m/>
    <n v="0.25"/>
    <n v="37.26"/>
    <s v="#ERROR!"/>
    <s v="C.O.D."/>
    <n v="33"/>
    <n v="80"/>
    <n v="20"/>
    <n v="0.83333333333333337"/>
    <n v="20"/>
    <n v="37.26"/>
    <n v="57.26"/>
    <n v="57.26"/>
    <s v="Wed"/>
    <s v="Mon"/>
  </r>
  <r>
    <s v="A00316"/>
    <s v="Northeast"/>
    <s v="Michner"/>
    <x v="4"/>
    <m/>
    <n v="44174"/>
    <n v="44208"/>
    <n v="2"/>
    <m/>
    <m/>
    <m/>
    <n v="3"/>
    <n v="1193.75"/>
    <s v="#ERROR!"/>
    <s v="C.O.D."/>
    <n v="34"/>
    <n v="140"/>
    <n v="420"/>
    <n v="17.5"/>
    <n v="420"/>
    <n v="1193.75"/>
    <n v="1613.75"/>
    <n v="1613.75"/>
    <s v="Wed"/>
    <s v="Tue"/>
  </r>
  <r>
    <s v="A00317"/>
    <s v="Southeast"/>
    <s v="Michner"/>
    <x v="1"/>
    <s v="Yes"/>
    <n v="44175"/>
    <n v="44179"/>
    <n v="1"/>
    <m/>
    <m/>
    <m/>
    <n v="0.5"/>
    <n v="250.42"/>
    <s v="#ERROR!"/>
    <s v="C.O.D."/>
    <n v="4"/>
    <n v="80"/>
    <n v="40"/>
    <n v="1.6666666666666667"/>
    <n v="40"/>
    <n v="250.42"/>
    <n v="290.41999999999996"/>
    <n v="290.41999999999996"/>
    <s v="Thu"/>
    <s v="Mon"/>
  </r>
  <r>
    <s v="A00318"/>
    <s v="South"/>
    <s v="Lopez"/>
    <x v="2"/>
    <m/>
    <n v="44175"/>
    <n v="44203"/>
    <n v="1"/>
    <m/>
    <m/>
    <m/>
    <n v="0.25"/>
    <n v="67.7"/>
    <s v="#ERROR!"/>
    <s v="P.O."/>
    <n v="28"/>
    <n v="80"/>
    <n v="20"/>
    <n v="0.83333333333333337"/>
    <n v="20"/>
    <n v="67.7"/>
    <n v="87.7"/>
    <n v="87.7"/>
    <s v="Thu"/>
    <s v="Thu"/>
  </r>
  <r>
    <s v="A00319"/>
    <s v="Central"/>
    <s v="Burton"/>
    <x v="4"/>
    <m/>
    <n v="44175"/>
    <n v="44203"/>
    <n v="2"/>
    <m/>
    <m/>
    <m/>
    <n v="1.25"/>
    <n v="58.24"/>
    <s v="#ERROR!"/>
    <s v="Account"/>
    <n v="28"/>
    <n v="140"/>
    <n v="175"/>
    <n v="7.291666666666667"/>
    <n v="175"/>
    <n v="58.24"/>
    <n v="233.24"/>
    <n v="233.24"/>
    <s v="Thu"/>
    <s v="Thu"/>
  </r>
  <r>
    <s v="A00320"/>
    <s v="West"/>
    <s v="Lopez"/>
    <x v="0"/>
    <m/>
    <n v="44175"/>
    <n v="44210"/>
    <n v="1"/>
    <m/>
    <m/>
    <m/>
    <n v="0.5"/>
    <n v="32.229999999999997"/>
    <s v="#ERROR!"/>
    <s v="P.O."/>
    <n v="35"/>
    <n v="80"/>
    <n v="40"/>
    <n v="1.6666666666666667"/>
    <n v="40"/>
    <n v="32.229999999999997"/>
    <n v="72.22999999999999"/>
    <n v="72.22999999999999"/>
    <s v="Thu"/>
    <s v="Thu"/>
  </r>
  <r>
    <s v="A00321"/>
    <s v="Central"/>
    <s v="Khan"/>
    <x v="1"/>
    <m/>
    <n v="44175"/>
    <n v="44219"/>
    <n v="1"/>
    <m/>
    <m/>
    <m/>
    <n v="2.25"/>
    <n v="180"/>
    <s v="#ERROR!"/>
    <s v="Account"/>
    <n v="44"/>
    <n v="80"/>
    <n v="180"/>
    <n v="7.5"/>
    <n v="180"/>
    <n v="180"/>
    <n v="360"/>
    <n v="360"/>
    <s v="Thu"/>
    <s v="Sat"/>
  </r>
  <r>
    <s v="A00322"/>
    <s v="West"/>
    <s v="Khan"/>
    <x v="0"/>
    <s v="Yes"/>
    <n v="44177"/>
    <n v="44224"/>
    <n v="1"/>
    <m/>
    <m/>
    <m/>
    <n v="1"/>
    <n v="337.92"/>
    <s v="#ERROR!"/>
    <s v="Account"/>
    <n v="47"/>
    <n v="80"/>
    <n v="80"/>
    <n v="3.3333333333333335"/>
    <n v="80"/>
    <n v="337.92"/>
    <n v="417.92"/>
    <n v="417.92"/>
    <s v="Sat"/>
    <s v="Thu"/>
  </r>
  <r>
    <s v="A00323"/>
    <s v="Northwest"/>
    <s v="Michner"/>
    <x v="0"/>
    <s v="Yes"/>
    <n v="44179"/>
    <n v="44180"/>
    <n v="1"/>
    <m/>
    <m/>
    <m/>
    <n v="0.75"/>
    <n v="63.99"/>
    <s v="#ERROR!"/>
    <s v="Account"/>
    <n v="1"/>
    <n v="80"/>
    <n v="60"/>
    <n v="2.5"/>
    <n v="60"/>
    <n v="63.99"/>
    <n v="123.99000000000001"/>
    <n v="123.99000000000001"/>
    <s v="Mon"/>
    <s v="Tue"/>
  </r>
  <r>
    <s v="A00324"/>
    <s v="West"/>
    <s v="Khan"/>
    <x v="0"/>
    <m/>
    <n v="44179"/>
    <n v="44181"/>
    <n v="1"/>
    <m/>
    <m/>
    <m/>
    <n v="0.5"/>
    <n v="145.88999999999999"/>
    <s v="#ERROR!"/>
    <s v="P.O."/>
    <n v="2"/>
    <n v="80"/>
    <n v="40"/>
    <n v="1.6666666666666667"/>
    <n v="40"/>
    <n v="145.88999999999999"/>
    <n v="185.89"/>
    <n v="185.89"/>
    <s v="Mon"/>
    <s v="Wed"/>
  </r>
  <r>
    <s v="A00325"/>
    <s v="West"/>
    <s v="Khan"/>
    <x v="2"/>
    <m/>
    <n v="44179"/>
    <n v="44200"/>
    <n v="1"/>
    <m/>
    <m/>
    <m/>
    <n v="0.25"/>
    <n v="30"/>
    <s v="#ERROR!"/>
    <s v="P.O."/>
    <n v="21"/>
    <n v="80"/>
    <n v="20"/>
    <n v="0.83333333333333337"/>
    <n v="20"/>
    <n v="30"/>
    <n v="50"/>
    <n v="50"/>
    <s v="Mon"/>
    <s v="Mon"/>
  </r>
  <r>
    <s v="A00326"/>
    <s v="West"/>
    <s v="Khan"/>
    <x v="1"/>
    <m/>
    <n v="44179"/>
    <n v="44200"/>
    <n v="1"/>
    <m/>
    <m/>
    <m/>
    <n v="0.5"/>
    <n v="57.1"/>
    <s v="#ERROR!"/>
    <s v="Account"/>
    <n v="21"/>
    <n v="80"/>
    <n v="40"/>
    <n v="1.6666666666666667"/>
    <n v="40"/>
    <n v="57.1"/>
    <n v="97.1"/>
    <n v="97.1"/>
    <s v="Mon"/>
    <s v="Mon"/>
  </r>
  <r>
    <s v="A00327"/>
    <s v="North"/>
    <s v="Khan"/>
    <x v="4"/>
    <m/>
    <n v="44179"/>
    <n v="44209"/>
    <n v="2"/>
    <m/>
    <m/>
    <m/>
    <n v="3.5"/>
    <n v="262.44"/>
    <s v="#ERROR!"/>
    <s v="Account"/>
    <n v="30"/>
    <n v="140"/>
    <n v="490"/>
    <n v="20.416666666666668"/>
    <n v="490"/>
    <n v="262.44"/>
    <n v="752.44"/>
    <n v="752.44"/>
    <s v="Mon"/>
    <s v="Wed"/>
  </r>
  <r>
    <s v="A00328"/>
    <s v="West"/>
    <s v="Khan"/>
    <x v="0"/>
    <m/>
    <n v="44179"/>
    <n v="44215"/>
    <n v="1"/>
    <m/>
    <m/>
    <m/>
    <n v="0.5"/>
    <n v="21.33"/>
    <s v="#ERROR!"/>
    <s v="P.O."/>
    <n v="36"/>
    <n v="80"/>
    <n v="40"/>
    <n v="1.6666666666666667"/>
    <n v="40"/>
    <n v="21.33"/>
    <n v="61.33"/>
    <n v="61.33"/>
    <s v="Mon"/>
    <s v="Tue"/>
  </r>
  <r>
    <s v="A00329"/>
    <s v="South"/>
    <s v="Lopez"/>
    <x v="3"/>
    <m/>
    <n v="44179"/>
    <n v="44320"/>
    <n v="1"/>
    <m/>
    <m/>
    <m/>
    <n v="4"/>
    <n v="1769.63"/>
    <s v="#ERROR!"/>
    <s v="P.O."/>
    <n v="141"/>
    <n v="80"/>
    <n v="320"/>
    <n v="13.333333333333334"/>
    <n v="320"/>
    <n v="1769.63"/>
    <n v="2089.63"/>
    <n v="2089.63"/>
    <s v="Mon"/>
    <s v="Tue"/>
  </r>
  <r>
    <s v="A00330"/>
    <s v="South"/>
    <s v="Lopez"/>
    <x v="1"/>
    <m/>
    <n v="44180"/>
    <n v="44209"/>
    <n v="1"/>
    <m/>
    <m/>
    <m/>
    <n v="0.75"/>
    <n v="82.88"/>
    <s v="#ERROR!"/>
    <s v="P.O."/>
    <n v="29"/>
    <n v="80"/>
    <n v="60"/>
    <n v="2.5"/>
    <n v="60"/>
    <n v="82.88"/>
    <n v="142.88"/>
    <n v="142.88"/>
    <s v="Tue"/>
    <s v="Wed"/>
  </r>
  <r>
    <s v="A00331"/>
    <s v="Central"/>
    <s v="Michner"/>
    <x v="0"/>
    <m/>
    <n v="44180"/>
    <n v="44221"/>
    <n v="2"/>
    <m/>
    <m/>
    <m/>
    <n v="0.75"/>
    <n v="2294"/>
    <s v="#ERROR!"/>
    <s v="Account"/>
    <n v="41"/>
    <n v="140"/>
    <n v="105"/>
    <n v="4.375"/>
    <n v="105"/>
    <n v="2294"/>
    <n v="2399"/>
    <n v="2399"/>
    <s v="Tue"/>
    <s v="Mon"/>
  </r>
  <r>
    <s v="A00332"/>
    <s v="Southeast"/>
    <s v="Khan"/>
    <x v="0"/>
    <m/>
    <n v="44181"/>
    <n v="44188"/>
    <n v="1"/>
    <m/>
    <m/>
    <m/>
    <n v="1"/>
    <n v="348.74"/>
    <s v="#ERROR!"/>
    <s v="Account"/>
    <n v="7"/>
    <n v="80"/>
    <n v="80"/>
    <n v="3.3333333333333335"/>
    <n v="80"/>
    <n v="348.74"/>
    <n v="428.74"/>
    <n v="428.74"/>
    <s v="Wed"/>
    <s v="Wed"/>
  </r>
  <r>
    <s v="A00333"/>
    <s v="South"/>
    <s v="Lopez"/>
    <x v="0"/>
    <m/>
    <n v="44181"/>
    <n v="44210"/>
    <n v="1"/>
    <m/>
    <m/>
    <m/>
    <n v="0.25"/>
    <n v="140.4"/>
    <s v="#ERROR!"/>
    <s v="Account"/>
    <n v="29"/>
    <n v="80"/>
    <n v="20"/>
    <n v="0.83333333333333337"/>
    <n v="20"/>
    <n v="140.4"/>
    <n v="160.4"/>
    <n v="160.4"/>
    <s v="Wed"/>
    <s v="Thu"/>
  </r>
  <r>
    <s v="A00334"/>
    <s v="East"/>
    <s v="Ling"/>
    <x v="0"/>
    <m/>
    <n v="44181"/>
    <n v="44228"/>
    <n v="2"/>
    <m/>
    <m/>
    <m/>
    <n v="0.5"/>
    <n v="134"/>
    <s v="#ERROR!"/>
    <s v="Account"/>
    <n v="47"/>
    <n v="140"/>
    <n v="70"/>
    <n v="2.9166666666666665"/>
    <n v="70"/>
    <n v="134"/>
    <n v="204"/>
    <n v="204"/>
    <s v="Wed"/>
    <s v="Mon"/>
  </r>
  <r>
    <s v="A00335"/>
    <s v="Northwest"/>
    <s v="Burton"/>
    <x v="3"/>
    <m/>
    <n v="44186"/>
    <n v="44222"/>
    <n v="2"/>
    <m/>
    <m/>
    <m/>
    <n v="1"/>
    <n v="305.63"/>
    <s v="#ERROR!"/>
    <s v="Account"/>
    <n v="36"/>
    <n v="140"/>
    <n v="140"/>
    <n v="5.833333333333333"/>
    <n v="140"/>
    <n v="305.63"/>
    <n v="445.63"/>
    <n v="445.63"/>
    <s v="Mon"/>
    <s v="Tue"/>
  </r>
  <r>
    <s v="A00336"/>
    <s v="Northwest"/>
    <s v="Michner"/>
    <x v="0"/>
    <s v="Yes"/>
    <n v="44200"/>
    <n v="44207"/>
    <n v="1"/>
    <m/>
    <m/>
    <m/>
    <n v="0.25"/>
    <n v="19.2"/>
    <s v="#ERROR!"/>
    <s v="Account"/>
    <n v="7"/>
    <n v="80"/>
    <n v="20"/>
    <n v="0.83333333333333337"/>
    <n v="20"/>
    <n v="19.2"/>
    <n v="39.200000000000003"/>
    <n v="39.200000000000003"/>
    <s v="Mon"/>
    <s v="Mon"/>
  </r>
  <r>
    <s v="A00337"/>
    <s v="South"/>
    <s v="Lopez"/>
    <x v="0"/>
    <m/>
    <n v="44200"/>
    <n v="44209"/>
    <n v="1"/>
    <m/>
    <m/>
    <m/>
    <n v="0.5"/>
    <n v="18.53"/>
    <s v="#ERROR!"/>
    <s v="P.O."/>
    <n v="9"/>
    <n v="80"/>
    <n v="40"/>
    <n v="1.6666666666666667"/>
    <n v="40"/>
    <n v="18.53"/>
    <n v="58.53"/>
    <n v="58.53"/>
    <s v="Mon"/>
    <s v="Wed"/>
  </r>
  <r>
    <s v="A00338"/>
    <s v="West"/>
    <s v="Lopez"/>
    <x v="2"/>
    <m/>
    <n v="44200"/>
    <n v="44209"/>
    <n v="1"/>
    <m/>
    <m/>
    <m/>
    <n v="0.25"/>
    <n v="39"/>
    <s v="#ERROR!"/>
    <s v="Account"/>
    <n v="9"/>
    <n v="80"/>
    <n v="20"/>
    <n v="0.83333333333333337"/>
    <n v="20"/>
    <n v="39"/>
    <n v="59"/>
    <n v="59"/>
    <s v="Mon"/>
    <s v="Wed"/>
  </r>
  <r>
    <s v="A00339"/>
    <s v="South"/>
    <s v="Lopez"/>
    <x v="0"/>
    <m/>
    <n v="44200"/>
    <n v="44210"/>
    <n v="2"/>
    <m/>
    <m/>
    <m/>
    <n v="0.25"/>
    <n v="36.5"/>
    <s v="#ERROR!"/>
    <s v="P.O."/>
    <n v="10"/>
    <n v="140"/>
    <n v="35"/>
    <n v="1.4583333333333333"/>
    <n v="35"/>
    <n v="36.5"/>
    <n v="71.5"/>
    <n v="71.5"/>
    <s v="Mon"/>
    <s v="Thu"/>
  </r>
  <r>
    <s v="A00340"/>
    <s v="Central"/>
    <s v="Cartier"/>
    <x v="0"/>
    <m/>
    <n v="44200"/>
    <n v="44210"/>
    <n v="2"/>
    <m/>
    <m/>
    <m/>
    <n v="0.5"/>
    <n v="29.81"/>
    <s v="#ERROR!"/>
    <s v="C.O.D."/>
    <n v="10"/>
    <n v="140"/>
    <n v="70"/>
    <n v="2.9166666666666665"/>
    <n v="70"/>
    <n v="29.81"/>
    <n v="99.81"/>
    <n v="99.81"/>
    <s v="Mon"/>
    <s v="Thu"/>
  </r>
  <r>
    <s v="A00341"/>
    <s v="Central"/>
    <s v="Michner"/>
    <x v="0"/>
    <m/>
    <n v="44200"/>
    <n v="44210"/>
    <n v="1"/>
    <m/>
    <m/>
    <m/>
    <n v="0.25"/>
    <n v="43.02"/>
    <s v="#ERROR!"/>
    <s v="Account"/>
    <n v="10"/>
    <n v="80"/>
    <n v="20"/>
    <n v="0.83333333333333337"/>
    <n v="20"/>
    <n v="43.02"/>
    <n v="63.02"/>
    <n v="63.02"/>
    <s v="Mon"/>
    <s v="Thu"/>
  </r>
  <r>
    <s v="A00342"/>
    <s v="Northwest"/>
    <s v="Burton"/>
    <x v="2"/>
    <m/>
    <n v="44200"/>
    <n v="44217"/>
    <n v="1"/>
    <m/>
    <m/>
    <m/>
    <n v="0.25"/>
    <n v="66.86"/>
    <s v="#ERROR!"/>
    <s v="Account"/>
    <n v="17"/>
    <n v="80"/>
    <n v="20"/>
    <n v="0.83333333333333337"/>
    <n v="20"/>
    <n v="66.86"/>
    <n v="86.86"/>
    <n v="86.86"/>
    <s v="Mon"/>
    <s v="Thu"/>
  </r>
  <r>
    <s v="A00343"/>
    <s v="Northwest"/>
    <s v="Burton"/>
    <x v="1"/>
    <m/>
    <n v="44200"/>
    <n v="44238"/>
    <n v="1"/>
    <m/>
    <m/>
    <m/>
    <n v="0.75"/>
    <n v="408.57"/>
    <s v="#ERROR!"/>
    <s v="Account"/>
    <n v="38"/>
    <n v="80"/>
    <n v="60"/>
    <n v="2.5"/>
    <n v="60"/>
    <n v="408.57"/>
    <n v="468.57"/>
    <n v="468.57"/>
    <s v="Mon"/>
    <s v="Thu"/>
  </r>
  <r>
    <s v="A00344"/>
    <s v="South"/>
    <s v="Lopez"/>
    <x v="0"/>
    <m/>
    <n v="44201"/>
    <n v="44210"/>
    <n v="1"/>
    <m/>
    <m/>
    <m/>
    <n v="0.25"/>
    <n v="25.25"/>
    <s v="#ERROR!"/>
    <s v="P.O."/>
    <n v="9"/>
    <n v="80"/>
    <n v="20"/>
    <n v="0.83333333333333337"/>
    <n v="20"/>
    <n v="25.25"/>
    <n v="45.25"/>
    <n v="45.25"/>
    <s v="Tue"/>
    <s v="Thu"/>
  </r>
  <r>
    <s v="A00345"/>
    <s v="Central"/>
    <s v="Cartier"/>
    <x v="1"/>
    <m/>
    <n v="44201"/>
    <n v="44221"/>
    <n v="1"/>
    <m/>
    <m/>
    <m/>
    <n v="1.25"/>
    <n v="646"/>
    <s v="#ERROR!"/>
    <s v="Account"/>
    <n v="20"/>
    <n v="80"/>
    <n v="100"/>
    <n v="4.166666666666667"/>
    <n v="100"/>
    <n v="646"/>
    <n v="746"/>
    <n v="746"/>
    <s v="Tue"/>
    <s v="Mon"/>
  </r>
  <r>
    <s v="A00346"/>
    <s v="Central"/>
    <s v="Michner"/>
    <x v="2"/>
    <m/>
    <n v="44201"/>
    <n v="44226"/>
    <n v="1"/>
    <m/>
    <m/>
    <m/>
    <n v="0.25"/>
    <n v="125.42"/>
    <s v="#ERROR!"/>
    <s v="C.O.D."/>
    <n v="25"/>
    <n v="80"/>
    <n v="20"/>
    <n v="0.83333333333333337"/>
    <n v="20"/>
    <n v="125.42"/>
    <n v="145.42000000000002"/>
    <n v="145.42000000000002"/>
    <s v="Tue"/>
    <s v="Sat"/>
  </r>
  <r>
    <s v="A00347"/>
    <s v="Northwest"/>
    <s v="Khan"/>
    <x v="0"/>
    <m/>
    <n v="44201"/>
    <n v="44229"/>
    <n v="2"/>
    <m/>
    <m/>
    <m/>
    <n v="0.75"/>
    <n v="286.73"/>
    <s v="#ERROR!"/>
    <s v="Account"/>
    <n v="28"/>
    <n v="140"/>
    <n v="105"/>
    <n v="4.375"/>
    <n v="105"/>
    <n v="286.73"/>
    <n v="391.73"/>
    <n v="391.73"/>
    <s v="Tue"/>
    <s v="Tue"/>
  </r>
  <r>
    <s v="A00348"/>
    <s v="South"/>
    <s v="Michner"/>
    <x v="4"/>
    <m/>
    <n v="44201"/>
    <n v="44229"/>
    <n v="1"/>
    <m/>
    <m/>
    <m/>
    <n v="2.5"/>
    <n v="258.02999999999997"/>
    <s v="#ERROR!"/>
    <s v="C.O.D."/>
    <n v="28"/>
    <n v="80"/>
    <n v="200"/>
    <n v="8.3333333333333339"/>
    <n v="200"/>
    <n v="258.02999999999997"/>
    <n v="458.03"/>
    <n v="458.03"/>
    <s v="Tue"/>
    <s v="Tue"/>
  </r>
  <r>
    <s v="A00349"/>
    <s v="South"/>
    <s v="Lopez"/>
    <x v="0"/>
    <m/>
    <n v="44201"/>
    <n v="44320"/>
    <n v="1"/>
    <m/>
    <m/>
    <m/>
    <n v="0.25"/>
    <n v="14.3"/>
    <s v="#ERROR!"/>
    <s v="P.O."/>
    <n v="119"/>
    <n v="80"/>
    <n v="20"/>
    <n v="0.83333333333333337"/>
    <n v="20"/>
    <n v="14.3"/>
    <n v="34.299999999999997"/>
    <n v="34.299999999999997"/>
    <s v="Tue"/>
    <s v="Tue"/>
  </r>
  <r>
    <s v="A00350"/>
    <s v="South"/>
    <s v="Lopez"/>
    <x v="0"/>
    <m/>
    <n v="44202"/>
    <n v="44214"/>
    <n v="1"/>
    <m/>
    <m/>
    <m/>
    <n v="0.25"/>
    <n v="44.85"/>
    <s v="#ERROR!"/>
    <s v="P.O."/>
    <n v="12"/>
    <n v="80"/>
    <n v="20"/>
    <n v="0.83333333333333337"/>
    <n v="20"/>
    <n v="44.85"/>
    <n v="64.849999999999994"/>
    <n v="64.849999999999994"/>
    <s v="Wed"/>
    <s v="Mon"/>
  </r>
  <r>
    <s v="A00351"/>
    <s v="Northwest"/>
    <s v="Michner"/>
    <x v="0"/>
    <m/>
    <n v="44202"/>
    <n v="44217"/>
    <n v="2"/>
    <m/>
    <m/>
    <m/>
    <n v="0.5"/>
    <n v="74.61"/>
    <s v="#ERROR!"/>
    <s v="C.O.D."/>
    <n v="15"/>
    <n v="140"/>
    <n v="70"/>
    <n v="2.9166666666666665"/>
    <n v="70"/>
    <n v="74.61"/>
    <n v="144.61000000000001"/>
    <n v="144.61000000000001"/>
    <s v="Wed"/>
    <s v="Thu"/>
  </r>
  <r>
    <s v="A00352"/>
    <s v="North"/>
    <s v="Ling"/>
    <x v="1"/>
    <s v="Yes"/>
    <n v="44202"/>
    <n v="44230"/>
    <n v="2"/>
    <m/>
    <m/>
    <m/>
    <n v="0.5"/>
    <n v="126.71"/>
    <s v="#ERROR!"/>
    <s v="Account"/>
    <n v="28"/>
    <n v="140"/>
    <n v="70"/>
    <n v="2.9166666666666665"/>
    <n v="70"/>
    <n v="126.71"/>
    <n v="196.70999999999998"/>
    <n v="196.70999999999998"/>
    <s v="Wed"/>
    <s v="Wed"/>
  </r>
  <r>
    <s v="A00353"/>
    <s v="North"/>
    <s v="Ling"/>
    <x v="1"/>
    <m/>
    <n v="44202"/>
    <n v="44259"/>
    <n v="2"/>
    <m/>
    <m/>
    <m/>
    <n v="1.25"/>
    <n v="256.83999999999997"/>
    <s v="#ERROR!"/>
    <s v="Account"/>
    <n v="57"/>
    <n v="140"/>
    <n v="175"/>
    <n v="7.291666666666667"/>
    <n v="175"/>
    <n v="256.83999999999997"/>
    <n v="431.84"/>
    <n v="431.84"/>
    <s v="Wed"/>
    <s v="Thu"/>
  </r>
  <r>
    <s v="A00354"/>
    <s v="Southeast"/>
    <s v="Cartier"/>
    <x v="2"/>
    <m/>
    <n v="44203"/>
    <n v="44215"/>
    <n v="1"/>
    <m/>
    <m/>
    <m/>
    <n v="0.25"/>
    <n v="32.67"/>
    <s v="#ERROR!"/>
    <s v="P.O."/>
    <n v="12"/>
    <n v="80"/>
    <n v="20"/>
    <n v="0.83333333333333337"/>
    <n v="20"/>
    <n v="32.67"/>
    <n v="52.67"/>
    <n v="52.67"/>
    <s v="Thu"/>
    <s v="Tue"/>
  </r>
  <r>
    <s v="A00355"/>
    <s v="Northwest"/>
    <s v="Cartier"/>
    <x v="0"/>
    <s v="Yes"/>
    <n v="44203"/>
    <n v="44228"/>
    <n v="2"/>
    <m/>
    <m/>
    <m/>
    <n v="0.5"/>
    <n v="72.349999999999994"/>
    <s v="#ERROR!"/>
    <s v="Account"/>
    <n v="25"/>
    <n v="140"/>
    <n v="70"/>
    <n v="2.9166666666666665"/>
    <n v="70"/>
    <n v="72.349999999999994"/>
    <n v="142.35"/>
    <n v="142.35"/>
    <s v="Thu"/>
    <s v="Mon"/>
  </r>
  <r>
    <s v="A00356"/>
    <s v="North"/>
    <s v="Ling"/>
    <x v="1"/>
    <m/>
    <n v="44203"/>
    <n v="44232"/>
    <n v="2"/>
    <m/>
    <m/>
    <m/>
    <n v="0.5"/>
    <n v="178.5"/>
    <s v="#ERROR!"/>
    <s v="C.O.D."/>
    <n v="29"/>
    <n v="140"/>
    <n v="70"/>
    <n v="2.9166666666666665"/>
    <n v="70"/>
    <n v="178.5"/>
    <n v="248.5"/>
    <n v="248.5"/>
    <s v="Thu"/>
    <s v="Fri"/>
  </r>
  <r>
    <s v="A00357"/>
    <s v="Northwest"/>
    <s v="Burton"/>
    <x v="1"/>
    <m/>
    <n v="44203"/>
    <n v="44249"/>
    <n v="1"/>
    <m/>
    <m/>
    <m/>
    <n v="0.5"/>
    <n v="18.25"/>
    <s v="#ERROR!"/>
    <s v="C.O.D."/>
    <n v="46"/>
    <n v="80"/>
    <n v="40"/>
    <n v="1.6666666666666667"/>
    <n v="40"/>
    <n v="18.25"/>
    <n v="58.25"/>
    <n v="58.25"/>
    <s v="Thu"/>
    <s v="Mon"/>
  </r>
  <r>
    <s v="A00358"/>
    <s v="North"/>
    <s v="Ling"/>
    <x v="0"/>
    <m/>
    <n v="44203"/>
    <n v="44249"/>
    <n v="2"/>
    <m/>
    <m/>
    <m/>
    <n v="1.75"/>
    <n v="151.81"/>
    <s v="#ERROR!"/>
    <s v="C.O.D."/>
    <n v="46"/>
    <n v="140"/>
    <n v="245"/>
    <n v="10.208333333333334"/>
    <n v="245"/>
    <n v="151.81"/>
    <n v="396.81"/>
    <n v="396.81"/>
    <s v="Thu"/>
    <s v="Mon"/>
  </r>
  <r>
    <s v="A00359"/>
    <s v="Southeast"/>
    <s v="Burton"/>
    <x v="2"/>
    <m/>
    <n v="44204"/>
    <n v="44212"/>
    <n v="1"/>
    <m/>
    <m/>
    <m/>
    <n v="0.25"/>
    <n v="85.09"/>
    <s v="#ERROR!"/>
    <s v="C.O.D."/>
    <n v="8"/>
    <n v="80"/>
    <n v="20"/>
    <n v="0.83333333333333337"/>
    <n v="20"/>
    <n v="85.09"/>
    <n v="105.09"/>
    <n v="105.09"/>
    <s v="Fri"/>
    <s v="Sat"/>
  </r>
  <r>
    <s v="A00360"/>
    <s v="South"/>
    <s v="Lopez"/>
    <x v="0"/>
    <m/>
    <n v="44204"/>
    <n v="44228"/>
    <n v="1"/>
    <m/>
    <m/>
    <m/>
    <n v="0.25"/>
    <n v="67.069999999999993"/>
    <s v="#ERROR!"/>
    <s v="Account"/>
    <n v="24"/>
    <n v="80"/>
    <n v="20"/>
    <n v="0.83333333333333337"/>
    <n v="20"/>
    <n v="67.069999999999993"/>
    <n v="87.07"/>
    <n v="87.07"/>
    <s v="Fri"/>
    <s v="Mon"/>
  </r>
  <r>
    <s v="A00361"/>
    <s v="South"/>
    <s v="Lopez"/>
    <x v="2"/>
    <m/>
    <n v="44207"/>
    <n v="44217"/>
    <n v="1"/>
    <m/>
    <m/>
    <m/>
    <n v="0.25"/>
    <n v="162.21"/>
    <s v="#ERROR!"/>
    <s v="Account"/>
    <n v="10"/>
    <n v="80"/>
    <n v="20"/>
    <n v="0.83333333333333337"/>
    <n v="20"/>
    <n v="162.21"/>
    <n v="182.21"/>
    <n v="182.21"/>
    <s v="Mon"/>
    <s v="Thu"/>
  </r>
  <r>
    <s v="A00362"/>
    <s v="Southeast"/>
    <s v="Burton"/>
    <x v="4"/>
    <m/>
    <n v="44207"/>
    <n v="44224"/>
    <n v="1"/>
    <m/>
    <m/>
    <m/>
    <n v="1.25"/>
    <n v="53.69"/>
    <s v="#ERROR!"/>
    <s v="Account"/>
    <n v="17"/>
    <n v="80"/>
    <n v="100"/>
    <n v="4.166666666666667"/>
    <n v="100"/>
    <n v="53.69"/>
    <n v="153.69"/>
    <n v="153.69"/>
    <s v="Mon"/>
    <s v="Thu"/>
  </r>
  <r>
    <s v="A00363"/>
    <s v="Southeast"/>
    <s v="Michner"/>
    <x v="0"/>
    <m/>
    <n v="44207"/>
    <n v="44228"/>
    <n v="2"/>
    <m/>
    <m/>
    <m/>
    <n v="1"/>
    <n v="211.85"/>
    <s v="#ERROR!"/>
    <s v="C.O.D."/>
    <n v="21"/>
    <n v="140"/>
    <n v="140"/>
    <n v="5.833333333333333"/>
    <n v="140"/>
    <n v="211.85"/>
    <n v="351.85"/>
    <n v="351.85"/>
    <s v="Mon"/>
    <s v="Mon"/>
  </r>
  <r>
    <s v="A00364"/>
    <s v="South"/>
    <s v="Lopez"/>
    <x v="0"/>
    <m/>
    <n v="44207"/>
    <n v="44228"/>
    <n v="1"/>
    <m/>
    <m/>
    <m/>
    <n v="0.25"/>
    <n v="150.32"/>
    <s v="#ERROR!"/>
    <s v="P.O."/>
    <n v="21"/>
    <n v="80"/>
    <n v="20"/>
    <n v="0.83333333333333337"/>
    <n v="20"/>
    <n v="150.32"/>
    <n v="170.32"/>
    <n v="170.32"/>
    <s v="Mon"/>
    <s v="Mon"/>
  </r>
  <r>
    <s v="A00365"/>
    <s v="East"/>
    <s v="Ling"/>
    <x v="0"/>
    <m/>
    <n v="44207"/>
    <n v="44250"/>
    <n v="2"/>
    <m/>
    <m/>
    <m/>
    <n v="0.25"/>
    <n v="46.86"/>
    <s v="#ERROR!"/>
    <s v="Account"/>
    <n v="43"/>
    <n v="140"/>
    <n v="35"/>
    <n v="1.4583333333333333"/>
    <n v="35"/>
    <n v="46.86"/>
    <n v="81.86"/>
    <n v="81.86"/>
    <s v="Mon"/>
    <s v="Tue"/>
  </r>
  <r>
    <s v="A00366"/>
    <s v="South"/>
    <s v="Lopez"/>
    <x v="0"/>
    <m/>
    <n v="44208"/>
    <n v="44217"/>
    <n v="1"/>
    <m/>
    <m/>
    <m/>
    <n v="0.25"/>
    <n v="19.5"/>
    <s v="#ERROR!"/>
    <s v="P.O."/>
    <n v="9"/>
    <n v="80"/>
    <n v="20"/>
    <n v="0.83333333333333337"/>
    <n v="20"/>
    <n v="19.5"/>
    <n v="39.5"/>
    <n v="39.5"/>
    <s v="Tue"/>
    <s v="Thu"/>
  </r>
  <r>
    <s v="A00367"/>
    <s v="Central"/>
    <s v="Cartier"/>
    <x v="1"/>
    <m/>
    <n v="44208"/>
    <n v="44215"/>
    <n v="1"/>
    <m/>
    <m/>
    <m/>
    <n v="1.25"/>
    <n v="256.72000000000003"/>
    <s v="#ERROR!"/>
    <s v="C.O.D."/>
    <n v="7"/>
    <n v="80"/>
    <n v="100"/>
    <n v="4.166666666666667"/>
    <n v="100"/>
    <n v="256.72000000000003"/>
    <n v="356.72"/>
    <n v="356.72"/>
    <s v="Tue"/>
    <s v="Tue"/>
  </r>
  <r>
    <s v="A00368"/>
    <s v="Northwest"/>
    <s v="Khan"/>
    <x v="1"/>
    <m/>
    <n v="44209"/>
    <n v="44226"/>
    <n v="1"/>
    <m/>
    <m/>
    <m/>
    <n v="1"/>
    <n v="86.29"/>
    <s v="#ERROR!"/>
    <s v="C.O.D."/>
    <n v="17"/>
    <n v="80"/>
    <n v="80"/>
    <n v="3.3333333333333335"/>
    <n v="80"/>
    <n v="86.29"/>
    <n v="166.29000000000002"/>
    <n v="166.29000000000002"/>
    <s v="Wed"/>
    <s v="Sat"/>
  </r>
  <r>
    <s v="A00369"/>
    <s v="South"/>
    <s v="Lopez"/>
    <x v="0"/>
    <m/>
    <n v="44210"/>
    <n v="44215"/>
    <n v="1"/>
    <m/>
    <m/>
    <m/>
    <n v="0.25"/>
    <n v="108.31"/>
    <s v="#ERROR!"/>
    <s v="P.O."/>
    <n v="5"/>
    <n v="80"/>
    <n v="20"/>
    <n v="0.83333333333333337"/>
    <n v="20"/>
    <n v="108.31"/>
    <n v="128.31"/>
    <n v="128.31"/>
    <s v="Thu"/>
    <s v="Tue"/>
  </r>
  <r>
    <s v="A00370"/>
    <s v="Southeast"/>
    <s v="Cartier"/>
    <x v="0"/>
    <m/>
    <n v="44210"/>
    <n v="44221"/>
    <n v="1"/>
    <m/>
    <m/>
    <m/>
    <n v="0.25"/>
    <n v="70.819999999999993"/>
    <s v="#ERROR!"/>
    <s v="C.O.D."/>
    <n v="11"/>
    <n v="80"/>
    <n v="20"/>
    <n v="0.83333333333333337"/>
    <n v="20"/>
    <n v="70.819999999999993"/>
    <n v="90.82"/>
    <n v="90.82"/>
    <s v="Thu"/>
    <s v="Mon"/>
  </r>
  <r>
    <s v="A00371"/>
    <s v="South"/>
    <s v="Lopez"/>
    <x v="0"/>
    <s v="Yes"/>
    <n v="44210"/>
    <n v="44228"/>
    <n v="1"/>
    <m/>
    <m/>
    <m/>
    <n v="0.5"/>
    <n v="56.92"/>
    <s v="#ERROR!"/>
    <s v="Account"/>
    <n v="18"/>
    <n v="80"/>
    <n v="40"/>
    <n v="1.6666666666666667"/>
    <n v="40"/>
    <n v="56.92"/>
    <n v="96.92"/>
    <n v="96.92"/>
    <s v="Thu"/>
    <s v="Mon"/>
  </r>
  <r>
    <s v="A00372"/>
    <s v="Northwest"/>
    <s v="Burton"/>
    <x v="0"/>
    <m/>
    <n v="44210"/>
    <n v="44232"/>
    <n v="2"/>
    <m/>
    <m/>
    <m/>
    <n v="0.5"/>
    <n v="74.53"/>
    <s v="#ERROR!"/>
    <s v="C.O.D."/>
    <n v="22"/>
    <n v="140"/>
    <n v="70"/>
    <n v="2.9166666666666665"/>
    <n v="70"/>
    <n v="74.53"/>
    <n v="144.53"/>
    <n v="144.53"/>
    <s v="Thu"/>
    <s v="Fri"/>
  </r>
  <r>
    <s v="A00373"/>
    <s v="North"/>
    <s v="Ling"/>
    <x v="0"/>
    <m/>
    <n v="44210"/>
    <n v="44242"/>
    <n v="2"/>
    <m/>
    <m/>
    <m/>
    <n v="0.5"/>
    <n v="137.22"/>
    <s v="#ERROR!"/>
    <s v="Account"/>
    <n v="32"/>
    <n v="140"/>
    <n v="70"/>
    <n v="2.9166666666666665"/>
    <n v="70"/>
    <n v="137.22"/>
    <n v="207.22"/>
    <n v="207.22"/>
    <s v="Thu"/>
    <s v="Mon"/>
  </r>
  <r>
    <s v="A00374"/>
    <s v="Northwest"/>
    <s v="Cartier"/>
    <x v="0"/>
    <s v="Yes"/>
    <n v="44211"/>
    <n v="44228"/>
    <n v="2"/>
    <m/>
    <m/>
    <m/>
    <n v="0.5"/>
    <n v="83.46"/>
    <s v="#ERROR!"/>
    <s v="Account"/>
    <n v="17"/>
    <n v="140"/>
    <n v="70"/>
    <n v="2.9166666666666665"/>
    <n v="70"/>
    <n v="83.46"/>
    <n v="153.45999999999998"/>
    <n v="153.45999999999998"/>
    <s v="Fri"/>
    <s v="Mon"/>
  </r>
  <r>
    <s v="A00375"/>
    <s v="West"/>
    <s v="Khan"/>
    <x v="0"/>
    <m/>
    <n v="44212"/>
    <n v="44230"/>
    <n v="1"/>
    <m/>
    <m/>
    <m/>
    <n v="1"/>
    <n v="9.92"/>
    <s v="#ERROR!"/>
    <s v="P.O."/>
    <n v="18"/>
    <n v="80"/>
    <n v="80"/>
    <n v="3.3333333333333335"/>
    <n v="80"/>
    <n v="9.92"/>
    <n v="89.92"/>
    <n v="89.92"/>
    <s v="Sat"/>
    <s v="Wed"/>
  </r>
  <r>
    <s v="A00376"/>
    <s v="Southeast"/>
    <s v="Cartier"/>
    <x v="0"/>
    <m/>
    <n v="44214"/>
    <n v="44221"/>
    <n v="1"/>
    <m/>
    <m/>
    <m/>
    <n v="0.25"/>
    <n v="72.349999999999994"/>
    <s v="#ERROR!"/>
    <s v="C.O.D."/>
    <n v="7"/>
    <n v="80"/>
    <n v="20"/>
    <n v="0.83333333333333337"/>
    <n v="20"/>
    <n v="72.349999999999994"/>
    <n v="92.35"/>
    <n v="92.35"/>
    <s v="Mon"/>
    <s v="Mon"/>
  </r>
  <r>
    <s v="A00377"/>
    <s v="Northwest"/>
    <s v="Cartier"/>
    <x v="2"/>
    <s v="Yes"/>
    <n v="44214"/>
    <n v="44223"/>
    <n v="1"/>
    <m/>
    <m/>
    <m/>
    <n v="0.25"/>
    <n v="19.98"/>
    <s v="#ERROR!"/>
    <s v="Account"/>
    <n v="9"/>
    <n v="80"/>
    <n v="20"/>
    <n v="0.83333333333333337"/>
    <n v="20"/>
    <n v="19.98"/>
    <n v="39.980000000000004"/>
    <n v="39.980000000000004"/>
    <s v="Mon"/>
    <s v="Wed"/>
  </r>
  <r>
    <s v="A00378"/>
    <s v="East"/>
    <s v="Ling"/>
    <x v="3"/>
    <m/>
    <n v="44214"/>
    <n v="44229"/>
    <n v="2"/>
    <m/>
    <m/>
    <m/>
    <n v="1.25"/>
    <n v="85.32"/>
    <s v="#ERROR!"/>
    <s v="Account"/>
    <n v="15"/>
    <n v="140"/>
    <n v="175"/>
    <n v="7.291666666666667"/>
    <n v="175"/>
    <n v="85.32"/>
    <n v="260.32"/>
    <n v="260.32"/>
    <s v="Mon"/>
    <s v="Tue"/>
  </r>
  <r>
    <s v="A00379"/>
    <s v="West"/>
    <s v="Khan"/>
    <x v="0"/>
    <m/>
    <n v="44214"/>
    <n v="44256"/>
    <n v="1"/>
    <m/>
    <m/>
    <m/>
    <n v="0.5"/>
    <n v="180"/>
    <s v="#ERROR!"/>
    <s v="P.O."/>
    <n v="42"/>
    <n v="80"/>
    <n v="40"/>
    <n v="1.6666666666666667"/>
    <n v="40"/>
    <n v="180"/>
    <n v="220"/>
    <n v="220"/>
    <s v="Mon"/>
    <s v="Mon"/>
  </r>
  <r>
    <s v="A00380"/>
    <s v="East"/>
    <s v="Ling"/>
    <x v="0"/>
    <m/>
    <n v="44215"/>
    <n v="44231"/>
    <n v="2"/>
    <m/>
    <m/>
    <m/>
    <n v="0.25"/>
    <n v="52.35"/>
    <s v="#ERROR!"/>
    <s v="Account"/>
    <n v="16"/>
    <n v="140"/>
    <n v="35"/>
    <n v="1.4583333333333333"/>
    <n v="35"/>
    <n v="52.35"/>
    <n v="87.35"/>
    <n v="87.35"/>
    <s v="Tue"/>
    <s v="Thu"/>
  </r>
  <r>
    <s v="A00381"/>
    <s v="East"/>
    <s v="Ling"/>
    <x v="0"/>
    <m/>
    <n v="44215"/>
    <n v="44236"/>
    <n v="2"/>
    <m/>
    <m/>
    <m/>
    <n v="0.5"/>
    <n v="45.29"/>
    <s v="#ERROR!"/>
    <s v="Account"/>
    <n v="21"/>
    <n v="140"/>
    <n v="70"/>
    <n v="2.9166666666666665"/>
    <n v="70"/>
    <n v="45.29"/>
    <n v="115.28999999999999"/>
    <n v="115.28999999999999"/>
    <s v="Tue"/>
    <s v="Tue"/>
  </r>
  <r>
    <s v="A00382"/>
    <s v="South"/>
    <s v="Lopez"/>
    <x v="2"/>
    <m/>
    <n v="44216"/>
    <n v="44224"/>
    <n v="1"/>
    <m/>
    <m/>
    <m/>
    <n v="0.25"/>
    <n v="11.7"/>
    <s v="#ERROR!"/>
    <s v="Account"/>
    <n v="8"/>
    <n v="80"/>
    <n v="20"/>
    <n v="0.83333333333333337"/>
    <n v="20"/>
    <n v="11.7"/>
    <n v="31.7"/>
    <n v="31.7"/>
    <s v="Wed"/>
    <s v="Thu"/>
  </r>
  <r>
    <s v="A00383"/>
    <s v="Central"/>
    <s v="Khan"/>
    <x v="2"/>
    <m/>
    <n v="44216"/>
    <n v="44329"/>
    <n v="1"/>
    <m/>
    <m/>
    <m/>
    <n v="0.25"/>
    <n v="37.71"/>
    <s v="#ERROR!"/>
    <s v="P.O."/>
    <n v="113"/>
    <n v="80"/>
    <n v="20"/>
    <n v="0.83333333333333337"/>
    <n v="20"/>
    <n v="37.71"/>
    <n v="57.71"/>
    <n v="57.71"/>
    <s v="Wed"/>
    <s v="Thu"/>
  </r>
  <r>
    <s v="A00384"/>
    <s v="Central"/>
    <s v="Michner"/>
    <x v="4"/>
    <m/>
    <n v="44217"/>
    <n v="44229"/>
    <n v="1"/>
    <m/>
    <m/>
    <m/>
    <n v="1"/>
    <n v="155.04"/>
    <s v="#ERROR!"/>
    <s v="C.O.D."/>
    <n v="12"/>
    <n v="80"/>
    <n v="80"/>
    <n v="3.3333333333333335"/>
    <n v="80"/>
    <n v="155.04"/>
    <n v="235.04"/>
    <n v="235.04"/>
    <s v="Thu"/>
    <s v="Tue"/>
  </r>
  <r>
    <s v="A00385"/>
    <s v="South"/>
    <s v="Lopez"/>
    <x v="0"/>
    <m/>
    <n v="44217"/>
    <n v="44239"/>
    <n v="1"/>
    <m/>
    <m/>
    <m/>
    <n v="1.25"/>
    <n v="93.6"/>
    <s v="#ERROR!"/>
    <s v="P.O."/>
    <n v="22"/>
    <n v="80"/>
    <n v="100"/>
    <n v="4.166666666666667"/>
    <n v="100"/>
    <n v="93.6"/>
    <n v="193.6"/>
    <n v="193.6"/>
    <s v="Thu"/>
    <s v="Fri"/>
  </r>
  <r>
    <s v="A00386"/>
    <s v="North"/>
    <s v="Ling"/>
    <x v="2"/>
    <m/>
    <n v="44217"/>
    <n v="44237"/>
    <n v="1"/>
    <m/>
    <m/>
    <m/>
    <n v="0.25"/>
    <n v="21.33"/>
    <s v="#ERROR!"/>
    <s v="Account"/>
    <n v="20"/>
    <n v="80"/>
    <n v="20"/>
    <n v="0.83333333333333337"/>
    <n v="20"/>
    <n v="21.33"/>
    <n v="41.33"/>
    <n v="41.33"/>
    <s v="Thu"/>
    <s v="Wed"/>
  </r>
  <r>
    <s v="A00387"/>
    <s v="Central"/>
    <s v="Burton"/>
    <x v="3"/>
    <m/>
    <n v="44217"/>
    <n v="44278"/>
    <n v="1"/>
    <m/>
    <m/>
    <m/>
    <n v="2.5"/>
    <n v="357.11"/>
    <s v="#ERROR!"/>
    <s v="Account"/>
    <n v="61"/>
    <n v="80"/>
    <n v="200"/>
    <n v="8.3333333333333339"/>
    <n v="200"/>
    <n v="357.11"/>
    <n v="557.11"/>
    <n v="557.11"/>
    <s v="Thu"/>
    <s v="Tue"/>
  </r>
  <r>
    <s v="A00388"/>
    <s v="Northwest"/>
    <s v="Burton"/>
    <x v="2"/>
    <m/>
    <n v="44218"/>
    <n v="44226"/>
    <n v="1"/>
    <m/>
    <m/>
    <m/>
    <n v="0.25"/>
    <n v="120"/>
    <s v="#ERROR!"/>
    <s v="C.O.D."/>
    <n v="8"/>
    <n v="80"/>
    <n v="20"/>
    <n v="0.83333333333333337"/>
    <n v="20"/>
    <n v="120"/>
    <n v="140"/>
    <n v="140"/>
    <s v="Fri"/>
    <s v="Sat"/>
  </r>
  <r>
    <s v="A00389"/>
    <s v="Southeast"/>
    <s v="Burton"/>
    <x v="1"/>
    <m/>
    <n v="44221"/>
    <n v="44236"/>
    <n v="1"/>
    <m/>
    <m/>
    <m/>
    <n v="0.5"/>
    <n v="52.35"/>
    <s v="#ERROR!"/>
    <s v="C.O.D."/>
    <n v="15"/>
    <n v="80"/>
    <n v="40"/>
    <n v="1.6666666666666667"/>
    <n v="40"/>
    <n v="52.35"/>
    <n v="92.35"/>
    <n v="92.35"/>
    <s v="Mon"/>
    <s v="Tue"/>
  </r>
  <r>
    <s v="A00390"/>
    <s v="Northwest"/>
    <s v="Cartier"/>
    <x v="1"/>
    <m/>
    <n v="44221"/>
    <n v="44242"/>
    <n v="1"/>
    <m/>
    <m/>
    <m/>
    <n v="3.25"/>
    <n v="511.88"/>
    <s v="#ERROR!"/>
    <s v="Account"/>
    <n v="21"/>
    <n v="80"/>
    <n v="260"/>
    <n v="10.833333333333334"/>
    <n v="260"/>
    <n v="511.88"/>
    <n v="771.88"/>
    <n v="771.88"/>
    <s v="Mon"/>
    <s v="Mon"/>
  </r>
  <r>
    <s v="A00391"/>
    <s v="North"/>
    <s v="Ling"/>
    <x v="1"/>
    <m/>
    <n v="44221"/>
    <n v="44275"/>
    <n v="2"/>
    <m/>
    <m/>
    <m/>
    <n v="2"/>
    <n v="368.87"/>
    <s v="#ERROR!"/>
    <s v="Account"/>
    <n v="54"/>
    <n v="140"/>
    <n v="280"/>
    <n v="11.666666666666666"/>
    <n v="280"/>
    <n v="368.87"/>
    <n v="648.87"/>
    <n v="648.87"/>
    <s v="Mon"/>
    <s v="Sat"/>
  </r>
  <r>
    <s v="A00392"/>
    <s v="North"/>
    <s v="Ling"/>
    <x v="2"/>
    <m/>
    <n v="44223"/>
    <n v="44231"/>
    <n v="1"/>
    <m/>
    <m/>
    <m/>
    <n v="0.25"/>
    <n v="120"/>
    <s v="#ERROR!"/>
    <s v="Account"/>
    <n v="8"/>
    <n v="80"/>
    <n v="20"/>
    <n v="0.83333333333333337"/>
    <n v="20"/>
    <n v="120"/>
    <n v="140"/>
    <n v="140"/>
    <s v="Wed"/>
    <s v="Thu"/>
  </r>
  <r>
    <s v="A00393"/>
    <s v="North"/>
    <s v="Ling"/>
    <x v="1"/>
    <s v="Yes"/>
    <n v="44223"/>
    <n v="44249"/>
    <n v="2"/>
    <m/>
    <m/>
    <m/>
    <n v="0.5"/>
    <n v="5.47"/>
    <s v="#ERROR!"/>
    <s v="C.O.D."/>
    <n v="26"/>
    <n v="140"/>
    <n v="70"/>
    <n v="2.9166666666666665"/>
    <n v="70"/>
    <n v="5.47"/>
    <n v="75.47"/>
    <n v="75.47"/>
    <s v="Wed"/>
    <s v="Mon"/>
  </r>
  <r>
    <s v="A00394"/>
    <s v="Southeast"/>
    <s v="Khan"/>
    <x v="0"/>
    <m/>
    <n v="44224"/>
    <n v="44235"/>
    <n v="1"/>
    <m/>
    <m/>
    <m/>
    <n v="1"/>
    <n v="60"/>
    <s v="#ERROR!"/>
    <s v="C.O.D."/>
    <n v="11"/>
    <n v="80"/>
    <n v="80"/>
    <n v="3.3333333333333335"/>
    <n v="80"/>
    <n v="60"/>
    <n v="140"/>
    <n v="140"/>
    <s v="Thu"/>
    <s v="Mon"/>
  </r>
  <r>
    <s v="A00395"/>
    <s v="Northwest"/>
    <s v="Burton"/>
    <x v="1"/>
    <m/>
    <n v="44224"/>
    <n v="44237"/>
    <n v="1"/>
    <m/>
    <m/>
    <m/>
    <n v="0.75"/>
    <n v="114.89"/>
    <s v="#ERROR!"/>
    <s v="P.O."/>
    <n v="13"/>
    <n v="80"/>
    <n v="60"/>
    <n v="2.5"/>
    <n v="60"/>
    <n v="114.89"/>
    <n v="174.89"/>
    <n v="174.89"/>
    <s v="Thu"/>
    <s v="Wed"/>
  </r>
  <r>
    <s v="A00396"/>
    <s v="North"/>
    <s v="Ling"/>
    <x v="0"/>
    <m/>
    <n v="44224"/>
    <n v="44245"/>
    <n v="2"/>
    <m/>
    <m/>
    <m/>
    <n v="0.25"/>
    <n v="23.9"/>
    <s v="#ERROR!"/>
    <s v="C.O.D."/>
    <n v="21"/>
    <n v="140"/>
    <n v="35"/>
    <n v="1.4583333333333333"/>
    <n v="35"/>
    <n v="23.9"/>
    <n v="58.9"/>
    <n v="58.9"/>
    <s v="Thu"/>
    <s v="Thu"/>
  </r>
  <r>
    <s v="A00397"/>
    <s v="South"/>
    <s v="Lopez"/>
    <x v="0"/>
    <m/>
    <n v="44224"/>
    <n v="44245"/>
    <n v="1"/>
    <m/>
    <m/>
    <m/>
    <n v="0.25"/>
    <n v="57.2"/>
    <s v="#ERROR!"/>
    <s v="P.O."/>
    <n v="21"/>
    <n v="80"/>
    <n v="20"/>
    <n v="0.83333333333333337"/>
    <n v="20"/>
    <n v="57.2"/>
    <n v="77.2"/>
    <n v="77.2"/>
    <s v="Thu"/>
    <s v="Thu"/>
  </r>
  <r>
    <s v="A00398"/>
    <s v="Northwest"/>
    <s v="Burton"/>
    <x v="1"/>
    <m/>
    <n v="44224"/>
    <n v="44258"/>
    <n v="2"/>
    <m/>
    <m/>
    <m/>
    <n v="8.5"/>
    <n v="653.99"/>
    <s v="#ERROR!"/>
    <s v="Account"/>
    <n v="34"/>
    <n v="140"/>
    <n v="1190"/>
    <n v="49.583333333333336"/>
    <n v="1190"/>
    <n v="653.99"/>
    <n v="1843.99"/>
    <n v="1843.99"/>
    <s v="Thu"/>
    <s v="Wed"/>
  </r>
  <r>
    <s v="A00399"/>
    <s v="South"/>
    <s v="Lopez"/>
    <x v="0"/>
    <m/>
    <n v="44224"/>
    <n v="44271"/>
    <n v="1"/>
    <m/>
    <m/>
    <m/>
    <n v="0.5"/>
    <n v="9.75"/>
    <s v="#ERROR!"/>
    <s v="Account"/>
    <n v="47"/>
    <n v="80"/>
    <n v="40"/>
    <n v="1.6666666666666667"/>
    <n v="40"/>
    <n v="9.75"/>
    <n v="49.75"/>
    <n v="49.75"/>
    <s v="Thu"/>
    <s v="Tue"/>
  </r>
  <r>
    <s v="A00400"/>
    <s v="North"/>
    <s v="Ling"/>
    <x v="1"/>
    <m/>
    <n v="44226"/>
    <n v="44229"/>
    <n v="2"/>
    <m/>
    <m/>
    <m/>
    <n v="0.5"/>
    <n v="134"/>
    <s v="#ERROR!"/>
    <s v="Account"/>
    <n v="3"/>
    <n v="140"/>
    <n v="70"/>
    <n v="2.9166666666666665"/>
    <n v="70"/>
    <n v="134"/>
    <n v="204"/>
    <n v="204"/>
    <s v="Sat"/>
    <s v="Tue"/>
  </r>
  <r>
    <s v="A00401"/>
    <s v="North"/>
    <s v="Ling"/>
    <x v="0"/>
    <m/>
    <n v="44228"/>
    <n v="44237"/>
    <n v="2"/>
    <m/>
    <m/>
    <m/>
    <n v="0.25"/>
    <n v="144"/>
    <s v="#ERROR!"/>
    <s v="Account"/>
    <n v="9"/>
    <n v="140"/>
    <n v="35"/>
    <n v="1.4583333333333333"/>
    <n v="35"/>
    <n v="144"/>
    <n v="179"/>
    <n v="179"/>
    <s v="Mon"/>
    <s v="Wed"/>
  </r>
  <r>
    <s v="A00402"/>
    <s v="Northwest"/>
    <s v="Burton"/>
    <x v="0"/>
    <m/>
    <n v="44228"/>
    <n v="44237"/>
    <n v="1"/>
    <m/>
    <m/>
    <m/>
    <n v="0.5"/>
    <n v="205.19"/>
    <s v="#ERROR!"/>
    <s v="C.O.D."/>
    <n v="9"/>
    <n v="80"/>
    <n v="40"/>
    <n v="1.6666666666666667"/>
    <n v="40"/>
    <n v="205.19"/>
    <n v="245.19"/>
    <n v="245.19"/>
    <s v="Mon"/>
    <s v="Wed"/>
  </r>
  <r>
    <s v="A00403"/>
    <s v="West"/>
    <s v="Lopez"/>
    <x v="1"/>
    <m/>
    <n v="44228"/>
    <n v="44252"/>
    <n v="1"/>
    <m/>
    <m/>
    <m/>
    <n v="0.5"/>
    <n v="42.9"/>
    <s v="#ERROR!"/>
    <s v="Account"/>
    <n v="24"/>
    <n v="80"/>
    <n v="40"/>
    <n v="1.6666666666666667"/>
    <n v="40"/>
    <n v="42.9"/>
    <n v="82.9"/>
    <n v="82.9"/>
    <s v="Mon"/>
    <s v="Thu"/>
  </r>
  <r>
    <s v="A00404"/>
    <s v="East"/>
    <s v="Ling"/>
    <x v="1"/>
    <m/>
    <n v="44228"/>
    <n v="44258"/>
    <n v="2"/>
    <m/>
    <m/>
    <m/>
    <n v="1.5"/>
    <n v="319.82"/>
    <s v="#ERROR!"/>
    <s v="Account"/>
    <n v="30"/>
    <n v="140"/>
    <n v="210"/>
    <n v="8.75"/>
    <n v="210"/>
    <n v="319.82"/>
    <n v="529.81999999999994"/>
    <n v="529.81999999999994"/>
    <s v="Mon"/>
    <s v="Wed"/>
  </r>
  <r>
    <s v="A00405"/>
    <s v="Northeast"/>
    <s v="Ling"/>
    <x v="0"/>
    <m/>
    <n v="44228"/>
    <n v="44266"/>
    <n v="1"/>
    <m/>
    <m/>
    <m/>
    <n v="0.25"/>
    <n v="21.33"/>
    <s v="#ERROR!"/>
    <s v="Account"/>
    <n v="38"/>
    <n v="80"/>
    <n v="20"/>
    <n v="0.83333333333333337"/>
    <n v="20"/>
    <n v="21.33"/>
    <n v="41.33"/>
    <n v="41.33"/>
    <s v="Mon"/>
    <s v="Thu"/>
  </r>
  <r>
    <s v="A00406"/>
    <s v="North"/>
    <s v="Ling"/>
    <x v="0"/>
    <m/>
    <n v="44229"/>
    <n v="44229"/>
    <n v="2"/>
    <m/>
    <m/>
    <m/>
    <n v="0.5"/>
    <n v="21.33"/>
    <s v="#ERROR!"/>
    <s v="Account"/>
    <s v="-"/>
    <n v="140"/>
    <n v="70"/>
    <n v="2.9166666666666665"/>
    <n v="70"/>
    <n v="21.33"/>
    <n v="91.33"/>
    <n v="91.33"/>
    <s v="Tue"/>
    <s v="Tue"/>
  </r>
  <r>
    <s v="A00407"/>
    <s v="East"/>
    <s v="Ling"/>
    <x v="1"/>
    <m/>
    <n v="44229"/>
    <n v="44236"/>
    <n v="2"/>
    <m/>
    <m/>
    <m/>
    <n v="0.5"/>
    <n v="1231.2"/>
    <s v="#ERROR!"/>
    <s v="C.O.D."/>
    <n v="7"/>
    <n v="140"/>
    <n v="70"/>
    <n v="2.9166666666666665"/>
    <n v="70"/>
    <n v="1231.2"/>
    <n v="1301.2"/>
    <n v="1301.2"/>
    <s v="Tue"/>
    <s v="Tue"/>
  </r>
  <r>
    <s v="A00408"/>
    <s v="North"/>
    <s v="Ling"/>
    <x v="1"/>
    <m/>
    <n v="44229"/>
    <n v="44244"/>
    <n v="2"/>
    <m/>
    <m/>
    <m/>
    <n v="0.5"/>
    <n v="56.5"/>
    <s v="#ERROR!"/>
    <s v="C.O.D."/>
    <n v="15"/>
    <n v="140"/>
    <n v="70"/>
    <n v="2.9166666666666665"/>
    <n v="70"/>
    <n v="56.5"/>
    <n v="126.5"/>
    <n v="126.5"/>
    <s v="Tue"/>
    <s v="Wed"/>
  </r>
  <r>
    <s v="A00409"/>
    <s v="North"/>
    <s v="Ling"/>
    <x v="1"/>
    <m/>
    <n v="44229"/>
    <n v="44245"/>
    <n v="2"/>
    <m/>
    <m/>
    <m/>
    <n v="0.5"/>
    <n v="269.95"/>
    <s v="#ERROR!"/>
    <s v="Account"/>
    <n v="16"/>
    <n v="140"/>
    <n v="70"/>
    <n v="2.9166666666666665"/>
    <n v="70"/>
    <n v="269.95"/>
    <n v="339.95"/>
    <n v="339.95"/>
    <s v="Tue"/>
    <s v="Thu"/>
  </r>
  <r>
    <s v="A00410"/>
    <s v="East"/>
    <s v="Ling"/>
    <x v="1"/>
    <m/>
    <n v="44229"/>
    <n v="44258"/>
    <n v="2"/>
    <m/>
    <m/>
    <m/>
    <n v="0.5"/>
    <n v="83.23"/>
    <s v="#ERROR!"/>
    <s v="Account"/>
    <n v="29"/>
    <n v="140"/>
    <n v="70"/>
    <n v="2.9166666666666665"/>
    <n v="70"/>
    <n v="83.23"/>
    <n v="153.23000000000002"/>
    <n v="153.23000000000002"/>
    <s v="Tue"/>
    <s v="Wed"/>
  </r>
  <r>
    <s v="A00411"/>
    <s v="Southeast"/>
    <s v="Burton"/>
    <x v="2"/>
    <m/>
    <n v="44229"/>
    <n v="44273"/>
    <n v="1"/>
    <m/>
    <m/>
    <m/>
    <n v="0.25"/>
    <n v="88.62"/>
    <s v="#ERROR!"/>
    <s v="Account"/>
    <n v="44"/>
    <n v="80"/>
    <n v="20"/>
    <n v="0.83333333333333337"/>
    <n v="20"/>
    <n v="88.62"/>
    <n v="108.62"/>
    <n v="108.62"/>
    <s v="Tue"/>
    <s v="Thu"/>
  </r>
  <r>
    <s v="A00412"/>
    <s v="West"/>
    <s v="Khan"/>
    <x v="2"/>
    <m/>
    <n v="44229"/>
    <n v="44341"/>
    <n v="1"/>
    <m/>
    <m/>
    <m/>
    <n v="0.25"/>
    <n v="40"/>
    <s v="#ERROR!"/>
    <s v="P.O."/>
    <n v="112"/>
    <n v="80"/>
    <n v="20"/>
    <n v="0.83333333333333337"/>
    <n v="20"/>
    <n v="40"/>
    <n v="60"/>
    <n v="60"/>
    <s v="Tue"/>
    <s v="Tue"/>
  </r>
  <r>
    <s v="A00413"/>
    <s v="South"/>
    <s v="Lopez"/>
    <x v="0"/>
    <m/>
    <n v="44231"/>
    <n v="44242"/>
    <n v="1"/>
    <m/>
    <m/>
    <m/>
    <n v="1.5"/>
    <n v="33.479999999999997"/>
    <s v="#ERROR!"/>
    <s v="P.O."/>
    <n v="11"/>
    <n v="80"/>
    <n v="120"/>
    <n v="5"/>
    <n v="120"/>
    <n v="33.479999999999997"/>
    <n v="153.47999999999999"/>
    <n v="153.47999999999999"/>
    <s v="Thu"/>
    <s v="Mon"/>
  </r>
  <r>
    <s v="A00414"/>
    <s v="West"/>
    <s v="Burton"/>
    <x v="0"/>
    <m/>
    <n v="44231"/>
    <n v="44247"/>
    <n v="2"/>
    <m/>
    <m/>
    <m/>
    <n v="0.25"/>
    <n v="33.86"/>
    <s v="#ERROR!"/>
    <s v="Account"/>
    <n v="16"/>
    <n v="140"/>
    <n v="35"/>
    <n v="1.4583333333333333"/>
    <n v="35"/>
    <n v="33.86"/>
    <n v="68.86"/>
    <n v="68.86"/>
    <s v="Thu"/>
    <s v="Sat"/>
  </r>
  <r>
    <s v="A00415"/>
    <s v="South"/>
    <s v="Lopez"/>
    <x v="2"/>
    <m/>
    <n v="44231"/>
    <n v="44250"/>
    <n v="1"/>
    <m/>
    <m/>
    <m/>
    <n v="0.25"/>
    <n v="33.96"/>
    <s v="#ERROR!"/>
    <s v="Account"/>
    <n v="19"/>
    <n v="80"/>
    <n v="20"/>
    <n v="0.83333333333333337"/>
    <n v="20"/>
    <n v="33.96"/>
    <n v="53.96"/>
    <n v="53.96"/>
    <s v="Thu"/>
    <s v="Tue"/>
  </r>
  <r>
    <s v="A00416"/>
    <s v="West"/>
    <s v="Khan"/>
    <x v="0"/>
    <m/>
    <n v="44231"/>
    <n v="44260"/>
    <n v="1"/>
    <m/>
    <m/>
    <m/>
    <n v="0.5"/>
    <n v="36.89"/>
    <s v="#ERROR!"/>
    <s v="C.O.D."/>
    <n v="29"/>
    <n v="80"/>
    <n v="40"/>
    <n v="1.6666666666666667"/>
    <n v="40"/>
    <n v="36.89"/>
    <n v="76.89"/>
    <n v="76.89"/>
    <s v="Thu"/>
    <s v="Fri"/>
  </r>
  <r>
    <s v="A00417"/>
    <s v="Southeast"/>
    <s v="Khan"/>
    <x v="0"/>
    <m/>
    <n v="44231"/>
    <n v="44264"/>
    <n v="1"/>
    <m/>
    <m/>
    <m/>
    <n v="0.5"/>
    <n v="25.34"/>
    <s v="#ERROR!"/>
    <s v="C.O.D."/>
    <n v="33"/>
    <n v="80"/>
    <n v="40"/>
    <n v="1.6666666666666667"/>
    <n v="40"/>
    <n v="25.34"/>
    <n v="65.34"/>
    <n v="65.34"/>
    <s v="Thu"/>
    <s v="Tue"/>
  </r>
  <r>
    <s v="A00418"/>
    <s v="Northeast"/>
    <s v="Ling"/>
    <x v="2"/>
    <m/>
    <n v="44231"/>
    <n v="44270"/>
    <n v="1"/>
    <m/>
    <m/>
    <m/>
    <n v="0.25"/>
    <n v="30"/>
    <s v="#ERROR!"/>
    <s v="Account"/>
    <n v="39"/>
    <n v="80"/>
    <n v="20"/>
    <n v="0.83333333333333337"/>
    <n v="20"/>
    <n v="30"/>
    <n v="50"/>
    <n v="50"/>
    <s v="Thu"/>
    <s v="Mon"/>
  </r>
  <r>
    <s v="A00419"/>
    <s v="Southeast"/>
    <s v="Burton"/>
    <x v="0"/>
    <s v="Yes"/>
    <n v="44232"/>
    <n v="44268"/>
    <n v="1"/>
    <m/>
    <m/>
    <m/>
    <n v="0.5"/>
    <n v="31.81"/>
    <s v="#ERROR!"/>
    <s v="Account"/>
    <n v="36"/>
    <n v="80"/>
    <n v="40"/>
    <n v="1.6666666666666667"/>
    <n v="40"/>
    <n v="31.81"/>
    <n v="71.81"/>
    <n v="71.81"/>
    <s v="Fri"/>
    <s v="Sat"/>
  </r>
  <r>
    <s v="A00420"/>
    <s v="Northwest"/>
    <s v="Khan"/>
    <x v="1"/>
    <s v="Yes"/>
    <n v="44232"/>
    <n v="44377"/>
    <n v="1"/>
    <m/>
    <m/>
    <m/>
    <n v="0.5"/>
    <n v="61.17"/>
    <s v="#ERROR!"/>
    <s v="P.O."/>
    <n v="145"/>
    <n v="80"/>
    <n v="40"/>
    <n v="1.6666666666666667"/>
    <n v="40"/>
    <n v="61.17"/>
    <n v="101.17"/>
    <n v="101.17"/>
    <s v="Fri"/>
    <s v="Wed"/>
  </r>
  <r>
    <s v="A00421"/>
    <s v="West"/>
    <s v="Khan"/>
    <x v="0"/>
    <m/>
    <n v="44233"/>
    <n v="44278"/>
    <n v="1"/>
    <m/>
    <m/>
    <m/>
    <n v="0.5"/>
    <n v="15.54"/>
    <s v="#ERROR!"/>
    <s v="P.O."/>
    <n v="45"/>
    <n v="80"/>
    <n v="40"/>
    <n v="1.6666666666666667"/>
    <n v="40"/>
    <n v="15.54"/>
    <n v="55.54"/>
    <n v="55.54"/>
    <s v="Sat"/>
    <s v="Tue"/>
  </r>
  <r>
    <s v="A00422"/>
    <s v="West"/>
    <s v="Khan"/>
    <x v="2"/>
    <m/>
    <n v="44233"/>
    <n v="44286"/>
    <n v="1"/>
    <m/>
    <m/>
    <m/>
    <n v="0.25"/>
    <n v="72.349999999999994"/>
    <s v="#ERROR!"/>
    <s v="Account"/>
    <n v="53"/>
    <n v="80"/>
    <n v="20"/>
    <n v="0.83333333333333337"/>
    <n v="20"/>
    <n v="72.349999999999994"/>
    <n v="92.35"/>
    <n v="92.35"/>
    <s v="Sat"/>
    <s v="Wed"/>
  </r>
  <r>
    <s v="A00423"/>
    <s v="North"/>
    <s v="Ling"/>
    <x v="2"/>
    <s v="Yes"/>
    <n v="44235"/>
    <n v="44246"/>
    <n v="1"/>
    <m/>
    <m/>
    <m/>
    <n v="0.25"/>
    <n v="96.71"/>
    <s v="#ERROR!"/>
    <s v="Account"/>
    <n v="11"/>
    <n v="80"/>
    <n v="20"/>
    <n v="0.83333333333333337"/>
    <n v="20"/>
    <n v="96.71"/>
    <n v="116.71"/>
    <n v="116.71"/>
    <s v="Mon"/>
    <s v="Fri"/>
  </r>
  <r>
    <s v="A00424"/>
    <s v="Northwest"/>
    <s v="Cartier"/>
    <x v="1"/>
    <m/>
    <n v="44235"/>
    <n v="44243"/>
    <n v="1"/>
    <m/>
    <m/>
    <m/>
    <n v="0.5"/>
    <n v="207.9"/>
    <s v="#ERROR!"/>
    <s v="C.O.D."/>
    <n v="8"/>
    <n v="80"/>
    <n v="40"/>
    <n v="1.6666666666666667"/>
    <n v="40"/>
    <n v="207.9"/>
    <n v="247.9"/>
    <n v="247.9"/>
    <s v="Mon"/>
    <s v="Tue"/>
  </r>
  <r>
    <s v="A00425"/>
    <s v="South"/>
    <s v="Lopez"/>
    <x v="4"/>
    <m/>
    <n v="44235"/>
    <n v="44245"/>
    <n v="3"/>
    <m/>
    <m/>
    <m/>
    <n v="3.5"/>
    <n v="821.87"/>
    <s v="#ERROR!"/>
    <s v="Account"/>
    <n v="10"/>
    <n v="195"/>
    <n v="682.5"/>
    <n v="28.4375"/>
    <n v="682.5"/>
    <n v="821.87"/>
    <n v="1504.37"/>
    <n v="1504.37"/>
    <s v="Mon"/>
    <s v="Thu"/>
  </r>
  <r>
    <s v="A00426"/>
    <s v="North"/>
    <s v="Ling"/>
    <x v="3"/>
    <m/>
    <n v="44235"/>
    <n v="44249"/>
    <n v="2"/>
    <m/>
    <m/>
    <m/>
    <n v="1"/>
    <n v="118.56"/>
    <s v="#ERROR!"/>
    <s v="Account"/>
    <n v="14"/>
    <n v="140"/>
    <n v="140"/>
    <n v="5.833333333333333"/>
    <n v="140"/>
    <n v="118.56"/>
    <n v="258.56"/>
    <n v="258.56"/>
    <s v="Mon"/>
    <s v="Mon"/>
  </r>
  <r>
    <s v="A00427"/>
    <s v="Northwest"/>
    <s v="Cartier"/>
    <x v="0"/>
    <s v="Yes"/>
    <n v="44236"/>
    <n v="44237"/>
    <n v="1"/>
    <m/>
    <m/>
    <m/>
    <n v="0.25"/>
    <n v="54.46"/>
    <s v="#ERROR!"/>
    <s v="P.O."/>
    <n v="1"/>
    <n v="80"/>
    <n v="20"/>
    <n v="0.83333333333333337"/>
    <n v="20"/>
    <n v="54.46"/>
    <n v="74.460000000000008"/>
    <n v="74.460000000000008"/>
    <s v="Tue"/>
    <s v="Wed"/>
  </r>
  <r>
    <s v="A00428"/>
    <s v="North"/>
    <s v="Ling"/>
    <x v="0"/>
    <m/>
    <n v="44236"/>
    <n v="44249"/>
    <n v="2"/>
    <m/>
    <m/>
    <m/>
    <n v="0.25"/>
    <n v="83.44"/>
    <s v="#ERROR!"/>
    <s v="Account"/>
    <n v="13"/>
    <n v="140"/>
    <n v="35"/>
    <n v="1.4583333333333333"/>
    <n v="35"/>
    <n v="83.44"/>
    <n v="118.44"/>
    <n v="118.44"/>
    <s v="Tue"/>
    <s v="Mon"/>
  </r>
  <r>
    <s v="A00429"/>
    <s v="North"/>
    <s v="Ling"/>
    <x v="0"/>
    <m/>
    <n v="44236"/>
    <n v="44251"/>
    <n v="2"/>
    <m/>
    <m/>
    <m/>
    <n v="0.75"/>
    <n v="36"/>
    <s v="#ERROR!"/>
    <s v="Account"/>
    <n v="15"/>
    <n v="140"/>
    <n v="105"/>
    <n v="4.375"/>
    <n v="105"/>
    <n v="36"/>
    <n v="141"/>
    <n v="141"/>
    <s v="Tue"/>
    <s v="Wed"/>
  </r>
  <r>
    <s v="A00430"/>
    <s v="South"/>
    <s v="Lopez"/>
    <x v="1"/>
    <m/>
    <n v="44236"/>
    <n v="44299"/>
    <n v="1"/>
    <m/>
    <m/>
    <m/>
    <n v="0.5"/>
    <n v="53.43"/>
    <s v="#ERROR!"/>
    <s v="Account"/>
    <n v="63"/>
    <n v="80"/>
    <n v="40"/>
    <n v="1.6666666666666667"/>
    <n v="40"/>
    <n v="53.43"/>
    <n v="93.43"/>
    <n v="93.43"/>
    <s v="Tue"/>
    <s v="Tue"/>
  </r>
  <r>
    <s v="A00431"/>
    <s v="North"/>
    <s v="Ling"/>
    <x v="0"/>
    <m/>
    <n v="44237"/>
    <n v="44244"/>
    <n v="1"/>
    <m/>
    <m/>
    <m/>
    <n v="0.5"/>
    <n v="76.790000000000006"/>
    <s v="#ERROR!"/>
    <s v="Account"/>
    <n v="7"/>
    <n v="80"/>
    <n v="40"/>
    <n v="1.6666666666666667"/>
    <n v="40"/>
    <n v="76.790000000000006"/>
    <n v="116.79"/>
    <n v="116.79"/>
    <s v="Wed"/>
    <s v="Wed"/>
  </r>
  <r>
    <s v="A00432"/>
    <s v="Southeast"/>
    <s v="Burton"/>
    <x v="0"/>
    <m/>
    <n v="44237"/>
    <n v="44249"/>
    <n v="1"/>
    <m/>
    <s v="Yes"/>
    <s v="Yes"/>
    <n v="0.25"/>
    <n v="78"/>
    <s v="#ERROR!"/>
    <s v="Warranty"/>
    <n v="12"/>
    <n v="80"/>
    <n v="20"/>
    <n v="0.83333333333333337"/>
    <n v="0"/>
    <n v="0"/>
    <n v="98"/>
    <n v="0"/>
    <s v="Wed"/>
    <s v="Mon"/>
  </r>
  <r>
    <s v="A00433"/>
    <s v="Northwest"/>
    <s v="Burton"/>
    <x v="1"/>
    <m/>
    <n v="44237"/>
    <n v="44252"/>
    <n v="2"/>
    <m/>
    <m/>
    <m/>
    <n v="2.75"/>
    <n v="666.44"/>
    <s v="#ERROR!"/>
    <s v="C.O.D."/>
    <n v="15"/>
    <n v="140"/>
    <n v="385"/>
    <n v="16.041666666666668"/>
    <n v="385"/>
    <n v="666.44"/>
    <n v="1051.44"/>
    <n v="1051.44"/>
    <s v="Wed"/>
    <s v="Thu"/>
  </r>
  <r>
    <s v="A00434"/>
    <s v="Northwest"/>
    <s v="Burton"/>
    <x v="2"/>
    <s v="Yes"/>
    <n v="44238"/>
    <n v="44254"/>
    <n v="1"/>
    <m/>
    <m/>
    <m/>
    <n v="0.25"/>
    <n v="19.2"/>
    <s v="#ERROR!"/>
    <s v="C.O.D."/>
    <n v="16"/>
    <n v="80"/>
    <n v="20"/>
    <n v="0.83333333333333337"/>
    <n v="20"/>
    <n v="19.2"/>
    <n v="39.200000000000003"/>
    <n v="39.200000000000003"/>
    <s v="Thu"/>
    <s v="Sat"/>
  </r>
  <r>
    <s v="A00435"/>
    <s v="South"/>
    <s v="Lopez"/>
    <x v="0"/>
    <m/>
    <n v="44238"/>
    <n v="44266"/>
    <n v="1"/>
    <m/>
    <m/>
    <m/>
    <n v="0.75"/>
    <n v="414.54"/>
    <s v="#ERROR!"/>
    <s v="P.O."/>
    <n v="28"/>
    <n v="80"/>
    <n v="60"/>
    <n v="2.5"/>
    <n v="60"/>
    <n v="414.54"/>
    <n v="474.54"/>
    <n v="474.54"/>
    <s v="Thu"/>
    <s v="Thu"/>
  </r>
  <r>
    <s v="A00436"/>
    <s v="Southeast"/>
    <s v="Khan"/>
    <x v="3"/>
    <m/>
    <n v="44240"/>
    <n v="44294"/>
    <n v="1"/>
    <m/>
    <m/>
    <m/>
    <n v="1"/>
    <n v="19.2"/>
    <s v="#ERROR!"/>
    <s v="Account"/>
    <n v="54"/>
    <n v="80"/>
    <n v="80"/>
    <n v="3.3333333333333335"/>
    <n v="80"/>
    <n v="19.2"/>
    <n v="99.2"/>
    <n v="99.2"/>
    <s v="Sat"/>
    <s v="Thu"/>
  </r>
  <r>
    <s v="A00437"/>
    <s v="North"/>
    <s v="Ling"/>
    <x v="4"/>
    <m/>
    <n v="44242"/>
    <n v="44245"/>
    <n v="2"/>
    <m/>
    <m/>
    <m/>
    <n v="1"/>
    <n v="157.86000000000001"/>
    <s v="#ERROR!"/>
    <s v="Account"/>
    <n v="3"/>
    <n v="140"/>
    <n v="140"/>
    <n v="5.833333333333333"/>
    <n v="140"/>
    <n v="157.86000000000001"/>
    <n v="297.86"/>
    <n v="297.86"/>
    <s v="Mon"/>
    <s v="Thu"/>
  </r>
  <r>
    <s v="A00438"/>
    <s v="North"/>
    <s v="Ling"/>
    <x v="0"/>
    <m/>
    <n v="44242"/>
    <n v="44251"/>
    <n v="2"/>
    <m/>
    <m/>
    <m/>
    <n v="0.25"/>
    <n v="160.38999999999999"/>
    <s v="#ERROR!"/>
    <s v="Account"/>
    <n v="9"/>
    <n v="140"/>
    <n v="35"/>
    <n v="1.4583333333333333"/>
    <n v="35"/>
    <n v="160.38999999999999"/>
    <n v="195.39"/>
    <n v="195.39"/>
    <s v="Mon"/>
    <s v="Wed"/>
  </r>
  <r>
    <s v="A00439"/>
    <s v="North"/>
    <s v="Ling"/>
    <x v="0"/>
    <m/>
    <n v="44242"/>
    <n v="44252"/>
    <n v="2"/>
    <m/>
    <m/>
    <m/>
    <n v="0.25"/>
    <n v="46.85"/>
    <s v="#ERROR!"/>
    <s v="Account"/>
    <n v="10"/>
    <n v="140"/>
    <n v="35"/>
    <n v="1.4583333333333333"/>
    <n v="35"/>
    <n v="46.85"/>
    <n v="81.849999999999994"/>
    <n v="81.849999999999994"/>
    <s v="Mon"/>
    <s v="Thu"/>
  </r>
  <r>
    <s v="A00440"/>
    <s v="Southwest"/>
    <s v="Cartier"/>
    <x v="1"/>
    <s v="Yes"/>
    <n v="44242"/>
    <n v="44256"/>
    <n v="2"/>
    <m/>
    <m/>
    <m/>
    <n v="1.25"/>
    <n v="952.06"/>
    <s v="#ERROR!"/>
    <s v="C.O.D."/>
    <n v="14"/>
    <n v="140"/>
    <n v="175"/>
    <n v="7.291666666666667"/>
    <n v="175"/>
    <n v="952.06"/>
    <n v="1127.06"/>
    <n v="1127.06"/>
    <s v="Mon"/>
    <s v="Mon"/>
  </r>
  <r>
    <s v="A00441"/>
    <s v="West"/>
    <s v="Khan"/>
    <x v="2"/>
    <m/>
    <n v="44243"/>
    <n v="44258"/>
    <n v="1"/>
    <m/>
    <m/>
    <m/>
    <n v="0.25"/>
    <n v="17.420000000000002"/>
    <s v="#ERROR!"/>
    <s v="Account"/>
    <n v="15"/>
    <n v="80"/>
    <n v="20"/>
    <n v="0.83333333333333337"/>
    <n v="20"/>
    <n v="17.420000000000002"/>
    <n v="37.42"/>
    <n v="37.42"/>
    <s v="Tue"/>
    <s v="Wed"/>
  </r>
  <r>
    <s v="A00442"/>
    <s v="Northwest"/>
    <s v="Cartier"/>
    <x v="1"/>
    <m/>
    <n v="44243"/>
    <n v="44263"/>
    <n v="2"/>
    <m/>
    <m/>
    <m/>
    <n v="0.5"/>
    <n v="202"/>
    <s v="#ERROR!"/>
    <s v="C.O.D."/>
    <n v="20"/>
    <n v="140"/>
    <n v="70"/>
    <n v="2.9166666666666665"/>
    <n v="70"/>
    <n v="202"/>
    <n v="272"/>
    <n v="272"/>
    <s v="Tue"/>
    <s v="Mon"/>
  </r>
  <r>
    <s v="A00443"/>
    <s v="Southeast"/>
    <s v="Burton"/>
    <x v="0"/>
    <m/>
    <n v="44244"/>
    <n v="44249"/>
    <n v="1"/>
    <m/>
    <m/>
    <m/>
    <n v="0.75"/>
    <n v="137.13"/>
    <s v="#ERROR!"/>
    <s v="Account"/>
    <n v="5"/>
    <n v="80"/>
    <n v="60"/>
    <n v="2.5"/>
    <n v="60"/>
    <n v="137.13"/>
    <n v="197.13"/>
    <n v="197.13"/>
    <s v="Wed"/>
    <s v="Mon"/>
  </r>
  <r>
    <s v="A00444"/>
    <s v="West"/>
    <s v="Khan"/>
    <x v="0"/>
    <m/>
    <n v="44244"/>
    <n v="44256"/>
    <n v="1"/>
    <m/>
    <m/>
    <m/>
    <n v="0.5"/>
    <n v="180"/>
    <s v="#ERROR!"/>
    <s v="C.O.D."/>
    <n v="12"/>
    <n v="80"/>
    <n v="40"/>
    <n v="1.6666666666666667"/>
    <n v="40"/>
    <n v="180"/>
    <n v="220"/>
    <n v="220"/>
    <s v="Wed"/>
    <s v="Mon"/>
  </r>
  <r>
    <s v="A00445"/>
    <s v="Central"/>
    <s v="Khan"/>
    <x v="0"/>
    <m/>
    <n v="44244"/>
    <n v="44256"/>
    <n v="1"/>
    <m/>
    <m/>
    <m/>
    <n v="0.25"/>
    <n v="255.34"/>
    <s v="#ERROR!"/>
    <s v="C.O.D."/>
    <n v="12"/>
    <n v="80"/>
    <n v="20"/>
    <n v="0.83333333333333337"/>
    <n v="20"/>
    <n v="255.34"/>
    <n v="275.34000000000003"/>
    <n v="275.34000000000003"/>
    <s v="Wed"/>
    <s v="Mon"/>
  </r>
  <r>
    <s v="A00446"/>
    <s v="Northwest"/>
    <s v="Khan"/>
    <x v="2"/>
    <m/>
    <n v="44244"/>
    <n v="44257"/>
    <n v="1"/>
    <m/>
    <m/>
    <m/>
    <n v="0.25"/>
    <n v="48.37"/>
    <s v="#ERROR!"/>
    <s v="P.O."/>
    <n v="13"/>
    <n v="80"/>
    <n v="20"/>
    <n v="0.83333333333333337"/>
    <n v="20"/>
    <n v="48.37"/>
    <n v="68.37"/>
    <n v="68.37"/>
    <s v="Wed"/>
    <s v="Tue"/>
  </r>
  <r>
    <s v="A00447"/>
    <s v="North"/>
    <s v="Ling"/>
    <x v="2"/>
    <m/>
    <n v="44244"/>
    <n v="44263"/>
    <n v="1"/>
    <m/>
    <m/>
    <m/>
    <n v="0.25"/>
    <n v="40.200000000000003"/>
    <s v="#ERROR!"/>
    <s v="Account"/>
    <n v="19"/>
    <n v="80"/>
    <n v="20"/>
    <n v="0.83333333333333337"/>
    <n v="20"/>
    <n v="40.200000000000003"/>
    <n v="60.2"/>
    <n v="60.2"/>
    <s v="Wed"/>
    <s v="Mon"/>
  </r>
  <r>
    <s v="A00448"/>
    <s v="Central"/>
    <s v="Cartier"/>
    <x v="2"/>
    <m/>
    <n v="44245"/>
    <n v="44261"/>
    <n v="1"/>
    <m/>
    <m/>
    <m/>
    <n v="0.25"/>
    <n v="61.5"/>
    <s v="#ERROR!"/>
    <s v="Account"/>
    <n v="16"/>
    <n v="80"/>
    <n v="20"/>
    <n v="0.83333333333333337"/>
    <n v="20"/>
    <n v="61.5"/>
    <n v="81.5"/>
    <n v="81.5"/>
    <s v="Thu"/>
    <s v="Sat"/>
  </r>
  <r>
    <s v="A00449"/>
    <s v="Northwest"/>
    <s v="Khan"/>
    <x v="1"/>
    <m/>
    <n v="44245"/>
    <n v="44257"/>
    <n v="1"/>
    <m/>
    <m/>
    <m/>
    <n v="0.5"/>
    <n v="42.66"/>
    <s v="#ERROR!"/>
    <s v="Account"/>
    <n v="12"/>
    <n v="80"/>
    <n v="40"/>
    <n v="1.6666666666666667"/>
    <n v="40"/>
    <n v="42.66"/>
    <n v="82.66"/>
    <n v="82.66"/>
    <s v="Thu"/>
    <s v="Tue"/>
  </r>
  <r>
    <s v="A00450"/>
    <s v="North"/>
    <s v="Ling"/>
    <x v="1"/>
    <m/>
    <n v="44245"/>
    <n v="44265"/>
    <n v="1"/>
    <m/>
    <m/>
    <m/>
    <n v="0.5"/>
    <n v="16.420000000000002"/>
    <s v="#ERROR!"/>
    <s v="Credit"/>
    <n v="20"/>
    <n v="80"/>
    <n v="40"/>
    <n v="1.6666666666666667"/>
    <n v="40"/>
    <n v="16.420000000000002"/>
    <n v="56.42"/>
    <n v="56.42"/>
    <s v="Thu"/>
    <s v="Wed"/>
  </r>
  <r>
    <s v="A00451"/>
    <s v="Southeast"/>
    <s v="Burton"/>
    <x v="0"/>
    <m/>
    <n v="44246"/>
    <n v="44264"/>
    <n v="2"/>
    <m/>
    <m/>
    <m/>
    <n v="0.5"/>
    <n v="31.81"/>
    <s v="#ERROR!"/>
    <s v="Account"/>
    <n v="18"/>
    <n v="140"/>
    <n v="70"/>
    <n v="2.9166666666666665"/>
    <n v="70"/>
    <n v="31.81"/>
    <n v="101.81"/>
    <n v="101.81"/>
    <s v="Fri"/>
    <s v="Tue"/>
  </r>
  <r>
    <s v="A00452"/>
    <s v="North"/>
    <s v="Ling"/>
    <x v="0"/>
    <m/>
    <n v="44249"/>
    <n v="44284"/>
    <n v="2"/>
    <m/>
    <m/>
    <m/>
    <n v="0.5"/>
    <n v="239.97"/>
    <s v="#ERROR!"/>
    <s v="Account"/>
    <n v="35"/>
    <n v="140"/>
    <n v="70"/>
    <n v="2.9166666666666665"/>
    <n v="70"/>
    <n v="239.97"/>
    <n v="309.97000000000003"/>
    <n v="309.97000000000003"/>
    <s v="Mon"/>
    <s v="Mon"/>
  </r>
  <r>
    <s v="A00453"/>
    <s v="Central"/>
    <s v="Burton"/>
    <x v="3"/>
    <m/>
    <n v="44250"/>
    <n v="44257"/>
    <n v="1"/>
    <m/>
    <m/>
    <m/>
    <n v="1"/>
    <n v="90"/>
    <s v="#ERROR!"/>
    <s v="C.O.D."/>
    <n v="7"/>
    <n v="80"/>
    <n v="80"/>
    <n v="3.3333333333333335"/>
    <n v="80"/>
    <n v="90"/>
    <n v="170"/>
    <n v="170"/>
    <s v="Tue"/>
    <s v="Tue"/>
  </r>
  <r>
    <s v="A00454"/>
    <s v="South"/>
    <s v="Lopez"/>
    <x v="2"/>
    <m/>
    <n v="44250"/>
    <n v="44271"/>
    <n v="1"/>
    <m/>
    <m/>
    <m/>
    <n v="0.25"/>
    <n v="16.25"/>
    <s v="#ERROR!"/>
    <s v="Account"/>
    <n v="21"/>
    <n v="80"/>
    <n v="20"/>
    <n v="0.83333333333333337"/>
    <n v="20"/>
    <n v="16.25"/>
    <n v="36.25"/>
    <n v="36.25"/>
    <s v="Tue"/>
    <s v="Tue"/>
  </r>
  <r>
    <s v="A00455"/>
    <s v="Central"/>
    <s v="Cartier"/>
    <x v="0"/>
    <m/>
    <n v="44250"/>
    <n v="44287"/>
    <n v="2"/>
    <m/>
    <m/>
    <m/>
    <n v="0.25"/>
    <n v="269.39999999999998"/>
    <s v="#ERROR!"/>
    <s v="C.O.D."/>
    <n v="37"/>
    <n v="140"/>
    <n v="35"/>
    <n v="1.4583333333333333"/>
    <n v="35"/>
    <n v="269.39999999999998"/>
    <n v="304.39999999999998"/>
    <n v="304.39999999999998"/>
    <s v="Tue"/>
    <s v="Thu"/>
  </r>
  <r>
    <s v="A00456"/>
    <s v="South"/>
    <s v="Lopez"/>
    <x v="2"/>
    <m/>
    <n v="44251"/>
    <n v="44270"/>
    <n v="1"/>
    <m/>
    <m/>
    <m/>
    <n v="0.25"/>
    <n v="33.5"/>
    <s v="#ERROR!"/>
    <s v="Account"/>
    <n v="19"/>
    <n v="80"/>
    <n v="20"/>
    <n v="0.83333333333333337"/>
    <n v="20"/>
    <n v="33.5"/>
    <n v="53.5"/>
    <n v="53.5"/>
    <s v="Wed"/>
    <s v="Mon"/>
  </r>
  <r>
    <s v="A00457"/>
    <s v="Central"/>
    <s v="Burton"/>
    <x v="0"/>
    <m/>
    <n v="44252"/>
    <n v="44263"/>
    <n v="1"/>
    <m/>
    <m/>
    <m/>
    <n v="0.25"/>
    <n v="305.45999999999998"/>
    <s v="#ERROR!"/>
    <s v="Account"/>
    <n v="11"/>
    <n v="80"/>
    <n v="20"/>
    <n v="0.83333333333333337"/>
    <n v="20"/>
    <n v="305.45999999999998"/>
    <n v="325.45999999999998"/>
    <n v="325.45999999999998"/>
    <s v="Thu"/>
    <s v="Mon"/>
  </r>
  <r>
    <s v="A00458"/>
    <s v="South"/>
    <s v="Lopez"/>
    <x v="1"/>
    <m/>
    <n v="44252"/>
    <n v="44270"/>
    <n v="1"/>
    <m/>
    <m/>
    <m/>
    <n v="0.75"/>
    <n v="50.67"/>
    <s v="#ERROR!"/>
    <s v="P.O."/>
    <n v="18"/>
    <n v="80"/>
    <n v="60"/>
    <n v="2.5"/>
    <n v="60"/>
    <n v="50.67"/>
    <n v="110.67"/>
    <n v="110.67"/>
    <s v="Thu"/>
    <s v="Mon"/>
  </r>
  <r>
    <s v="A00459"/>
    <s v="South"/>
    <s v="Lopez"/>
    <x v="1"/>
    <m/>
    <n v="44252"/>
    <n v="44271"/>
    <n v="1"/>
    <m/>
    <m/>
    <m/>
    <n v="0.5"/>
    <n v="45.63"/>
    <s v="#ERROR!"/>
    <s v="P.O."/>
    <n v="19"/>
    <n v="80"/>
    <n v="40"/>
    <n v="1.6666666666666667"/>
    <n v="40"/>
    <n v="45.63"/>
    <n v="85.63"/>
    <n v="85.63"/>
    <s v="Thu"/>
    <s v="Tue"/>
  </r>
  <r>
    <s v="A00460"/>
    <s v="West"/>
    <s v="Khan"/>
    <x v="1"/>
    <m/>
    <n v="44252"/>
    <n v="44279"/>
    <n v="1"/>
    <m/>
    <m/>
    <m/>
    <n v="1"/>
    <n v="42.66"/>
    <s v="#ERROR!"/>
    <s v="C.O.D."/>
    <n v="27"/>
    <n v="80"/>
    <n v="80"/>
    <n v="3.3333333333333335"/>
    <n v="80"/>
    <n v="42.66"/>
    <n v="122.66"/>
    <n v="122.66"/>
    <s v="Thu"/>
    <s v="Wed"/>
  </r>
  <r>
    <s v="A00461"/>
    <s v="Central"/>
    <s v="Burton"/>
    <x v="0"/>
    <m/>
    <n v="44252"/>
    <n v="44293"/>
    <n v="1"/>
    <m/>
    <m/>
    <m/>
    <n v="0.25"/>
    <n v="38.700000000000003"/>
    <s v="#ERROR!"/>
    <s v="P.O."/>
    <n v="41"/>
    <n v="80"/>
    <n v="20"/>
    <n v="0.83333333333333337"/>
    <n v="20"/>
    <n v="38.700000000000003"/>
    <n v="58.7"/>
    <n v="58.7"/>
    <s v="Thu"/>
    <s v="Wed"/>
  </r>
  <r>
    <s v="A00462"/>
    <s v="Central"/>
    <s v="Cartier"/>
    <x v="0"/>
    <m/>
    <n v="44256"/>
    <n v="44270"/>
    <n v="1"/>
    <m/>
    <m/>
    <m/>
    <n v="0.25"/>
    <n v="164.22"/>
    <s v="#ERROR!"/>
    <s v="Account"/>
    <n v="14"/>
    <n v="80"/>
    <n v="20"/>
    <n v="0.83333333333333337"/>
    <n v="20"/>
    <n v="164.22"/>
    <n v="184.22"/>
    <n v="184.22"/>
    <s v="Mon"/>
    <s v="Mon"/>
  </r>
  <r>
    <s v="A00463"/>
    <s v="West"/>
    <s v="Khan"/>
    <x v="1"/>
    <m/>
    <n v="44256"/>
    <n v="44270"/>
    <n v="2"/>
    <m/>
    <m/>
    <m/>
    <n v="0.5"/>
    <n v="24.38"/>
    <s v="#ERROR!"/>
    <s v="Account"/>
    <n v="14"/>
    <n v="140"/>
    <n v="70"/>
    <n v="2.9166666666666665"/>
    <n v="70"/>
    <n v="24.38"/>
    <n v="94.38"/>
    <n v="94.38"/>
    <s v="Mon"/>
    <s v="Mon"/>
  </r>
  <r>
    <s v="A00464"/>
    <s v="South"/>
    <s v="Lopez"/>
    <x v="0"/>
    <m/>
    <n v="44256"/>
    <n v="44279"/>
    <n v="1"/>
    <m/>
    <m/>
    <m/>
    <n v="0.25"/>
    <n v="267.94"/>
    <s v="#ERROR!"/>
    <s v="P.O."/>
    <n v="23"/>
    <n v="80"/>
    <n v="20"/>
    <n v="0.83333333333333337"/>
    <n v="20"/>
    <n v="267.94"/>
    <n v="287.94"/>
    <n v="287.94"/>
    <s v="Mon"/>
    <s v="Wed"/>
  </r>
  <r>
    <s v="A00465"/>
    <s v="East"/>
    <s v="Ling"/>
    <x v="0"/>
    <m/>
    <n v="44256"/>
    <n v="44299"/>
    <n v="2"/>
    <m/>
    <m/>
    <m/>
    <n v="0.5"/>
    <n v="175.87"/>
    <s v="#ERROR!"/>
    <s v="Account"/>
    <n v="43"/>
    <n v="140"/>
    <n v="70"/>
    <n v="2.9166666666666665"/>
    <n v="70"/>
    <n v="175.87"/>
    <n v="245.87"/>
    <n v="245.87"/>
    <s v="Mon"/>
    <s v="Tue"/>
  </r>
  <r>
    <s v="A00466"/>
    <s v="Central"/>
    <s v="Cartier"/>
    <x v="2"/>
    <m/>
    <n v="44256"/>
    <n v="44306"/>
    <n v="1"/>
    <m/>
    <s v="Yes"/>
    <s v="Yes"/>
    <n v="0.25"/>
    <n v="81.12"/>
    <s v="#ERROR!"/>
    <s v="Warranty"/>
    <n v="50"/>
    <n v="80"/>
    <n v="20"/>
    <n v="0.83333333333333337"/>
    <n v="0"/>
    <n v="0"/>
    <n v="101.12"/>
    <n v="0"/>
    <s v="Mon"/>
    <s v="Tue"/>
  </r>
  <r>
    <s v="A00467"/>
    <s v="North"/>
    <s v="Ling"/>
    <x v="0"/>
    <m/>
    <n v="44256"/>
    <n v="44315"/>
    <n v="2"/>
    <m/>
    <s v="Yes"/>
    <s v="Yes"/>
    <n v="1"/>
    <n v="9.98"/>
    <s v="#ERROR!"/>
    <s v="Warranty"/>
    <n v="59"/>
    <n v="140"/>
    <n v="140"/>
    <n v="5.833333333333333"/>
    <n v="0"/>
    <n v="0"/>
    <n v="149.97999999999999"/>
    <n v="0"/>
    <s v="Mon"/>
    <s v="Thu"/>
  </r>
  <r>
    <s v="A00468"/>
    <s v="Northwest"/>
    <s v="Khan"/>
    <x v="0"/>
    <m/>
    <n v="44257"/>
    <n v="44264"/>
    <n v="1"/>
    <m/>
    <m/>
    <m/>
    <n v="1.25"/>
    <n v="340.7"/>
    <s v="#ERROR!"/>
    <s v="Account"/>
    <n v="7"/>
    <n v="80"/>
    <n v="100"/>
    <n v="4.166666666666667"/>
    <n v="100"/>
    <n v="340.7"/>
    <n v="440.7"/>
    <n v="440.7"/>
    <s v="Tue"/>
    <s v="Tue"/>
  </r>
  <r>
    <s v="A00469"/>
    <s v="Northwest"/>
    <s v="Khan"/>
    <x v="1"/>
    <s v="Yes"/>
    <n v="44257"/>
    <n v="44265"/>
    <n v="1"/>
    <m/>
    <m/>
    <m/>
    <n v="0.75"/>
    <n v="22.84"/>
    <s v="#ERROR!"/>
    <s v="P.O."/>
    <n v="8"/>
    <n v="80"/>
    <n v="60"/>
    <n v="2.5"/>
    <n v="60"/>
    <n v="22.84"/>
    <n v="82.84"/>
    <n v="82.84"/>
    <s v="Tue"/>
    <s v="Wed"/>
  </r>
  <r>
    <s v="A00470"/>
    <s v="South"/>
    <s v="Lopez"/>
    <x v="1"/>
    <m/>
    <n v="44257"/>
    <n v="44266"/>
    <n v="1"/>
    <m/>
    <m/>
    <m/>
    <n v="0.5"/>
    <n v="3.58"/>
    <s v="#ERROR!"/>
    <s v="Account"/>
    <n v="9"/>
    <n v="80"/>
    <n v="40"/>
    <n v="1.6666666666666667"/>
    <n v="40"/>
    <n v="3.58"/>
    <n v="43.58"/>
    <n v="43.58"/>
    <s v="Tue"/>
    <s v="Thu"/>
  </r>
  <r>
    <s v="A00471"/>
    <s v="South"/>
    <s v="Lopez"/>
    <x v="0"/>
    <m/>
    <n v="44257"/>
    <n v="44266"/>
    <n v="1"/>
    <m/>
    <m/>
    <m/>
    <n v="0.25"/>
    <n v="16.25"/>
    <s v="#ERROR!"/>
    <s v="Account"/>
    <n v="9"/>
    <n v="80"/>
    <n v="20"/>
    <n v="0.83333333333333337"/>
    <n v="20"/>
    <n v="16.25"/>
    <n v="36.25"/>
    <n v="36.25"/>
    <s v="Tue"/>
    <s v="Thu"/>
  </r>
  <r>
    <s v="A00472"/>
    <s v="Central"/>
    <s v="Burton"/>
    <x v="1"/>
    <m/>
    <n v="44257"/>
    <n v="44275"/>
    <n v="1"/>
    <m/>
    <m/>
    <m/>
    <n v="0.75"/>
    <n v="19.2"/>
    <s v="#ERROR!"/>
    <s v="P.O."/>
    <n v="18"/>
    <n v="80"/>
    <n v="60"/>
    <n v="2.5"/>
    <n v="60"/>
    <n v="19.2"/>
    <n v="79.2"/>
    <n v="79.2"/>
    <s v="Tue"/>
    <s v="Sat"/>
  </r>
  <r>
    <s v="A00473"/>
    <s v="Southeast"/>
    <s v="Cartier"/>
    <x v="2"/>
    <m/>
    <n v="44257"/>
    <n v="44271"/>
    <n v="1"/>
    <m/>
    <m/>
    <m/>
    <n v="0.25"/>
    <n v="73.510000000000005"/>
    <s v="#ERROR!"/>
    <s v="P.O."/>
    <n v="14"/>
    <n v="80"/>
    <n v="20"/>
    <n v="0.83333333333333337"/>
    <n v="20"/>
    <n v="73.510000000000005"/>
    <n v="93.51"/>
    <n v="93.51"/>
    <s v="Tue"/>
    <s v="Tue"/>
  </r>
  <r>
    <s v="A00474"/>
    <s v="Central"/>
    <s v="Burton"/>
    <x v="0"/>
    <m/>
    <n v="44257"/>
    <n v="44278"/>
    <n v="1"/>
    <m/>
    <m/>
    <m/>
    <n v="0.25"/>
    <n v="144"/>
    <s v="#ERROR!"/>
    <s v="P.O."/>
    <n v="21"/>
    <n v="80"/>
    <n v="20"/>
    <n v="0.83333333333333337"/>
    <n v="20"/>
    <n v="144"/>
    <n v="164"/>
    <n v="164"/>
    <s v="Tue"/>
    <s v="Tue"/>
  </r>
  <r>
    <s v="A00475"/>
    <s v="Southeast"/>
    <s v="Burton"/>
    <x v="4"/>
    <m/>
    <n v="44257"/>
    <n v="44278"/>
    <n v="1"/>
    <m/>
    <m/>
    <s v="Yes"/>
    <n v="2"/>
    <n v="94.71"/>
    <s v="#ERROR!"/>
    <s v="C.O.D."/>
    <n v="21"/>
    <n v="80"/>
    <n v="160"/>
    <n v="6.666666666666667"/>
    <n v="160"/>
    <n v="0"/>
    <n v="254.70999999999998"/>
    <n v="160"/>
    <s v="Tue"/>
    <s v="Tue"/>
  </r>
  <r>
    <s v="A00476"/>
    <s v="Central"/>
    <s v="Burton"/>
    <x v="0"/>
    <s v="Yes"/>
    <n v="44258"/>
    <n v="44264"/>
    <n v="2"/>
    <m/>
    <m/>
    <m/>
    <n v="0.25"/>
    <n v="41.15"/>
    <s v="#ERROR!"/>
    <s v="C.O.D."/>
    <n v="6"/>
    <n v="140"/>
    <n v="35"/>
    <n v="1.4583333333333333"/>
    <n v="35"/>
    <n v="41.15"/>
    <n v="76.150000000000006"/>
    <n v="76.150000000000006"/>
    <s v="Wed"/>
    <s v="Tue"/>
  </r>
  <r>
    <s v="A00477"/>
    <s v="East"/>
    <s v="Ling"/>
    <x v="1"/>
    <m/>
    <n v="44258"/>
    <n v="44292"/>
    <n v="2"/>
    <m/>
    <m/>
    <m/>
    <n v="0.5"/>
    <n v="76.95"/>
    <s v="#ERROR!"/>
    <s v="C.O.D."/>
    <n v="34"/>
    <n v="140"/>
    <n v="70"/>
    <n v="2.9166666666666665"/>
    <n v="70"/>
    <n v="76.95"/>
    <n v="146.94999999999999"/>
    <n v="146.94999999999999"/>
    <s v="Wed"/>
    <s v="Tue"/>
  </r>
  <r>
    <s v="A00478"/>
    <s v="West"/>
    <s v="Khan"/>
    <x v="0"/>
    <m/>
    <n v="44258"/>
    <n v="44312"/>
    <n v="1"/>
    <m/>
    <m/>
    <m/>
    <n v="0.5"/>
    <n v="25.24"/>
    <s v="#ERROR!"/>
    <s v="P.O."/>
    <n v="54"/>
    <n v="80"/>
    <n v="40"/>
    <n v="1.6666666666666667"/>
    <n v="40"/>
    <n v="25.24"/>
    <n v="65.239999999999995"/>
    <n v="65.239999999999995"/>
    <s v="Wed"/>
    <s v="Mon"/>
  </r>
  <r>
    <s v="A00479"/>
    <s v="Northwest"/>
    <s v="Burton"/>
    <x v="0"/>
    <s v="Yes"/>
    <n v="44258"/>
    <n v="44329"/>
    <n v="2"/>
    <m/>
    <m/>
    <m/>
    <n v="0.75"/>
    <n v="572.63"/>
    <s v="#ERROR!"/>
    <s v="C.O.D."/>
    <n v="71"/>
    <n v="140"/>
    <n v="105"/>
    <n v="4.375"/>
    <n v="105"/>
    <n v="572.63"/>
    <n v="677.63"/>
    <n v="677.63"/>
    <s v="Wed"/>
    <s v="Thu"/>
  </r>
  <r>
    <s v="A00480"/>
    <s v="South"/>
    <s v="Burton"/>
    <x v="1"/>
    <m/>
    <n v="44258"/>
    <n v="44389"/>
    <n v="2"/>
    <m/>
    <m/>
    <m/>
    <n v="1.25"/>
    <n v="361.9"/>
    <s v="#ERROR!"/>
    <s v="Account"/>
    <n v="131"/>
    <n v="140"/>
    <n v="175"/>
    <n v="7.291666666666667"/>
    <n v="175"/>
    <n v="361.9"/>
    <n v="536.9"/>
    <n v="536.9"/>
    <s v="Wed"/>
    <s v="Mon"/>
  </r>
  <r>
    <s v="A00481"/>
    <s v="Northwest"/>
    <s v="Cartier"/>
    <x v="0"/>
    <m/>
    <n v="44259"/>
    <n v="44263"/>
    <n v="1"/>
    <m/>
    <m/>
    <m/>
    <n v="0.25"/>
    <n v="110.23"/>
    <s v="#ERROR!"/>
    <s v="Account"/>
    <n v="4"/>
    <n v="80"/>
    <n v="20"/>
    <n v="0.83333333333333337"/>
    <n v="20"/>
    <n v="110.23"/>
    <n v="130.23000000000002"/>
    <n v="130.23000000000002"/>
    <s v="Thu"/>
    <s v="Mon"/>
  </r>
  <r>
    <s v="A00482"/>
    <s v="South"/>
    <s v="Lopez"/>
    <x v="0"/>
    <m/>
    <n v="44259"/>
    <n v="44270"/>
    <n v="1"/>
    <m/>
    <m/>
    <m/>
    <n v="0.25"/>
    <n v="33.909999999999997"/>
    <s v="#ERROR!"/>
    <s v="Account"/>
    <n v="11"/>
    <n v="80"/>
    <n v="20"/>
    <n v="0.83333333333333337"/>
    <n v="20"/>
    <n v="33.909999999999997"/>
    <n v="53.91"/>
    <n v="53.91"/>
    <s v="Thu"/>
    <s v="Mon"/>
  </r>
  <r>
    <s v="A00483"/>
    <s v="North"/>
    <s v="Ling"/>
    <x v="0"/>
    <m/>
    <n v="44259"/>
    <n v="44279"/>
    <n v="2"/>
    <m/>
    <m/>
    <m/>
    <n v="0.25"/>
    <n v="19"/>
    <s v="#ERROR!"/>
    <s v="Account"/>
    <n v="20"/>
    <n v="140"/>
    <n v="35"/>
    <n v="1.4583333333333333"/>
    <n v="35"/>
    <n v="19"/>
    <n v="54"/>
    <n v="54"/>
    <s v="Thu"/>
    <s v="Wed"/>
  </r>
  <r>
    <s v="A00484"/>
    <s v="West"/>
    <s v="Khan"/>
    <x v="4"/>
    <m/>
    <n v="44259"/>
    <n v="44279"/>
    <n v="1"/>
    <m/>
    <m/>
    <m/>
    <n v="1.25"/>
    <n v="294.77999999999997"/>
    <s v="#ERROR!"/>
    <s v="P.O."/>
    <n v="20"/>
    <n v="80"/>
    <n v="100"/>
    <n v="4.166666666666667"/>
    <n v="100"/>
    <n v="294.77999999999997"/>
    <n v="394.78"/>
    <n v="394.78"/>
    <s v="Thu"/>
    <s v="Wed"/>
  </r>
  <r>
    <s v="A00485"/>
    <s v="East"/>
    <s v="Ling"/>
    <x v="0"/>
    <m/>
    <n v="44259"/>
    <n v="44312"/>
    <n v="2"/>
    <m/>
    <m/>
    <m/>
    <n v="0.25"/>
    <n v="83.23"/>
    <s v="#ERROR!"/>
    <s v="Account"/>
    <n v="53"/>
    <n v="140"/>
    <n v="35"/>
    <n v="1.4583333333333333"/>
    <n v="35"/>
    <n v="83.23"/>
    <n v="118.23"/>
    <n v="118.23"/>
    <s v="Thu"/>
    <s v="Mon"/>
  </r>
  <r>
    <s v="A00486"/>
    <s v="South"/>
    <s v="Lopez"/>
    <x v="0"/>
    <m/>
    <n v="44263"/>
    <n v="44271"/>
    <n v="1"/>
    <m/>
    <m/>
    <m/>
    <n v="0.75"/>
    <n v="103.08"/>
    <s v="#ERROR!"/>
    <s v="Account"/>
    <n v="8"/>
    <n v="80"/>
    <n v="60"/>
    <n v="2.5"/>
    <n v="60"/>
    <n v="103.08"/>
    <n v="163.07999999999998"/>
    <n v="163.07999999999998"/>
    <s v="Mon"/>
    <s v="Tue"/>
  </r>
  <r>
    <s v="A00487"/>
    <s v="Central"/>
    <s v="Cartier"/>
    <x v="1"/>
    <m/>
    <n v="44263"/>
    <n v="44271"/>
    <n v="2"/>
    <m/>
    <m/>
    <m/>
    <n v="0.5"/>
    <n v="144.31"/>
    <s v="#ERROR!"/>
    <s v="C.O.D."/>
    <n v="8"/>
    <n v="140"/>
    <n v="70"/>
    <n v="2.9166666666666665"/>
    <n v="70"/>
    <n v="144.31"/>
    <n v="214.31"/>
    <n v="214.31"/>
    <s v="Mon"/>
    <s v="Tue"/>
  </r>
  <r>
    <s v="A00488"/>
    <s v="North"/>
    <s v="Ling"/>
    <x v="0"/>
    <m/>
    <n v="44263"/>
    <n v="44280"/>
    <n v="2"/>
    <m/>
    <m/>
    <m/>
    <n v="0.25"/>
    <n v="39"/>
    <s v="#ERROR!"/>
    <s v="Account"/>
    <n v="17"/>
    <n v="140"/>
    <n v="35"/>
    <n v="1.4583333333333333"/>
    <n v="35"/>
    <n v="39"/>
    <n v="74"/>
    <n v="74"/>
    <s v="Mon"/>
    <s v="Thu"/>
  </r>
  <r>
    <s v="A00489"/>
    <s v="Central"/>
    <s v="Burton"/>
    <x v="4"/>
    <m/>
    <n v="44263"/>
    <n v="44282"/>
    <n v="2"/>
    <m/>
    <m/>
    <m/>
    <n v="2.5"/>
    <n v="224"/>
    <s v="#ERROR!"/>
    <s v="C.O.D."/>
    <n v="19"/>
    <n v="140"/>
    <n v="350"/>
    <n v="14.583333333333334"/>
    <n v="350"/>
    <n v="224"/>
    <n v="574"/>
    <n v="574"/>
    <s v="Mon"/>
    <s v="Sat"/>
  </r>
  <r>
    <s v="A00490"/>
    <s v="South"/>
    <s v="Lopez"/>
    <x v="0"/>
    <m/>
    <n v="44263"/>
    <n v="44359"/>
    <n v="1"/>
    <m/>
    <m/>
    <m/>
    <n v="0.5"/>
    <n v="475.54"/>
    <s v="#ERROR!"/>
    <s v="Account"/>
    <n v="96"/>
    <n v="80"/>
    <n v="40"/>
    <n v="1.6666666666666667"/>
    <n v="40"/>
    <n v="475.54"/>
    <n v="515.54"/>
    <n v="515.54"/>
    <s v="Mon"/>
    <s v="Sat"/>
  </r>
  <r>
    <s v="A00491"/>
    <s v="Central"/>
    <s v="Khan"/>
    <x v="0"/>
    <m/>
    <n v="44264"/>
    <n v="44271"/>
    <n v="1"/>
    <m/>
    <m/>
    <m/>
    <n v="1"/>
    <n v="46.04"/>
    <s v="#ERROR!"/>
    <s v="C.O.D."/>
    <n v="7"/>
    <n v="80"/>
    <n v="80"/>
    <n v="3.3333333333333335"/>
    <n v="80"/>
    <n v="46.04"/>
    <n v="126.03999999999999"/>
    <n v="126.03999999999999"/>
    <s v="Tue"/>
    <s v="Tue"/>
  </r>
  <r>
    <s v="A00492"/>
    <s v="South"/>
    <s v="Lopez"/>
    <x v="0"/>
    <m/>
    <n v="44264"/>
    <n v="44271"/>
    <n v="1"/>
    <m/>
    <m/>
    <m/>
    <n v="0.75"/>
    <n v="294.55"/>
    <s v="#ERROR!"/>
    <s v="Account"/>
    <n v="7"/>
    <n v="80"/>
    <n v="60"/>
    <n v="2.5"/>
    <n v="60"/>
    <n v="294.55"/>
    <n v="354.55"/>
    <n v="354.55"/>
    <s v="Tue"/>
    <s v="Tue"/>
  </r>
  <r>
    <s v="A00493"/>
    <s v="West"/>
    <s v="Khan"/>
    <x v="1"/>
    <m/>
    <n v="44264"/>
    <n v="44341"/>
    <n v="2"/>
    <m/>
    <m/>
    <m/>
    <n v="1"/>
    <n v="28.5"/>
    <s v="#ERROR!"/>
    <s v="P.O."/>
    <n v="77"/>
    <n v="140"/>
    <n v="140"/>
    <n v="5.833333333333333"/>
    <n v="140"/>
    <n v="28.5"/>
    <n v="168.5"/>
    <n v="168.5"/>
    <s v="Tue"/>
    <s v="Tue"/>
  </r>
  <r>
    <s v="A00494"/>
    <s v="East"/>
    <s v="Ling"/>
    <x v="4"/>
    <m/>
    <n v="44265"/>
    <n v="44267"/>
    <n v="2"/>
    <m/>
    <m/>
    <m/>
    <n v="1.5"/>
    <n v="50"/>
    <s v="#ERROR!"/>
    <s v="Account"/>
    <n v="2"/>
    <n v="140"/>
    <n v="210"/>
    <n v="8.75"/>
    <n v="210"/>
    <n v="50"/>
    <n v="260"/>
    <n v="260"/>
    <s v="Wed"/>
    <s v="Fri"/>
  </r>
  <r>
    <s v="A00495"/>
    <s v="Southeast"/>
    <s v="Khan"/>
    <x v="0"/>
    <m/>
    <n v="44265"/>
    <n v="44265"/>
    <n v="1"/>
    <m/>
    <m/>
    <m/>
    <n v="0.5"/>
    <n v="10"/>
    <s v="#ERROR!"/>
    <s v="Account"/>
    <s v="-"/>
    <n v="80"/>
    <n v="40"/>
    <n v="1.6666666666666667"/>
    <n v="40"/>
    <n v="10"/>
    <n v="50"/>
    <n v="50"/>
    <s v="Wed"/>
    <s v="Wed"/>
  </r>
  <r>
    <s v="A00496"/>
    <s v="North"/>
    <s v="Ling"/>
    <x v="4"/>
    <s v="Yes"/>
    <n v="44265"/>
    <n v="44272"/>
    <n v="2"/>
    <m/>
    <m/>
    <m/>
    <n v="1.5"/>
    <n v="29.33"/>
    <s v="#ERROR!"/>
    <s v="Account"/>
    <n v="7"/>
    <n v="140"/>
    <n v="210"/>
    <n v="8.75"/>
    <n v="210"/>
    <n v="29.33"/>
    <n v="239.32999999999998"/>
    <n v="239.32999999999998"/>
    <s v="Wed"/>
    <s v="Wed"/>
  </r>
  <r>
    <s v="A00497"/>
    <s v="South"/>
    <s v="Burton"/>
    <x v="0"/>
    <s v="Yes"/>
    <n v="44265"/>
    <n v="44272"/>
    <n v="1"/>
    <m/>
    <m/>
    <s v="Yes"/>
    <n v="0.25"/>
    <n v="19.2"/>
    <s v="#ERROR!"/>
    <s v="C.O.D."/>
    <n v="7"/>
    <n v="80"/>
    <n v="20"/>
    <n v="0.83333333333333337"/>
    <n v="20"/>
    <n v="0"/>
    <n v="39.200000000000003"/>
    <n v="20"/>
    <s v="Wed"/>
    <s v="Wed"/>
  </r>
  <r>
    <s v="A00498"/>
    <s v="West"/>
    <s v="Khan"/>
    <x v="1"/>
    <m/>
    <n v="44265"/>
    <n v="44272"/>
    <n v="2"/>
    <m/>
    <m/>
    <m/>
    <n v="0.5"/>
    <n v="24.19"/>
    <s v="#ERROR!"/>
    <s v="C.O.D."/>
    <n v="7"/>
    <n v="140"/>
    <n v="70"/>
    <n v="2.9166666666666665"/>
    <n v="70"/>
    <n v="24.19"/>
    <n v="94.19"/>
    <n v="94.19"/>
    <s v="Wed"/>
    <s v="Wed"/>
  </r>
  <r>
    <s v="A00499"/>
    <s v="East"/>
    <s v="Ling"/>
    <x v="0"/>
    <m/>
    <n v="44265"/>
    <n v="44273"/>
    <n v="2"/>
    <m/>
    <m/>
    <m/>
    <n v="0.5"/>
    <n v="159"/>
    <s v="#ERROR!"/>
    <s v="Account"/>
    <n v="8"/>
    <n v="140"/>
    <n v="70"/>
    <n v="2.9166666666666665"/>
    <n v="70"/>
    <n v="159"/>
    <n v="229"/>
    <n v="229"/>
    <s v="Wed"/>
    <s v="Thu"/>
  </r>
  <r>
    <s v="A00500"/>
    <s v="Southeast"/>
    <s v="Burton"/>
    <x v="0"/>
    <m/>
    <n v="44265"/>
    <n v="44279"/>
    <n v="2"/>
    <m/>
    <m/>
    <s v="Yes"/>
    <n v="0.5"/>
    <n v="411.1"/>
    <s v="#ERROR!"/>
    <s v="C.O.D."/>
    <n v="14"/>
    <n v="140"/>
    <n v="70"/>
    <n v="2.9166666666666665"/>
    <n v="70"/>
    <n v="0"/>
    <n v="481.1"/>
    <n v="70"/>
    <s v="Wed"/>
    <s v="Wed"/>
  </r>
  <r>
    <s v="A00501"/>
    <s v="North"/>
    <s v="Ling"/>
    <x v="0"/>
    <m/>
    <n v="44265"/>
    <n v="44294"/>
    <n v="1"/>
    <m/>
    <m/>
    <m/>
    <n v="0.75"/>
    <n v="58.36"/>
    <s v="#ERROR!"/>
    <s v="Account"/>
    <n v="29"/>
    <n v="80"/>
    <n v="60"/>
    <n v="2.5"/>
    <n v="60"/>
    <n v="58.36"/>
    <n v="118.36"/>
    <n v="118.36"/>
    <s v="Wed"/>
    <s v="Thu"/>
  </r>
  <r>
    <s v="A00502"/>
    <s v="Southeast"/>
    <s v="Burton"/>
    <x v="3"/>
    <m/>
    <n v="44265"/>
    <n v="44306"/>
    <n v="1"/>
    <m/>
    <m/>
    <s v="Yes"/>
    <n v="1.75"/>
    <n v="98.55"/>
    <s v="#ERROR!"/>
    <s v="C.O.D."/>
    <n v="41"/>
    <n v="80"/>
    <n v="140"/>
    <n v="5.833333333333333"/>
    <n v="140"/>
    <n v="0"/>
    <n v="238.55"/>
    <n v="140"/>
    <s v="Wed"/>
    <s v="Tue"/>
  </r>
  <r>
    <s v="A00503"/>
    <s v="East"/>
    <s v="Ling"/>
    <x v="3"/>
    <m/>
    <n v="44265"/>
    <n v="44307"/>
    <n v="2"/>
    <m/>
    <s v="Yes"/>
    <s v="Yes"/>
    <n v="2"/>
    <n v="145.15"/>
    <s v="#ERROR!"/>
    <s v="Warranty"/>
    <n v="42"/>
    <n v="140"/>
    <n v="280"/>
    <n v="11.666666666666666"/>
    <n v="0"/>
    <n v="0"/>
    <n v="425.15"/>
    <n v="0"/>
    <s v="Wed"/>
    <s v="Wed"/>
  </r>
  <r>
    <s v="A00504"/>
    <s v="Southeast"/>
    <s v="Burton"/>
    <x v="1"/>
    <m/>
    <n v="44266"/>
    <n v="44266"/>
    <n v="2"/>
    <m/>
    <m/>
    <m/>
    <n v="0.75"/>
    <n v="125.73"/>
    <s v="#ERROR!"/>
    <s v="Account"/>
    <s v="-"/>
    <n v="140"/>
    <n v="105"/>
    <n v="4.375"/>
    <n v="105"/>
    <n v="125.73"/>
    <n v="230.73000000000002"/>
    <n v="230.73000000000002"/>
    <s v="Thu"/>
    <s v="Thu"/>
  </r>
  <r>
    <s v="A00505"/>
    <s v="Northwest"/>
    <s v="Khan"/>
    <x v="0"/>
    <s v="Yes"/>
    <n v="44266"/>
    <n v="44348"/>
    <n v="1"/>
    <m/>
    <m/>
    <m/>
    <n v="0.25"/>
    <n v="204.28"/>
    <s v="#ERROR!"/>
    <s v="C.O.D."/>
    <n v="82"/>
    <n v="80"/>
    <n v="20"/>
    <n v="0.83333333333333337"/>
    <n v="20"/>
    <n v="204.28"/>
    <n v="224.28"/>
    <n v="224.28"/>
    <s v="Thu"/>
    <s v="Tue"/>
  </r>
  <r>
    <s v="A00506"/>
    <s v="Central"/>
    <s v="Cartier"/>
    <x v="2"/>
    <m/>
    <n v="44266"/>
    <n v="44394"/>
    <n v="1"/>
    <m/>
    <m/>
    <m/>
    <n v="0.25"/>
    <n v="120"/>
    <s v="#ERROR!"/>
    <s v="Account"/>
    <n v="128"/>
    <n v="80"/>
    <n v="20"/>
    <n v="0.83333333333333337"/>
    <n v="20"/>
    <n v="120"/>
    <n v="140"/>
    <n v="140"/>
    <s v="Thu"/>
    <s v="Sat"/>
  </r>
  <r>
    <s v="A00507"/>
    <s v="North"/>
    <s v="Ling"/>
    <x v="0"/>
    <m/>
    <n v="44270"/>
    <n v="44282"/>
    <n v="2"/>
    <m/>
    <m/>
    <m/>
    <n v="1"/>
    <n v="203"/>
    <s v="#ERROR!"/>
    <s v="Account"/>
    <n v="12"/>
    <n v="140"/>
    <n v="140"/>
    <n v="5.833333333333333"/>
    <n v="140"/>
    <n v="203"/>
    <n v="343"/>
    <n v="343"/>
    <s v="Mon"/>
    <s v="Sat"/>
  </r>
  <r>
    <s v="A00508"/>
    <s v="East"/>
    <s v="Ling"/>
    <x v="0"/>
    <m/>
    <n v="44270"/>
    <n v="44278"/>
    <n v="2"/>
    <m/>
    <s v="Yes"/>
    <s v="Yes"/>
    <n v="0.75"/>
    <n v="222.33"/>
    <s v="#ERROR!"/>
    <s v="Warranty"/>
    <n v="8"/>
    <n v="140"/>
    <n v="105"/>
    <n v="4.375"/>
    <n v="0"/>
    <n v="0"/>
    <n v="327.33000000000004"/>
    <n v="0"/>
    <s v="Mon"/>
    <s v="Tue"/>
  </r>
  <r>
    <s v="A00509"/>
    <s v="Northwest"/>
    <s v="Cartier"/>
    <x v="4"/>
    <m/>
    <n v="44270"/>
    <n v="44279"/>
    <n v="2"/>
    <m/>
    <m/>
    <m/>
    <n v="4.75"/>
    <n v="56.4"/>
    <s v="#ERROR!"/>
    <s v="Account"/>
    <n v="9"/>
    <n v="140"/>
    <n v="665"/>
    <n v="27.708333333333332"/>
    <n v="665"/>
    <n v="56.4"/>
    <n v="721.4"/>
    <n v="721.4"/>
    <s v="Mon"/>
    <s v="Wed"/>
  </r>
  <r>
    <s v="A00510"/>
    <s v="North"/>
    <s v="Ling"/>
    <x v="4"/>
    <m/>
    <n v="44270"/>
    <n v="44284"/>
    <n v="2"/>
    <m/>
    <m/>
    <s v="Yes"/>
    <n v="1"/>
    <n v="60"/>
    <s v="#ERROR!"/>
    <s v="C.O.D."/>
    <n v="14"/>
    <n v="140"/>
    <n v="140"/>
    <n v="5.833333333333333"/>
    <n v="140"/>
    <n v="0"/>
    <n v="200"/>
    <n v="140"/>
    <s v="Mon"/>
    <s v="Mon"/>
  </r>
  <r>
    <s v="A00511"/>
    <s v="North"/>
    <s v="Ling"/>
    <x v="0"/>
    <m/>
    <n v="44270"/>
    <n v="44286"/>
    <n v="1"/>
    <m/>
    <m/>
    <m/>
    <n v="0.75"/>
    <n v="21.33"/>
    <s v="#ERROR!"/>
    <s v="Account"/>
    <n v="16"/>
    <n v="80"/>
    <n v="60"/>
    <n v="2.5"/>
    <n v="60"/>
    <n v="21.33"/>
    <n v="81.33"/>
    <n v="81.33"/>
    <s v="Mon"/>
    <s v="Wed"/>
  </r>
  <r>
    <s v="A00512"/>
    <s v="North"/>
    <s v="Ling"/>
    <x v="2"/>
    <m/>
    <n v="44270"/>
    <n v="44285"/>
    <n v="1"/>
    <m/>
    <m/>
    <m/>
    <n v="0.25"/>
    <n v="204.28"/>
    <s v="#ERROR!"/>
    <s v="Account"/>
    <n v="15"/>
    <n v="80"/>
    <n v="20"/>
    <n v="0.83333333333333337"/>
    <n v="20"/>
    <n v="204.28"/>
    <n v="224.28"/>
    <n v="224.28"/>
    <s v="Mon"/>
    <s v="Tue"/>
  </r>
  <r>
    <s v="A00513"/>
    <s v="Central"/>
    <s v="Burton"/>
    <x v="3"/>
    <m/>
    <n v="44270"/>
    <n v="44293"/>
    <n v="1"/>
    <m/>
    <m/>
    <s v="Yes"/>
    <n v="1.5"/>
    <n v="95.04"/>
    <s v="#ERROR!"/>
    <s v="C.O.D."/>
    <n v="23"/>
    <n v="80"/>
    <n v="120"/>
    <n v="5"/>
    <n v="120"/>
    <n v="0"/>
    <n v="215.04000000000002"/>
    <n v="120"/>
    <s v="Mon"/>
    <s v="Wed"/>
  </r>
  <r>
    <s v="A00514"/>
    <s v="Northwest"/>
    <s v="Cartier"/>
    <x v="2"/>
    <s v="Yes"/>
    <n v="44270"/>
    <n v="44305"/>
    <n v="1"/>
    <m/>
    <m/>
    <m/>
    <n v="0.25"/>
    <n v="23.4"/>
    <s v="#ERROR!"/>
    <s v="Account"/>
    <n v="35"/>
    <n v="80"/>
    <n v="20"/>
    <n v="0.83333333333333337"/>
    <n v="20"/>
    <n v="23.4"/>
    <n v="43.4"/>
    <n v="43.4"/>
    <s v="Mon"/>
    <s v="Mon"/>
  </r>
  <r>
    <s v="A00515"/>
    <s v="Central"/>
    <s v="Ling"/>
    <x v="3"/>
    <m/>
    <n v="44270"/>
    <n v="44324"/>
    <n v="2"/>
    <m/>
    <s v="Yes"/>
    <s v="Yes"/>
    <n v="2.25"/>
    <n v="934.45"/>
    <s v="#ERROR!"/>
    <s v="Warranty"/>
    <n v="54"/>
    <n v="140"/>
    <n v="315"/>
    <n v="13.125"/>
    <n v="0"/>
    <n v="0"/>
    <n v="1249.45"/>
    <n v="0"/>
    <s v="Mon"/>
    <s v="Sat"/>
  </r>
  <r>
    <s v="A00516"/>
    <s v="West"/>
    <s v="Khan"/>
    <x v="1"/>
    <m/>
    <n v="44271"/>
    <n v="44272"/>
    <n v="1"/>
    <m/>
    <m/>
    <m/>
    <n v="0.5"/>
    <n v="18"/>
    <s v="#ERROR!"/>
    <s v="P.O."/>
    <n v="1"/>
    <n v="80"/>
    <n v="40"/>
    <n v="1.6666666666666667"/>
    <n v="40"/>
    <n v="18"/>
    <n v="58"/>
    <n v="58"/>
    <s v="Tue"/>
    <s v="Wed"/>
  </r>
  <r>
    <s v="A00517"/>
    <s v="Southeast"/>
    <s v="Cartier"/>
    <x v="0"/>
    <s v="Yes"/>
    <n v="44271"/>
    <n v="44280"/>
    <n v="1"/>
    <m/>
    <m/>
    <m/>
    <n v="0.25"/>
    <n v="134.85"/>
    <s v="#ERROR!"/>
    <s v="C.O.D."/>
    <n v="9"/>
    <n v="80"/>
    <n v="20"/>
    <n v="0.83333333333333337"/>
    <n v="20"/>
    <n v="134.85"/>
    <n v="154.85"/>
    <n v="154.85"/>
    <s v="Tue"/>
    <s v="Thu"/>
  </r>
  <r>
    <s v="A00518"/>
    <s v="Northwest"/>
    <s v="Cartier"/>
    <x v="0"/>
    <s v="Yes"/>
    <n v="44271"/>
    <n v="44278"/>
    <n v="1"/>
    <m/>
    <m/>
    <m/>
    <n v="0.5"/>
    <n v="61.26"/>
    <s v="#ERROR!"/>
    <s v="Account"/>
    <n v="7"/>
    <n v="80"/>
    <n v="40"/>
    <n v="1.6666666666666667"/>
    <n v="40"/>
    <n v="61.26"/>
    <n v="101.25999999999999"/>
    <n v="101.25999999999999"/>
    <s v="Tue"/>
    <s v="Tue"/>
  </r>
  <r>
    <s v="A00519"/>
    <s v="Central"/>
    <s v="Burton"/>
    <x v="1"/>
    <m/>
    <n v="44271"/>
    <n v="44288"/>
    <n v="2"/>
    <m/>
    <m/>
    <m/>
    <n v="4.5"/>
    <n v="658.68"/>
    <s v="#ERROR!"/>
    <s v="Account"/>
    <n v="17"/>
    <n v="140"/>
    <n v="630"/>
    <n v="26.25"/>
    <n v="630"/>
    <n v="658.68"/>
    <n v="1288.6799999999998"/>
    <n v="1288.6799999999998"/>
    <s v="Tue"/>
    <s v="Fri"/>
  </r>
  <r>
    <s v="A00520"/>
    <s v="Central"/>
    <s v="Burton"/>
    <x v="3"/>
    <m/>
    <n v="44271"/>
    <n v="44289"/>
    <n v="2"/>
    <m/>
    <m/>
    <m/>
    <n v="8"/>
    <n v="1468.52"/>
    <s v="#ERROR!"/>
    <s v="Account"/>
    <n v="18"/>
    <n v="140"/>
    <n v="1120"/>
    <n v="46.666666666666664"/>
    <n v="1120"/>
    <n v="1468.52"/>
    <n v="2588.52"/>
    <n v="2588.52"/>
    <s v="Tue"/>
    <s v="Sat"/>
  </r>
  <r>
    <s v="A00521"/>
    <s v="South"/>
    <s v="Lopez"/>
    <x v="1"/>
    <m/>
    <n v="44271"/>
    <n v="44286"/>
    <n v="1"/>
    <m/>
    <m/>
    <m/>
    <n v="0.75"/>
    <n v="82.59"/>
    <s v="#ERROR!"/>
    <s v="Account"/>
    <n v="15"/>
    <n v="80"/>
    <n v="60"/>
    <n v="2.5"/>
    <n v="60"/>
    <n v="82.59"/>
    <n v="142.59"/>
    <n v="142.59"/>
    <s v="Tue"/>
    <s v="Wed"/>
  </r>
  <r>
    <s v="A00522"/>
    <s v="Northeast"/>
    <s v="Ling"/>
    <x v="4"/>
    <m/>
    <n v="44271"/>
    <n v="44302"/>
    <n v="2"/>
    <m/>
    <m/>
    <s v="Yes"/>
    <n v="2.75"/>
    <n v="340.55"/>
    <s v="#ERROR!"/>
    <s v="C.O.D."/>
    <n v="31"/>
    <n v="140"/>
    <n v="385"/>
    <n v="16.041666666666668"/>
    <n v="385"/>
    <n v="0"/>
    <n v="725.55"/>
    <n v="385"/>
    <s v="Tue"/>
    <s v="Fri"/>
  </r>
  <r>
    <s v="A00523"/>
    <s v="Southeast"/>
    <s v="Khan"/>
    <x v="0"/>
    <m/>
    <n v="44271"/>
    <n v="44322"/>
    <n v="1"/>
    <m/>
    <m/>
    <m/>
    <n v="0.25"/>
    <n v="72.06"/>
    <s v="#ERROR!"/>
    <s v="C.O.D."/>
    <n v="51"/>
    <n v="80"/>
    <n v="20"/>
    <n v="0.83333333333333337"/>
    <n v="20"/>
    <n v="72.06"/>
    <n v="92.06"/>
    <n v="92.06"/>
    <s v="Tue"/>
    <s v="Thu"/>
  </r>
  <r>
    <s v="A00524"/>
    <s v="Northeast"/>
    <s v="Burton"/>
    <x v="0"/>
    <m/>
    <n v="44272"/>
    <n v="44296"/>
    <n v="1"/>
    <m/>
    <m/>
    <m/>
    <n v="0.5"/>
    <n v="48.99"/>
    <s v="#ERROR!"/>
    <s v="Account"/>
    <n v="24"/>
    <n v="80"/>
    <n v="40"/>
    <n v="1.6666666666666667"/>
    <n v="40"/>
    <n v="48.99"/>
    <n v="88.990000000000009"/>
    <n v="88.990000000000009"/>
    <s v="Wed"/>
    <s v="Sat"/>
  </r>
  <r>
    <s v="A00525"/>
    <s v="North"/>
    <s v="Ling"/>
    <x v="2"/>
    <m/>
    <n v="44272"/>
    <n v="44296"/>
    <n v="1"/>
    <m/>
    <m/>
    <m/>
    <n v="0.25"/>
    <n v="15.4"/>
    <s v="#ERROR!"/>
    <s v="Account"/>
    <n v="24"/>
    <n v="80"/>
    <n v="20"/>
    <n v="0.83333333333333337"/>
    <n v="20"/>
    <n v="15.4"/>
    <n v="35.4"/>
    <n v="35.4"/>
    <s v="Wed"/>
    <s v="Sat"/>
  </r>
  <r>
    <s v="A00526"/>
    <s v="East"/>
    <s v="Khan"/>
    <x v="1"/>
    <m/>
    <n v="44274"/>
    <n v="44322"/>
    <n v="1"/>
    <m/>
    <m/>
    <m/>
    <n v="0.75"/>
    <n v="204.1"/>
    <s v="#ERROR!"/>
    <s v="C.O.D."/>
    <n v="48"/>
    <n v="80"/>
    <n v="60"/>
    <n v="2.5"/>
    <n v="60"/>
    <n v="204.1"/>
    <n v="264.10000000000002"/>
    <n v="264.10000000000002"/>
    <s v="Fri"/>
    <s v="Thu"/>
  </r>
  <r>
    <s v="A00527"/>
    <s v="North"/>
    <s v="Ling"/>
    <x v="0"/>
    <m/>
    <n v="44275"/>
    <n v="44296"/>
    <n v="1"/>
    <m/>
    <m/>
    <m/>
    <n v="0.25"/>
    <n v="12.63"/>
    <s v="#ERROR!"/>
    <s v="Account"/>
    <n v="21"/>
    <n v="80"/>
    <n v="20"/>
    <n v="0.83333333333333337"/>
    <n v="20"/>
    <n v="12.63"/>
    <n v="32.630000000000003"/>
    <n v="32.630000000000003"/>
    <s v="Sat"/>
    <s v="Sat"/>
  </r>
  <r>
    <s v="A00528"/>
    <s v="Northeast"/>
    <s v="Ling"/>
    <x v="0"/>
    <m/>
    <n v="44275"/>
    <n v="44299"/>
    <n v="1"/>
    <m/>
    <m/>
    <m/>
    <n v="0.25"/>
    <n v="15.24"/>
    <s v="#ERROR!"/>
    <s v="P.O."/>
    <n v="24"/>
    <n v="80"/>
    <n v="20"/>
    <n v="0.83333333333333337"/>
    <n v="20"/>
    <n v="15.24"/>
    <n v="35.24"/>
    <n v="35.24"/>
    <s v="Sat"/>
    <s v="Tue"/>
  </r>
  <r>
    <s v="A00529"/>
    <s v="West"/>
    <s v="Khan"/>
    <x v="0"/>
    <m/>
    <n v="44277"/>
    <n v="44286"/>
    <n v="1"/>
    <m/>
    <s v="Yes"/>
    <s v="Yes"/>
    <n v="0.5"/>
    <n v="50"/>
    <s v="#ERROR!"/>
    <s v="Warranty"/>
    <n v="9"/>
    <n v="80"/>
    <n v="40"/>
    <n v="1.6666666666666667"/>
    <n v="0"/>
    <n v="0"/>
    <n v="90"/>
    <n v="0"/>
    <s v="Mon"/>
    <s v="Wed"/>
  </r>
  <r>
    <s v="A00530"/>
    <s v="South"/>
    <s v="Burton"/>
    <x v="3"/>
    <m/>
    <n v="44277"/>
    <n v="44306"/>
    <n v="1"/>
    <m/>
    <m/>
    <s v="Yes"/>
    <n v="1.5"/>
    <n v="272.55"/>
    <s v="#ERROR!"/>
    <s v="C.O.D."/>
    <n v="29"/>
    <n v="80"/>
    <n v="120"/>
    <n v="5"/>
    <n v="120"/>
    <n v="0"/>
    <n v="392.55"/>
    <n v="120"/>
    <s v="Mon"/>
    <s v="Tue"/>
  </r>
  <r>
    <s v="A00531"/>
    <s v="Northwest"/>
    <s v="Cartier"/>
    <x v="1"/>
    <m/>
    <n v="44277"/>
    <n v="44306"/>
    <n v="2"/>
    <m/>
    <m/>
    <m/>
    <n v="6.25"/>
    <n v="27"/>
    <s v="#ERROR!"/>
    <s v="C.O.D."/>
    <n v="29"/>
    <n v="140"/>
    <n v="875"/>
    <n v="36.458333333333336"/>
    <n v="875"/>
    <n v="27"/>
    <n v="902"/>
    <n v="902"/>
    <s v="Mon"/>
    <s v="Tue"/>
  </r>
  <r>
    <s v="A00532"/>
    <s v="Southeast"/>
    <s v="Khan"/>
    <x v="0"/>
    <m/>
    <n v="44277"/>
    <n v="44308"/>
    <n v="1"/>
    <m/>
    <s v="Yes"/>
    <s v="Yes"/>
    <n v="0.25"/>
    <n v="65.430000000000007"/>
    <s v="#ERROR!"/>
    <s v="Warranty"/>
    <n v="31"/>
    <n v="80"/>
    <n v="20"/>
    <n v="0.83333333333333337"/>
    <n v="0"/>
    <n v="0"/>
    <n v="85.43"/>
    <n v="0"/>
    <s v="Mon"/>
    <s v="Thu"/>
  </r>
  <r>
    <s v="A00533"/>
    <s v="North"/>
    <s v="Ling"/>
    <x v="0"/>
    <m/>
    <n v="44277"/>
    <n v="44322"/>
    <n v="2"/>
    <m/>
    <m/>
    <m/>
    <n v="0.5"/>
    <n v="85.32"/>
    <s v="#ERROR!"/>
    <s v="Account"/>
    <n v="45"/>
    <n v="140"/>
    <n v="70"/>
    <n v="2.9166666666666665"/>
    <n v="70"/>
    <n v="85.32"/>
    <n v="155.32"/>
    <n v="155.32"/>
    <s v="Mon"/>
    <s v="Thu"/>
  </r>
  <r>
    <s v="A00534"/>
    <s v="South"/>
    <s v="Burton"/>
    <x v="4"/>
    <m/>
    <n v="44277"/>
    <n v="44326"/>
    <n v="2"/>
    <m/>
    <m/>
    <s v="Yes"/>
    <n v="1.5"/>
    <n v="572.16999999999996"/>
    <s v="#ERROR!"/>
    <s v="C.O.D."/>
    <n v="49"/>
    <n v="140"/>
    <n v="210"/>
    <n v="8.75"/>
    <n v="210"/>
    <n v="0"/>
    <n v="782.17"/>
    <n v="210"/>
    <s v="Mon"/>
    <s v="Mon"/>
  </r>
  <r>
    <s v="A00535"/>
    <s v="South"/>
    <s v="Burton"/>
    <x v="3"/>
    <m/>
    <n v="44277"/>
    <n v="44326"/>
    <n v="2"/>
    <m/>
    <m/>
    <s v="Yes"/>
    <n v="4.5"/>
    <n v="937.98"/>
    <s v="#ERROR!"/>
    <s v="C.O.D."/>
    <n v="49"/>
    <n v="140"/>
    <n v="630"/>
    <n v="26.25"/>
    <n v="630"/>
    <n v="0"/>
    <n v="1567.98"/>
    <n v="630"/>
    <s v="Mon"/>
    <s v="Mon"/>
  </r>
  <r>
    <s v="A00536"/>
    <s v="Central"/>
    <s v="Burton"/>
    <x v="1"/>
    <m/>
    <n v="44278"/>
    <n v="44278"/>
    <n v="1"/>
    <m/>
    <s v="Yes"/>
    <s v="Yes"/>
    <n v="0.5"/>
    <n v="165"/>
    <s v="#ERROR!"/>
    <s v="Warranty"/>
    <s v="-"/>
    <n v="80"/>
    <n v="40"/>
    <n v="1.6666666666666667"/>
    <n v="0"/>
    <n v="0"/>
    <n v="205"/>
    <n v="0"/>
    <s v="Tue"/>
    <s v="Tue"/>
  </r>
  <r>
    <s v="A00537"/>
    <s v="North"/>
    <s v="Ling"/>
    <x v="0"/>
    <m/>
    <n v="44278"/>
    <n v="44289"/>
    <n v="2"/>
    <m/>
    <s v="Yes"/>
    <s v="Yes"/>
    <n v="0.25"/>
    <n v="55.3"/>
    <s v="#ERROR!"/>
    <s v="Warranty"/>
    <n v="11"/>
    <n v="140"/>
    <n v="35"/>
    <n v="1.4583333333333333"/>
    <n v="0"/>
    <n v="0"/>
    <n v="90.3"/>
    <n v="0"/>
    <s v="Tue"/>
    <s v="Sat"/>
  </r>
  <r>
    <s v="A00538"/>
    <s v="Southeast"/>
    <s v="Cartier"/>
    <x v="1"/>
    <m/>
    <n v="44278"/>
    <n v="44296"/>
    <n v="1"/>
    <m/>
    <m/>
    <s v="Yes"/>
    <n v="2.75"/>
    <n v="534.57000000000005"/>
    <s v="#ERROR!"/>
    <s v="C.O.D."/>
    <n v="18"/>
    <n v="80"/>
    <n v="220"/>
    <n v="9.1666666666666661"/>
    <n v="220"/>
    <n v="0"/>
    <n v="754.57"/>
    <n v="220"/>
    <s v="Tue"/>
    <s v="Sat"/>
  </r>
  <r>
    <s v="A00539"/>
    <s v="Central"/>
    <s v="Burton"/>
    <x v="0"/>
    <m/>
    <n v="44278"/>
    <n v="44294"/>
    <n v="1"/>
    <m/>
    <m/>
    <s v="Yes"/>
    <n v="1"/>
    <n v="448.26"/>
    <s v="#ERROR!"/>
    <s v="C.O.D."/>
    <n v="16"/>
    <n v="80"/>
    <n v="80"/>
    <n v="3.3333333333333335"/>
    <n v="80"/>
    <n v="0"/>
    <n v="528.26"/>
    <n v="80"/>
    <s v="Tue"/>
    <s v="Thu"/>
  </r>
  <r>
    <s v="A00540"/>
    <s v="Southwest"/>
    <s v="Burton"/>
    <x v="0"/>
    <m/>
    <n v="44278"/>
    <n v="44300"/>
    <n v="2"/>
    <m/>
    <m/>
    <m/>
    <n v="1"/>
    <n v="123.21"/>
    <s v="#ERROR!"/>
    <s v="C.O.D."/>
    <n v="22"/>
    <n v="140"/>
    <n v="140"/>
    <n v="5.833333333333333"/>
    <n v="140"/>
    <n v="123.21"/>
    <n v="263.20999999999998"/>
    <n v="263.20999999999998"/>
    <s v="Tue"/>
    <s v="Wed"/>
  </r>
  <r>
    <s v="A00541"/>
    <s v="Central"/>
    <s v="Khan"/>
    <x v="2"/>
    <m/>
    <n v="44278"/>
    <n v="44298"/>
    <n v="1"/>
    <m/>
    <m/>
    <m/>
    <n v="0.25"/>
    <n v="77.290000000000006"/>
    <s v="#ERROR!"/>
    <s v="C.O.D."/>
    <n v="20"/>
    <n v="80"/>
    <n v="20"/>
    <n v="0.83333333333333337"/>
    <n v="20"/>
    <n v="77.290000000000006"/>
    <n v="97.29"/>
    <n v="97.29"/>
    <s v="Tue"/>
    <s v="Mon"/>
  </r>
  <r>
    <s v="A00542"/>
    <s v="North"/>
    <s v="Ling"/>
    <x v="4"/>
    <m/>
    <n v="44278"/>
    <n v="44298"/>
    <n v="2"/>
    <m/>
    <s v="Yes"/>
    <s v="Yes"/>
    <n v="1"/>
    <n v="360"/>
    <s v="#ERROR!"/>
    <s v="Warranty"/>
    <n v="20"/>
    <n v="140"/>
    <n v="140"/>
    <n v="5.833333333333333"/>
    <n v="0"/>
    <n v="0"/>
    <n v="500"/>
    <n v="0"/>
    <s v="Tue"/>
    <s v="Mon"/>
  </r>
  <r>
    <s v="A00543"/>
    <s v="Northwest"/>
    <s v="Burton"/>
    <x v="3"/>
    <m/>
    <n v="44278"/>
    <n v="44329"/>
    <n v="2"/>
    <m/>
    <m/>
    <m/>
    <n v="3.5"/>
    <n v="653"/>
    <s v="#ERROR!"/>
    <s v="C.O.D."/>
    <n v="51"/>
    <n v="140"/>
    <n v="490"/>
    <n v="20.416666666666668"/>
    <n v="490"/>
    <n v="653"/>
    <n v="1143"/>
    <n v="1143"/>
    <s v="Tue"/>
    <s v="Thu"/>
  </r>
  <r>
    <s v="A00544"/>
    <s v="South"/>
    <s v="Lopez"/>
    <x v="4"/>
    <m/>
    <n v="44279"/>
    <n v="44292"/>
    <n v="1"/>
    <m/>
    <m/>
    <m/>
    <n v="1.5"/>
    <n v="118.3"/>
    <s v="#ERROR!"/>
    <s v="Account"/>
    <n v="13"/>
    <n v="80"/>
    <n v="120"/>
    <n v="5"/>
    <n v="120"/>
    <n v="118.3"/>
    <n v="238.3"/>
    <n v="238.3"/>
    <s v="Wed"/>
    <s v="Tue"/>
  </r>
  <r>
    <s v="A00545"/>
    <s v="Southwest"/>
    <s v="Ling"/>
    <x v="3"/>
    <m/>
    <n v="44279"/>
    <n v="44358"/>
    <n v="2"/>
    <m/>
    <m/>
    <s v="Yes"/>
    <n v="2.5"/>
    <n v="1480.36"/>
    <s v="#ERROR!"/>
    <s v="C.O.D."/>
    <n v="79"/>
    <n v="140"/>
    <n v="350"/>
    <n v="14.583333333333334"/>
    <n v="350"/>
    <n v="0"/>
    <n v="1830.36"/>
    <n v="350"/>
    <s v="Wed"/>
    <s v="Fri"/>
  </r>
  <r>
    <s v="A00546"/>
    <s v="East"/>
    <s v="Ling"/>
    <x v="3"/>
    <m/>
    <n v="44280"/>
    <n v="44327"/>
    <n v="2"/>
    <m/>
    <m/>
    <m/>
    <n v="2.5"/>
    <n v="837.16"/>
    <s v="#ERROR!"/>
    <s v="C.O.D."/>
    <n v="47"/>
    <n v="140"/>
    <n v="350"/>
    <n v="14.583333333333334"/>
    <n v="350"/>
    <n v="837.16"/>
    <n v="1187.1599999999999"/>
    <n v="1187.1599999999999"/>
    <s v="Thu"/>
    <s v="Tue"/>
  </r>
  <r>
    <s v="A00547"/>
    <s v="North"/>
    <s v="Ling"/>
    <x v="3"/>
    <m/>
    <n v="44282"/>
    <n v="44377"/>
    <n v="2"/>
    <m/>
    <m/>
    <m/>
    <n v="1.75"/>
    <n v="242.64"/>
    <s v="#ERROR!"/>
    <s v="C.O.D."/>
    <n v="95"/>
    <n v="140"/>
    <n v="245"/>
    <n v="10.208333333333334"/>
    <n v="245"/>
    <n v="242.64"/>
    <n v="487.64"/>
    <n v="487.64"/>
    <s v="Sat"/>
    <s v="Wed"/>
  </r>
  <r>
    <s v="A00548"/>
    <s v="Southeast"/>
    <s v="Cartier"/>
    <x v="3"/>
    <m/>
    <n v="44284"/>
    <n v="44293"/>
    <n v="1"/>
    <m/>
    <m/>
    <s v="Yes"/>
    <n v="2"/>
    <n v="262.02999999999997"/>
    <s v="#ERROR!"/>
    <s v="C.O.D."/>
    <n v="9"/>
    <n v="80"/>
    <n v="160"/>
    <n v="6.666666666666667"/>
    <n v="160"/>
    <n v="0"/>
    <n v="422.03"/>
    <n v="160"/>
    <s v="Mon"/>
    <s v="Wed"/>
  </r>
  <r>
    <s v="A00549"/>
    <s v="Southeast"/>
    <s v="Khan"/>
    <x v="4"/>
    <m/>
    <n v="44284"/>
    <n v="44375"/>
    <n v="1"/>
    <m/>
    <m/>
    <m/>
    <n v="1.75"/>
    <n v="473.6"/>
    <s v="#ERROR!"/>
    <s v="C.O.D."/>
    <n v="91"/>
    <n v="80"/>
    <n v="140"/>
    <n v="5.833333333333333"/>
    <n v="140"/>
    <n v="473.6"/>
    <n v="613.6"/>
    <n v="613.6"/>
    <s v="Mon"/>
    <s v="Mon"/>
  </r>
  <r>
    <s v="A00550"/>
    <s v="Central"/>
    <s v="Khan"/>
    <x v="3"/>
    <m/>
    <n v="44285"/>
    <n v="44328"/>
    <n v="1"/>
    <m/>
    <m/>
    <m/>
    <n v="2.75"/>
    <n v="708.02"/>
    <s v="#ERROR!"/>
    <s v="C.O.D."/>
    <n v="43"/>
    <n v="80"/>
    <n v="220"/>
    <n v="9.1666666666666661"/>
    <n v="220"/>
    <n v="708.02"/>
    <n v="928.02"/>
    <n v="928.02"/>
    <s v="Tue"/>
    <s v="Wed"/>
  </r>
  <r>
    <s v="A00551"/>
    <s v="Central"/>
    <s v="Burton"/>
    <x v="1"/>
    <m/>
    <n v="44286"/>
    <n v="44292"/>
    <n v="1"/>
    <m/>
    <m/>
    <m/>
    <n v="0.5"/>
    <n v="13.32"/>
    <s v="#ERROR!"/>
    <s v="C.O.D."/>
    <n v="6"/>
    <n v="80"/>
    <n v="40"/>
    <n v="1.6666666666666667"/>
    <n v="40"/>
    <n v="13.32"/>
    <n v="53.32"/>
    <n v="53.32"/>
    <s v="Wed"/>
    <s v="Tue"/>
  </r>
  <r>
    <s v="A00552"/>
    <s v="Southwest"/>
    <s v="Burton"/>
    <x v="1"/>
    <s v="Yes"/>
    <n v="44286"/>
    <n v="44307"/>
    <n v="1"/>
    <m/>
    <m/>
    <m/>
    <n v="0.75"/>
    <n v="51.29"/>
    <s v="#ERROR!"/>
    <s v="C.O.D."/>
    <n v="21"/>
    <n v="80"/>
    <n v="60"/>
    <n v="2.5"/>
    <n v="60"/>
    <n v="51.29"/>
    <n v="111.28999999999999"/>
    <n v="111.28999999999999"/>
    <s v="Wed"/>
    <s v="Wed"/>
  </r>
  <r>
    <s v="A00553"/>
    <s v="North"/>
    <s v="Ling"/>
    <x v="2"/>
    <m/>
    <n v="44287"/>
    <n v="44302"/>
    <n v="1"/>
    <m/>
    <m/>
    <m/>
    <n v="0.25"/>
    <n v="89.5"/>
    <s v="#ERROR!"/>
    <s v="Account"/>
    <n v="15"/>
    <n v="80"/>
    <n v="20"/>
    <n v="0.83333333333333337"/>
    <n v="20"/>
    <n v="89.5"/>
    <n v="109.5"/>
    <n v="109.5"/>
    <s v="Thu"/>
    <s v="Fri"/>
  </r>
  <r>
    <s v="A00554"/>
    <s v="Northwest"/>
    <s v="Burton"/>
    <x v="0"/>
    <m/>
    <n v="44287"/>
    <n v="44298"/>
    <n v="1"/>
    <m/>
    <m/>
    <m/>
    <n v="0.25"/>
    <n v="74.53"/>
    <s v="#ERROR!"/>
    <s v="P.O."/>
    <n v="11"/>
    <n v="80"/>
    <n v="20"/>
    <n v="0.83333333333333337"/>
    <n v="20"/>
    <n v="74.53"/>
    <n v="94.53"/>
    <n v="94.53"/>
    <s v="Thu"/>
    <s v="Mon"/>
  </r>
  <r>
    <s v="A00555"/>
    <s v="North"/>
    <s v="Ling"/>
    <x v="3"/>
    <m/>
    <n v="44287"/>
    <n v="44298"/>
    <n v="2"/>
    <m/>
    <m/>
    <m/>
    <n v="1.5"/>
    <n v="64"/>
    <s v="#ERROR!"/>
    <s v="Account"/>
    <n v="11"/>
    <n v="140"/>
    <n v="210"/>
    <n v="8.75"/>
    <n v="210"/>
    <n v="64"/>
    <n v="274"/>
    <n v="274"/>
    <s v="Thu"/>
    <s v="Mon"/>
  </r>
  <r>
    <s v="A00556"/>
    <s v="Northwest"/>
    <s v="Khan"/>
    <x v="0"/>
    <s v="Yes"/>
    <n v="44287"/>
    <n v="44300"/>
    <n v="1"/>
    <m/>
    <m/>
    <m/>
    <n v="0.25"/>
    <n v="23.4"/>
    <s v="#ERROR!"/>
    <s v="Account"/>
    <n v="13"/>
    <n v="80"/>
    <n v="20"/>
    <n v="0.83333333333333337"/>
    <n v="20"/>
    <n v="23.4"/>
    <n v="43.4"/>
    <n v="43.4"/>
    <s v="Thu"/>
    <s v="Wed"/>
  </r>
  <r>
    <s v="A00557"/>
    <s v="East"/>
    <s v="Ling"/>
    <x v="0"/>
    <m/>
    <n v="44287"/>
    <n v="44312"/>
    <n v="2"/>
    <m/>
    <m/>
    <m/>
    <n v="0.25"/>
    <n v="17.13"/>
    <s v="#ERROR!"/>
    <s v="Account"/>
    <n v="25"/>
    <n v="140"/>
    <n v="35"/>
    <n v="1.4583333333333333"/>
    <n v="35"/>
    <n v="17.13"/>
    <n v="52.129999999999995"/>
    <n v="52.129999999999995"/>
    <s v="Thu"/>
    <s v="Mon"/>
  </r>
  <r>
    <s v="A00558"/>
    <s v="West"/>
    <s v="Lopez"/>
    <x v="0"/>
    <m/>
    <n v="44287"/>
    <n v="44315"/>
    <n v="1"/>
    <m/>
    <m/>
    <m/>
    <n v="0.5"/>
    <n v="149.5"/>
    <s v="#ERROR!"/>
    <s v="P.O."/>
    <n v="28"/>
    <n v="80"/>
    <n v="40"/>
    <n v="1.6666666666666667"/>
    <n v="40"/>
    <n v="149.5"/>
    <n v="189.5"/>
    <n v="189.5"/>
    <s v="Thu"/>
    <s v="Thu"/>
  </r>
  <r>
    <s v="A00559"/>
    <s v="Northwest"/>
    <s v="Burton"/>
    <x v="0"/>
    <m/>
    <n v="44288"/>
    <n v="44312"/>
    <n v="1"/>
    <m/>
    <m/>
    <m/>
    <n v="0.5"/>
    <n v="163.19999999999999"/>
    <s v="#ERROR!"/>
    <s v="P.O."/>
    <n v="24"/>
    <n v="80"/>
    <n v="40"/>
    <n v="1.6666666666666667"/>
    <n v="40"/>
    <n v="163.19999999999999"/>
    <n v="203.2"/>
    <n v="203.2"/>
    <s v="Fri"/>
    <s v="Mon"/>
  </r>
  <r>
    <s v="A00560"/>
    <s v="North"/>
    <s v="Ling"/>
    <x v="0"/>
    <m/>
    <n v="44289"/>
    <n v="44301"/>
    <n v="2"/>
    <m/>
    <m/>
    <m/>
    <n v="0.25"/>
    <n v="14.76"/>
    <s v="#ERROR!"/>
    <s v="Account"/>
    <n v="12"/>
    <n v="140"/>
    <n v="35"/>
    <n v="1.4583333333333333"/>
    <n v="35"/>
    <n v="14.76"/>
    <n v="49.76"/>
    <n v="49.76"/>
    <s v="Sat"/>
    <s v="Thu"/>
  </r>
  <r>
    <s v="A00561"/>
    <s v="Southeast"/>
    <s v="Cartier"/>
    <x v="0"/>
    <m/>
    <n v="44289"/>
    <n v="44313"/>
    <n v="1"/>
    <m/>
    <m/>
    <m/>
    <n v="0.75"/>
    <n v="21.33"/>
    <s v="#ERROR!"/>
    <s v="Account"/>
    <n v="24"/>
    <n v="80"/>
    <n v="60"/>
    <n v="2.5"/>
    <n v="60"/>
    <n v="21.33"/>
    <n v="81.33"/>
    <n v="81.33"/>
    <s v="Sat"/>
    <s v="Tue"/>
  </r>
  <r>
    <s v="A00562"/>
    <s v="Northwest"/>
    <s v="Burton"/>
    <x v="0"/>
    <m/>
    <n v="44289"/>
    <n v="44327"/>
    <n v="2"/>
    <m/>
    <m/>
    <s v="Yes"/>
    <n v="1"/>
    <n v="304.51"/>
    <s v="#ERROR!"/>
    <s v="C.O.D."/>
    <n v="38"/>
    <n v="140"/>
    <n v="140"/>
    <n v="5.833333333333333"/>
    <n v="140"/>
    <n v="0"/>
    <n v="444.51"/>
    <n v="140"/>
    <s v="Sat"/>
    <s v="Tue"/>
  </r>
  <r>
    <s v="A00563"/>
    <s v="Northeast"/>
    <s v="Khan"/>
    <x v="0"/>
    <s v="Yes"/>
    <n v="44289"/>
    <n v="44327"/>
    <n v="1"/>
    <m/>
    <m/>
    <m/>
    <n v="0.5"/>
    <n v="36.340000000000003"/>
    <s v="#ERROR!"/>
    <s v="Account"/>
    <n v="38"/>
    <n v="80"/>
    <n v="40"/>
    <n v="1.6666666666666667"/>
    <n v="40"/>
    <n v="36.340000000000003"/>
    <n v="76.34"/>
    <n v="76.34"/>
    <s v="Sat"/>
    <s v="Tue"/>
  </r>
  <r>
    <s v="A00564"/>
    <s v="East"/>
    <s v="Ling"/>
    <x v="0"/>
    <m/>
    <n v="44291"/>
    <n v="44300"/>
    <n v="2"/>
    <m/>
    <m/>
    <m/>
    <n v="0.5"/>
    <n v="21.33"/>
    <s v="#ERROR!"/>
    <s v="Account"/>
    <n v="9"/>
    <n v="140"/>
    <n v="70"/>
    <n v="2.9166666666666665"/>
    <n v="70"/>
    <n v="21.33"/>
    <n v="91.33"/>
    <n v="91.33"/>
    <s v="Mon"/>
    <s v="Wed"/>
  </r>
  <r>
    <s v="A00565"/>
    <s v="North"/>
    <s v="Ling"/>
    <x v="1"/>
    <m/>
    <n v="44291"/>
    <n v="44309"/>
    <n v="2"/>
    <m/>
    <m/>
    <m/>
    <n v="0.5"/>
    <n v="392.02"/>
    <s v="#ERROR!"/>
    <s v="C.O.D."/>
    <n v="18"/>
    <n v="140"/>
    <n v="70"/>
    <n v="2.9166666666666665"/>
    <n v="70"/>
    <n v="392.02"/>
    <n v="462.02"/>
    <n v="462.02"/>
    <s v="Mon"/>
    <s v="Fri"/>
  </r>
  <r>
    <s v="A00566"/>
    <s v="North"/>
    <s v="Ling"/>
    <x v="0"/>
    <m/>
    <n v="44291"/>
    <n v="44315"/>
    <n v="1"/>
    <m/>
    <m/>
    <m/>
    <n v="0.25"/>
    <n v="151.79"/>
    <s v="#ERROR!"/>
    <s v="Account"/>
    <n v="24"/>
    <n v="80"/>
    <n v="20"/>
    <n v="0.83333333333333337"/>
    <n v="20"/>
    <n v="151.79"/>
    <n v="171.79"/>
    <n v="171.79"/>
    <s v="Mon"/>
    <s v="Thu"/>
  </r>
  <r>
    <s v="A00567"/>
    <s v="Northwest"/>
    <s v="Cartier"/>
    <x v="0"/>
    <m/>
    <n v="44291"/>
    <n v="44328"/>
    <n v="1"/>
    <m/>
    <m/>
    <m/>
    <n v="0.25"/>
    <n v="30.11"/>
    <s v="#ERROR!"/>
    <s v="Account"/>
    <n v="37"/>
    <n v="80"/>
    <n v="20"/>
    <n v="0.83333333333333337"/>
    <n v="20"/>
    <n v="30.11"/>
    <n v="50.11"/>
    <n v="50.11"/>
    <s v="Mon"/>
    <s v="Wed"/>
  </r>
  <r>
    <s v="A00568"/>
    <s v="East"/>
    <s v="Ling"/>
    <x v="1"/>
    <m/>
    <n v="44291"/>
    <n v="44333"/>
    <n v="2"/>
    <m/>
    <m/>
    <m/>
    <n v="0.75"/>
    <n v="13.36"/>
    <s v="#ERROR!"/>
    <s v="C.O.D."/>
    <n v="42"/>
    <n v="140"/>
    <n v="105"/>
    <n v="4.375"/>
    <n v="105"/>
    <n v="13.36"/>
    <n v="118.36"/>
    <n v="118.36"/>
    <s v="Mon"/>
    <s v="Mon"/>
  </r>
  <r>
    <s v="A00569"/>
    <s v="Central"/>
    <s v="Cartier"/>
    <x v="3"/>
    <m/>
    <n v="44291"/>
    <n v="44362"/>
    <n v="1"/>
    <m/>
    <m/>
    <m/>
    <n v="4.25"/>
    <n v="21.33"/>
    <s v="#ERROR!"/>
    <s v="Account"/>
    <n v="71"/>
    <n v="80"/>
    <n v="340"/>
    <n v="14.166666666666666"/>
    <n v="340"/>
    <n v="21.33"/>
    <n v="361.33"/>
    <n v="361.33"/>
    <s v="Mon"/>
    <s v="Tue"/>
  </r>
  <r>
    <s v="A00570"/>
    <s v="East"/>
    <s v="Ling"/>
    <x v="0"/>
    <s v="Yes"/>
    <n v="44292"/>
    <n v="44323"/>
    <n v="1"/>
    <m/>
    <m/>
    <m/>
    <n v="0.75"/>
    <n v="21.33"/>
    <s v="#ERROR!"/>
    <s v="C.O.D."/>
    <n v="31"/>
    <n v="80"/>
    <n v="60"/>
    <n v="2.5"/>
    <n v="60"/>
    <n v="21.33"/>
    <n v="81.33"/>
    <n v="81.33"/>
    <s v="Tue"/>
    <s v="Fri"/>
  </r>
  <r>
    <s v="A00571"/>
    <s v="East"/>
    <s v="Ling"/>
    <x v="2"/>
    <s v="Yes"/>
    <n v="44292"/>
    <n v="44326"/>
    <n v="1"/>
    <m/>
    <m/>
    <m/>
    <n v="0.25"/>
    <n v="21.6"/>
    <s v="#ERROR!"/>
    <s v="Account"/>
    <n v="34"/>
    <n v="80"/>
    <n v="20"/>
    <n v="0.83333333333333337"/>
    <n v="20"/>
    <n v="21.6"/>
    <n v="41.6"/>
    <n v="41.6"/>
    <s v="Tue"/>
    <s v="Mon"/>
  </r>
  <r>
    <s v="A00572"/>
    <s v="Southeast"/>
    <s v="Burton"/>
    <x v="2"/>
    <s v="Yes"/>
    <n v="44292"/>
    <n v="44336"/>
    <n v="1"/>
    <m/>
    <m/>
    <m/>
    <n v="0.25"/>
    <n v="108.96"/>
    <s v="#ERROR!"/>
    <s v="C.O.D."/>
    <n v="44"/>
    <n v="80"/>
    <n v="20"/>
    <n v="0.83333333333333337"/>
    <n v="20"/>
    <n v="108.96"/>
    <n v="128.95999999999998"/>
    <n v="128.95999999999998"/>
    <s v="Tue"/>
    <s v="Thu"/>
  </r>
  <r>
    <s v="A00573"/>
    <s v="West"/>
    <s v="Khan"/>
    <x v="2"/>
    <m/>
    <n v="44292"/>
    <n v="44341"/>
    <n v="1"/>
    <m/>
    <m/>
    <m/>
    <n v="0.25"/>
    <n v="42.66"/>
    <s v="#ERROR!"/>
    <s v="P.O."/>
    <n v="49"/>
    <n v="80"/>
    <n v="20"/>
    <n v="0.83333333333333337"/>
    <n v="20"/>
    <n v="42.66"/>
    <n v="62.66"/>
    <n v="62.66"/>
    <s v="Tue"/>
    <s v="Tue"/>
  </r>
  <r>
    <s v="A00574"/>
    <s v="Southwest"/>
    <s v="Khan"/>
    <x v="0"/>
    <m/>
    <n v="44292"/>
    <n v="44343"/>
    <n v="1"/>
    <m/>
    <m/>
    <m/>
    <n v="1.75"/>
    <n v="342.6"/>
    <s v="#ERROR!"/>
    <s v="C.O.D."/>
    <n v="51"/>
    <n v="80"/>
    <n v="140"/>
    <n v="5.833333333333333"/>
    <n v="140"/>
    <n v="342.6"/>
    <n v="482.6"/>
    <n v="482.6"/>
    <s v="Tue"/>
    <s v="Thu"/>
  </r>
  <r>
    <s v="A00575"/>
    <s v="Northeast"/>
    <s v="Khan"/>
    <x v="1"/>
    <m/>
    <n v="44292"/>
    <n v="44376"/>
    <n v="2"/>
    <m/>
    <m/>
    <m/>
    <n v="0.75"/>
    <n v="40"/>
    <s v="#ERROR!"/>
    <s v="P.O."/>
    <n v="84"/>
    <n v="140"/>
    <n v="105"/>
    <n v="4.375"/>
    <n v="105"/>
    <n v="40"/>
    <n v="145"/>
    <n v="145"/>
    <s v="Tue"/>
    <s v="Tue"/>
  </r>
  <r>
    <s v="A00576"/>
    <s v="North"/>
    <s v="Ling"/>
    <x v="2"/>
    <s v="Yes"/>
    <n v="44293"/>
    <n v="44300"/>
    <n v="1"/>
    <m/>
    <m/>
    <m/>
    <n v="0.25"/>
    <n v="259.2"/>
    <s v="#ERROR!"/>
    <s v="C.O.D."/>
    <n v="7"/>
    <n v="80"/>
    <n v="20"/>
    <n v="0.83333333333333337"/>
    <n v="20"/>
    <n v="259.2"/>
    <n v="279.2"/>
    <n v="279.2"/>
    <s v="Wed"/>
    <s v="Wed"/>
  </r>
  <r>
    <s v="A00577"/>
    <s v="North"/>
    <s v="Ling"/>
    <x v="0"/>
    <m/>
    <n v="44293"/>
    <n v="44314"/>
    <n v="2"/>
    <m/>
    <m/>
    <m/>
    <n v="0.25"/>
    <n v="26.58"/>
    <s v="#ERROR!"/>
    <s v="Account"/>
    <n v="21"/>
    <n v="140"/>
    <n v="35"/>
    <n v="1.4583333333333333"/>
    <n v="35"/>
    <n v="26.58"/>
    <n v="61.58"/>
    <n v="61.58"/>
    <s v="Wed"/>
    <s v="Wed"/>
  </r>
  <r>
    <s v="A00578"/>
    <s v="South"/>
    <s v="Cartier"/>
    <x v="0"/>
    <m/>
    <n v="44293"/>
    <n v="44315"/>
    <n v="1"/>
    <m/>
    <m/>
    <m/>
    <n v="0.25"/>
    <n v="52.02"/>
    <s v="#ERROR!"/>
    <s v="Account"/>
    <n v="22"/>
    <n v="80"/>
    <n v="20"/>
    <n v="0.83333333333333337"/>
    <n v="20"/>
    <n v="52.02"/>
    <n v="72.02000000000001"/>
    <n v="72.02000000000001"/>
    <s v="Wed"/>
    <s v="Thu"/>
  </r>
  <r>
    <s v="A00579"/>
    <s v="North"/>
    <s v="Ling"/>
    <x v="1"/>
    <m/>
    <n v="44293"/>
    <n v="44315"/>
    <n v="2"/>
    <m/>
    <s v="Yes"/>
    <s v="Yes"/>
    <n v="0.5"/>
    <n v="181.16"/>
    <s v="#ERROR!"/>
    <s v="Warranty"/>
    <n v="22"/>
    <n v="140"/>
    <n v="70"/>
    <n v="2.9166666666666665"/>
    <n v="0"/>
    <n v="0"/>
    <n v="251.16"/>
    <n v="0"/>
    <s v="Wed"/>
    <s v="Thu"/>
  </r>
  <r>
    <s v="A00580"/>
    <s v="Central"/>
    <s v="Khan"/>
    <x v="3"/>
    <m/>
    <n v="44293"/>
    <n v="44327"/>
    <n v="2"/>
    <m/>
    <m/>
    <m/>
    <n v="2"/>
    <n v="2050.6"/>
    <s v="#ERROR!"/>
    <s v="Account"/>
    <n v="34"/>
    <n v="140"/>
    <n v="280"/>
    <n v="11.666666666666666"/>
    <n v="280"/>
    <n v="2050.6"/>
    <n v="2330.6"/>
    <n v="2330.6"/>
    <s v="Wed"/>
    <s v="Tue"/>
  </r>
  <r>
    <s v="A00581"/>
    <s v="Northeast"/>
    <s v="Ling"/>
    <x v="0"/>
    <m/>
    <n v="44293"/>
    <m/>
    <n v="2"/>
    <m/>
    <m/>
    <s v="Yes"/>
    <m/>
    <n v="1587.25"/>
    <s v="#ERROR!"/>
    <s v="C.O.D."/>
    <m/>
    <n v="140"/>
    <n v="0"/>
    <n v="0"/>
    <n v="0"/>
    <n v="0"/>
    <n v="1587.25"/>
    <n v="0"/>
    <s v="Wed"/>
    <s v="Sat"/>
  </r>
  <r>
    <s v="A00582"/>
    <s v="North"/>
    <s v="Ling"/>
    <x v="1"/>
    <m/>
    <n v="44294"/>
    <n v="44308"/>
    <n v="2"/>
    <m/>
    <m/>
    <m/>
    <n v="0.75"/>
    <n v="158"/>
    <s v="#ERROR!"/>
    <s v="Account"/>
    <n v="14"/>
    <n v="140"/>
    <n v="105"/>
    <n v="4.375"/>
    <n v="105"/>
    <n v="158"/>
    <n v="263"/>
    <n v="263"/>
    <s v="Thu"/>
    <s v="Thu"/>
  </r>
  <r>
    <s v="A00583"/>
    <s v="Central"/>
    <s v="Khan"/>
    <x v="2"/>
    <m/>
    <n v="44294"/>
    <n v="44314"/>
    <n v="1"/>
    <m/>
    <s v="Yes"/>
    <s v="Yes"/>
    <n v="0.25"/>
    <n v="30"/>
    <s v="#ERROR!"/>
    <s v="Warranty"/>
    <n v="20"/>
    <n v="80"/>
    <n v="20"/>
    <n v="0.83333333333333337"/>
    <n v="0"/>
    <n v="0"/>
    <n v="50"/>
    <n v="0"/>
    <s v="Thu"/>
    <s v="Wed"/>
  </r>
  <r>
    <s v="A00584"/>
    <s v="Northeast"/>
    <s v="Burton"/>
    <x v="3"/>
    <m/>
    <n v="44294"/>
    <n v="44315"/>
    <n v="2"/>
    <m/>
    <m/>
    <s v="Yes"/>
    <n v="1"/>
    <n v="54.28"/>
    <s v="#ERROR!"/>
    <s v="C.O.D."/>
    <n v="21"/>
    <n v="140"/>
    <n v="140"/>
    <n v="5.833333333333333"/>
    <n v="140"/>
    <n v="0"/>
    <n v="194.28"/>
    <n v="140"/>
    <s v="Thu"/>
    <s v="Thu"/>
  </r>
  <r>
    <s v="A00585"/>
    <s v="North"/>
    <s v="Ling"/>
    <x v="2"/>
    <s v="Yes"/>
    <n v="44294"/>
    <n v="44319"/>
    <n v="1"/>
    <m/>
    <m/>
    <m/>
    <n v="0.25"/>
    <n v="85.32"/>
    <s v="#ERROR!"/>
    <s v="C.O.D."/>
    <n v="25"/>
    <n v="80"/>
    <n v="20"/>
    <n v="0.83333333333333337"/>
    <n v="20"/>
    <n v="85.32"/>
    <n v="105.32"/>
    <n v="105.32"/>
    <s v="Thu"/>
    <s v="Mon"/>
  </r>
  <r>
    <s v="A00586"/>
    <s v="Northeast"/>
    <s v="Ling"/>
    <x v="0"/>
    <m/>
    <n v="44294"/>
    <n v="44329"/>
    <n v="2"/>
    <m/>
    <m/>
    <m/>
    <n v="0.25"/>
    <n v="30"/>
    <s v="#ERROR!"/>
    <s v="C.O.D."/>
    <n v="35"/>
    <n v="140"/>
    <n v="35"/>
    <n v="1.4583333333333333"/>
    <n v="35"/>
    <n v="30"/>
    <n v="65"/>
    <n v="65"/>
    <s v="Thu"/>
    <s v="Thu"/>
  </r>
  <r>
    <s v="A00587"/>
    <s v="Northwest"/>
    <s v="Cartier"/>
    <x v="0"/>
    <s v="Yes"/>
    <n v="44294"/>
    <n v="44337"/>
    <n v="2"/>
    <m/>
    <m/>
    <m/>
    <n v="0.25"/>
    <n v="2.54"/>
    <s v="#ERROR!"/>
    <s v="Account"/>
    <n v="43"/>
    <n v="140"/>
    <n v="35"/>
    <n v="1.4583333333333333"/>
    <n v="35"/>
    <n v="2.54"/>
    <n v="37.54"/>
    <n v="37.54"/>
    <s v="Thu"/>
    <s v="Fri"/>
  </r>
  <r>
    <s v="A00588"/>
    <s v="North"/>
    <s v="Ling"/>
    <x v="2"/>
    <m/>
    <n v="44294"/>
    <n v="44355"/>
    <n v="1"/>
    <m/>
    <m/>
    <m/>
    <n v="0.25"/>
    <n v="66.86"/>
    <s v="#ERROR!"/>
    <s v="Account"/>
    <n v="61"/>
    <n v="80"/>
    <n v="20"/>
    <n v="0.83333333333333337"/>
    <n v="20"/>
    <n v="66.86"/>
    <n v="86.86"/>
    <n v="86.86"/>
    <s v="Thu"/>
    <s v="Tue"/>
  </r>
  <r>
    <s v="A00589"/>
    <s v="North"/>
    <s v="Ling"/>
    <x v="1"/>
    <m/>
    <n v="44296"/>
    <n v="44307"/>
    <n v="2"/>
    <m/>
    <m/>
    <m/>
    <n v="0.75"/>
    <n v="108.93"/>
    <s v="#ERROR!"/>
    <s v="Account"/>
    <n v="11"/>
    <n v="140"/>
    <n v="105"/>
    <n v="4.375"/>
    <n v="105"/>
    <n v="108.93"/>
    <n v="213.93"/>
    <n v="213.93"/>
    <s v="Sat"/>
    <s v="Wed"/>
  </r>
  <r>
    <s v="A00590"/>
    <s v="Southeast"/>
    <s v="Cartier"/>
    <x v="3"/>
    <m/>
    <n v="44296"/>
    <n v="44326"/>
    <n v="1"/>
    <m/>
    <s v="Yes"/>
    <s v="Yes"/>
    <n v="4.75"/>
    <n v="397.36"/>
    <s v="#ERROR!"/>
    <s v="Warranty"/>
    <n v="30"/>
    <n v="80"/>
    <n v="380"/>
    <n v="15.833333333333334"/>
    <n v="0"/>
    <n v="0"/>
    <n v="777.36"/>
    <n v="0"/>
    <s v="Sat"/>
    <s v="Mon"/>
  </r>
  <r>
    <s v="A00591"/>
    <s v="Southeast"/>
    <s v="Cartier"/>
    <x v="0"/>
    <m/>
    <n v="44298"/>
    <n v="44307"/>
    <n v="1"/>
    <m/>
    <m/>
    <m/>
    <n v="0.25"/>
    <n v="156.4"/>
    <s v="#ERROR!"/>
    <s v="Account"/>
    <n v="9"/>
    <n v="80"/>
    <n v="20"/>
    <n v="0.83333333333333337"/>
    <n v="20"/>
    <n v="156.4"/>
    <n v="176.4"/>
    <n v="176.4"/>
    <s v="Mon"/>
    <s v="Wed"/>
  </r>
  <r>
    <s v="A00592"/>
    <s v="Central"/>
    <s v="Cartier"/>
    <x v="0"/>
    <m/>
    <n v="44298"/>
    <n v="44307"/>
    <n v="2"/>
    <m/>
    <m/>
    <s v="Yes"/>
    <n v="0.5"/>
    <n v="176.22"/>
    <s v="#ERROR!"/>
    <s v="C.O.D."/>
    <n v="9"/>
    <n v="140"/>
    <n v="70"/>
    <n v="2.9166666666666665"/>
    <n v="70"/>
    <n v="0"/>
    <n v="246.22"/>
    <n v="70"/>
    <s v="Mon"/>
    <s v="Wed"/>
  </r>
  <r>
    <s v="A00593"/>
    <s v="North"/>
    <s v="Ling"/>
    <x v="2"/>
    <m/>
    <n v="44298"/>
    <n v="44314"/>
    <n v="1"/>
    <m/>
    <m/>
    <m/>
    <n v="0.25"/>
    <n v="4.99"/>
    <s v="#ERROR!"/>
    <s v="C.O.D."/>
    <n v="16"/>
    <n v="80"/>
    <n v="20"/>
    <n v="0.83333333333333337"/>
    <n v="20"/>
    <n v="4.99"/>
    <n v="24.990000000000002"/>
    <n v="24.990000000000002"/>
    <s v="Mon"/>
    <s v="Wed"/>
  </r>
  <r>
    <s v="A00594"/>
    <s v="Northwest"/>
    <s v="Burton"/>
    <x v="2"/>
    <m/>
    <n v="44298"/>
    <n v="44319"/>
    <n v="1"/>
    <m/>
    <m/>
    <m/>
    <n v="0.25"/>
    <n v="83.46"/>
    <s v="#ERROR!"/>
    <s v="Account"/>
    <n v="21"/>
    <n v="80"/>
    <n v="20"/>
    <n v="0.83333333333333337"/>
    <n v="20"/>
    <n v="83.46"/>
    <n v="103.46"/>
    <n v="103.46"/>
    <s v="Mon"/>
    <s v="Mon"/>
  </r>
  <r>
    <s v="A00595"/>
    <s v="Central"/>
    <s v="Burton"/>
    <x v="4"/>
    <m/>
    <n v="44298"/>
    <n v="44320"/>
    <n v="2"/>
    <m/>
    <m/>
    <m/>
    <n v="2.25"/>
    <n v="52"/>
    <s v="#ERROR!"/>
    <s v="Account"/>
    <n v="22"/>
    <n v="140"/>
    <n v="315"/>
    <n v="13.125"/>
    <n v="315"/>
    <n v="52"/>
    <n v="367"/>
    <n v="367"/>
    <s v="Mon"/>
    <s v="Tue"/>
  </r>
  <r>
    <s v="A00596"/>
    <s v="South"/>
    <s v="Lopez"/>
    <x v="0"/>
    <m/>
    <n v="44298"/>
    <n v="44320"/>
    <n v="1"/>
    <m/>
    <m/>
    <m/>
    <n v="0.5"/>
    <n v="743.18"/>
    <s v="#ERROR!"/>
    <s v="P.O."/>
    <n v="22"/>
    <n v="80"/>
    <n v="40"/>
    <n v="1.6666666666666667"/>
    <n v="40"/>
    <n v="743.18"/>
    <n v="783.18"/>
    <n v="783.18"/>
    <s v="Mon"/>
    <s v="Tue"/>
  </r>
  <r>
    <s v="A00597"/>
    <s v="Central"/>
    <s v="Cartier"/>
    <x v="1"/>
    <m/>
    <n v="44298"/>
    <n v="44363"/>
    <n v="1"/>
    <m/>
    <m/>
    <m/>
    <n v="0.5"/>
    <n v="144"/>
    <s v="#ERROR!"/>
    <s v="C.O.D."/>
    <n v="65"/>
    <n v="80"/>
    <n v="40"/>
    <n v="1.6666666666666667"/>
    <n v="40"/>
    <n v="144"/>
    <n v="184"/>
    <n v="184"/>
    <s v="Mon"/>
    <s v="Wed"/>
  </r>
  <r>
    <s v="A00598"/>
    <s v="North"/>
    <s v="Ling"/>
    <x v="2"/>
    <m/>
    <n v="44299"/>
    <n v="44314"/>
    <n v="1"/>
    <m/>
    <s v="Yes"/>
    <s v="Yes"/>
    <n v="0.25"/>
    <n v="38.119999999999997"/>
    <s v="#ERROR!"/>
    <s v="Warranty"/>
    <n v="15"/>
    <n v="80"/>
    <n v="20"/>
    <n v="0.83333333333333337"/>
    <n v="0"/>
    <n v="0"/>
    <n v="58.12"/>
    <n v="0"/>
    <s v="Tue"/>
    <s v="Wed"/>
  </r>
  <r>
    <s v="A00599"/>
    <s v="Central"/>
    <s v="Burton"/>
    <x v="2"/>
    <m/>
    <n v="44299"/>
    <n v="44315"/>
    <n v="1"/>
    <m/>
    <s v="Yes"/>
    <s v="Yes"/>
    <n v="0.25"/>
    <n v="25"/>
    <s v="#ERROR!"/>
    <s v="Warranty"/>
    <n v="16"/>
    <n v="80"/>
    <n v="20"/>
    <n v="0.83333333333333337"/>
    <n v="0"/>
    <n v="0"/>
    <n v="45"/>
    <n v="0"/>
    <s v="Tue"/>
    <s v="Thu"/>
  </r>
  <r>
    <s v="A00600"/>
    <s v="North"/>
    <s v="Ling"/>
    <x v="0"/>
    <m/>
    <n v="44299"/>
    <n v="44315"/>
    <n v="2"/>
    <m/>
    <m/>
    <m/>
    <n v="0.25"/>
    <n v="175"/>
    <s v="#ERROR!"/>
    <s v="Account"/>
    <n v="16"/>
    <n v="140"/>
    <n v="35"/>
    <n v="1.4583333333333333"/>
    <n v="35"/>
    <n v="175"/>
    <n v="210"/>
    <n v="210"/>
    <s v="Tue"/>
    <s v="Thu"/>
  </r>
  <r>
    <s v="A00601"/>
    <s v="South"/>
    <s v="Lopez"/>
    <x v="0"/>
    <m/>
    <n v="44299"/>
    <n v="44320"/>
    <n v="1"/>
    <m/>
    <m/>
    <m/>
    <n v="0.25"/>
    <n v="6.94"/>
    <s v="#ERROR!"/>
    <s v="Account"/>
    <n v="21"/>
    <n v="80"/>
    <n v="20"/>
    <n v="0.83333333333333337"/>
    <n v="20"/>
    <n v="6.94"/>
    <n v="26.94"/>
    <n v="26.94"/>
    <s v="Tue"/>
    <s v="Tue"/>
  </r>
  <r>
    <s v="A00602"/>
    <s v="South"/>
    <s v="Burton"/>
    <x v="4"/>
    <m/>
    <n v="44299"/>
    <n v="44328"/>
    <n v="3"/>
    <m/>
    <m/>
    <m/>
    <n v="3.25"/>
    <n v="640.41999999999996"/>
    <s v="#ERROR!"/>
    <s v="C.O.D."/>
    <n v="29"/>
    <n v="195"/>
    <n v="633.75"/>
    <n v="26.40625"/>
    <n v="633.75"/>
    <n v="640.41999999999996"/>
    <n v="1274.17"/>
    <n v="1274.17"/>
    <s v="Tue"/>
    <s v="Wed"/>
  </r>
  <r>
    <s v="A00603"/>
    <s v="Southeast"/>
    <s v="Khan"/>
    <x v="0"/>
    <m/>
    <n v="44299"/>
    <n v="44329"/>
    <n v="1"/>
    <m/>
    <m/>
    <m/>
    <n v="0.25"/>
    <n v="86.28"/>
    <s v="#ERROR!"/>
    <s v="Account"/>
    <n v="30"/>
    <n v="80"/>
    <n v="20"/>
    <n v="0.83333333333333337"/>
    <n v="20"/>
    <n v="86.28"/>
    <n v="106.28"/>
    <n v="106.28"/>
    <s v="Tue"/>
    <s v="Thu"/>
  </r>
  <r>
    <s v="A00604"/>
    <s v="Northwest"/>
    <s v="Cartier"/>
    <x v="0"/>
    <m/>
    <n v="44299"/>
    <n v="44337"/>
    <n v="1"/>
    <m/>
    <m/>
    <s v="Yes"/>
    <n v="0.25"/>
    <n v="103.18"/>
    <s v="#ERROR!"/>
    <s v="C.O.D."/>
    <n v="38"/>
    <n v="80"/>
    <n v="20"/>
    <n v="0.83333333333333337"/>
    <n v="20"/>
    <n v="0"/>
    <n v="123.18"/>
    <n v="20"/>
    <s v="Tue"/>
    <s v="Fri"/>
  </r>
  <r>
    <s v="A00605"/>
    <s v="East"/>
    <s v="Ling"/>
    <x v="3"/>
    <m/>
    <n v="44299"/>
    <n v="44333"/>
    <n v="2"/>
    <m/>
    <m/>
    <m/>
    <n v="1"/>
    <n v="464.4"/>
    <s v="#ERROR!"/>
    <s v="Credit"/>
    <n v="34"/>
    <n v="140"/>
    <n v="140"/>
    <n v="5.833333333333333"/>
    <n v="140"/>
    <n v="464.4"/>
    <n v="604.4"/>
    <n v="604.4"/>
    <s v="Tue"/>
    <s v="Mon"/>
  </r>
  <r>
    <s v="A00606"/>
    <s v="Central"/>
    <s v="Cartier"/>
    <x v="0"/>
    <m/>
    <n v="44299"/>
    <n v="44362"/>
    <n v="1"/>
    <m/>
    <m/>
    <m/>
    <n v="1"/>
    <n v="406.66"/>
    <s v="#ERROR!"/>
    <s v="C.O.D."/>
    <n v="63"/>
    <n v="80"/>
    <n v="80"/>
    <n v="3.3333333333333335"/>
    <n v="80"/>
    <n v="406.66"/>
    <n v="486.66"/>
    <n v="486.66"/>
    <s v="Tue"/>
    <s v="Tue"/>
  </r>
  <r>
    <s v="A00607"/>
    <s v="Northwest"/>
    <s v="Cartier"/>
    <x v="1"/>
    <m/>
    <n v="44300"/>
    <n v="44309"/>
    <n v="1"/>
    <m/>
    <m/>
    <m/>
    <n v="0.5"/>
    <n v="21.33"/>
    <s v="#ERROR!"/>
    <s v="Account"/>
    <n v="9"/>
    <n v="80"/>
    <n v="40"/>
    <n v="1.6666666666666667"/>
    <n v="40"/>
    <n v="21.33"/>
    <n v="61.33"/>
    <n v="61.33"/>
    <s v="Wed"/>
    <s v="Fri"/>
  </r>
  <r>
    <s v="A00608"/>
    <s v="West"/>
    <s v="Khan"/>
    <x v="3"/>
    <m/>
    <n v="44300"/>
    <n v="44312"/>
    <n v="1"/>
    <m/>
    <m/>
    <m/>
    <n v="1.5"/>
    <n v="15.15"/>
    <s v="#ERROR!"/>
    <s v="Account"/>
    <n v="12"/>
    <n v="80"/>
    <n v="120"/>
    <n v="5"/>
    <n v="120"/>
    <n v="15.15"/>
    <n v="135.15"/>
    <n v="135.15"/>
    <s v="Wed"/>
    <s v="Mon"/>
  </r>
  <r>
    <s v="A00609"/>
    <s v="Southeast"/>
    <s v="Khan"/>
    <x v="0"/>
    <s v="Yes"/>
    <n v="44300"/>
    <n v="44313"/>
    <n v="1"/>
    <m/>
    <m/>
    <s v="Yes"/>
    <n v="0.25"/>
    <n v="96.05"/>
    <s v="#ERROR!"/>
    <s v="C.O.D."/>
    <n v="13"/>
    <n v="80"/>
    <n v="20"/>
    <n v="0.83333333333333337"/>
    <n v="20"/>
    <n v="0"/>
    <n v="116.05"/>
    <n v="20"/>
    <s v="Wed"/>
    <s v="Tue"/>
  </r>
  <r>
    <s v="A00610"/>
    <s v="Northwest"/>
    <s v="Khan"/>
    <x v="2"/>
    <s v="Yes"/>
    <n v="44300"/>
    <n v="44313"/>
    <n v="1"/>
    <m/>
    <m/>
    <m/>
    <n v="0.25"/>
    <n v="127.4"/>
    <s v="#ERROR!"/>
    <s v="C.O.D."/>
    <n v="13"/>
    <n v="80"/>
    <n v="20"/>
    <n v="0.83333333333333337"/>
    <n v="20"/>
    <n v="127.4"/>
    <n v="147.4"/>
    <n v="147.4"/>
    <s v="Wed"/>
    <s v="Tue"/>
  </r>
  <r>
    <s v="A00611"/>
    <s v="South"/>
    <s v="Lopez"/>
    <x v="1"/>
    <m/>
    <n v="44300"/>
    <n v="44321"/>
    <n v="1"/>
    <m/>
    <m/>
    <m/>
    <n v="0.5"/>
    <n v="95.47"/>
    <s v="#ERROR!"/>
    <s v="P.O."/>
    <n v="21"/>
    <n v="80"/>
    <n v="40"/>
    <n v="1.6666666666666667"/>
    <n v="40"/>
    <n v="95.47"/>
    <n v="135.47"/>
    <n v="135.47"/>
    <s v="Wed"/>
    <s v="Wed"/>
  </r>
  <r>
    <s v="A00612"/>
    <s v="Central"/>
    <s v="Cartier"/>
    <x v="0"/>
    <s v="Yes"/>
    <n v="44300"/>
    <n v="44321"/>
    <n v="1"/>
    <m/>
    <m/>
    <m/>
    <n v="0.25"/>
    <n v="55.65"/>
    <s v="#ERROR!"/>
    <s v="Account"/>
    <n v="21"/>
    <n v="80"/>
    <n v="20"/>
    <n v="0.83333333333333337"/>
    <n v="20"/>
    <n v="55.65"/>
    <n v="75.650000000000006"/>
    <n v="75.650000000000006"/>
    <s v="Wed"/>
    <s v="Wed"/>
  </r>
  <r>
    <s v="A00613"/>
    <s v="West"/>
    <s v="Khan"/>
    <x v="0"/>
    <s v="Yes"/>
    <n v="44300"/>
    <n v="44322"/>
    <n v="1"/>
    <m/>
    <m/>
    <s v="Yes"/>
    <n v="0.5"/>
    <n v="22.3"/>
    <s v="#ERROR!"/>
    <s v="C.O.D."/>
    <n v="22"/>
    <n v="80"/>
    <n v="40"/>
    <n v="1.6666666666666667"/>
    <n v="40"/>
    <n v="0"/>
    <n v="62.3"/>
    <n v="40"/>
    <s v="Wed"/>
    <s v="Thu"/>
  </r>
  <r>
    <s v="A00614"/>
    <s v="Northwest"/>
    <s v="Khan"/>
    <x v="0"/>
    <m/>
    <n v="44300"/>
    <n v="44328"/>
    <n v="1"/>
    <m/>
    <m/>
    <m/>
    <n v="0.5"/>
    <n v="148.1"/>
    <s v="#ERROR!"/>
    <s v="Account"/>
    <n v="28"/>
    <n v="80"/>
    <n v="40"/>
    <n v="1.6666666666666667"/>
    <n v="40"/>
    <n v="148.1"/>
    <n v="188.1"/>
    <n v="188.1"/>
    <s v="Wed"/>
    <s v="Wed"/>
  </r>
  <r>
    <s v="A00615"/>
    <s v="South"/>
    <s v="Burton"/>
    <x v="2"/>
    <m/>
    <n v="44300"/>
    <n v="44333"/>
    <n v="1"/>
    <m/>
    <m/>
    <m/>
    <n v="0.25"/>
    <n v="18"/>
    <s v="#ERROR!"/>
    <s v="P.O."/>
    <n v="33"/>
    <n v="80"/>
    <n v="20"/>
    <n v="0.83333333333333337"/>
    <n v="20"/>
    <n v="18"/>
    <n v="38"/>
    <n v="38"/>
    <s v="Wed"/>
    <s v="Mon"/>
  </r>
  <r>
    <s v="A00616"/>
    <s v="Northwest"/>
    <s v="Cartier"/>
    <x v="0"/>
    <s v="Yes"/>
    <n v="44300"/>
    <n v="44333"/>
    <n v="1"/>
    <m/>
    <m/>
    <s v="Yes"/>
    <n v="0.25"/>
    <n v="54.18"/>
    <s v="#ERROR!"/>
    <s v="C.O.D."/>
    <n v="33"/>
    <n v="80"/>
    <n v="20"/>
    <n v="0.83333333333333337"/>
    <n v="20"/>
    <n v="0"/>
    <n v="74.180000000000007"/>
    <n v="20"/>
    <s v="Wed"/>
    <s v="Mon"/>
  </r>
  <r>
    <s v="A00617"/>
    <s v="West"/>
    <s v="Khan"/>
    <x v="1"/>
    <m/>
    <n v="44300"/>
    <n v="44347"/>
    <n v="2"/>
    <m/>
    <m/>
    <m/>
    <n v="0.75"/>
    <n v="197.94"/>
    <s v="#ERROR!"/>
    <s v="C.O.D."/>
    <n v="47"/>
    <n v="140"/>
    <n v="105"/>
    <n v="4.375"/>
    <n v="105"/>
    <n v="197.94"/>
    <n v="302.94"/>
    <n v="302.94"/>
    <s v="Wed"/>
    <s v="Mon"/>
  </r>
  <r>
    <s v="A00618"/>
    <s v="Southeast"/>
    <s v="Burton"/>
    <x v="2"/>
    <m/>
    <n v="44300"/>
    <n v="44364"/>
    <n v="1"/>
    <m/>
    <s v="Yes"/>
    <s v="Yes"/>
    <n v="0.25"/>
    <n v="111.91"/>
    <s v="#ERROR!"/>
    <s v="Warranty"/>
    <n v="64"/>
    <n v="80"/>
    <n v="20"/>
    <n v="0.83333333333333337"/>
    <n v="0"/>
    <n v="0"/>
    <n v="131.91"/>
    <n v="0"/>
    <s v="Wed"/>
    <s v="Thu"/>
  </r>
  <r>
    <s v="A00619"/>
    <s v="North"/>
    <s v="Ling"/>
    <x v="2"/>
    <m/>
    <n v="44301"/>
    <n v="44315"/>
    <n v="1"/>
    <m/>
    <m/>
    <m/>
    <n v="0.25"/>
    <n v="118.07"/>
    <s v="#ERROR!"/>
    <s v="Account"/>
    <n v="14"/>
    <n v="80"/>
    <n v="20"/>
    <n v="0.83333333333333337"/>
    <n v="20"/>
    <n v="118.07"/>
    <n v="138.07"/>
    <n v="138.07"/>
    <s v="Thu"/>
    <s v="Thu"/>
  </r>
  <r>
    <s v="A00620"/>
    <s v="South"/>
    <s v="Lopez"/>
    <x v="1"/>
    <m/>
    <n v="44301"/>
    <n v="44313"/>
    <n v="1"/>
    <m/>
    <m/>
    <m/>
    <n v="0.5"/>
    <n v="48.75"/>
    <s v="#ERROR!"/>
    <s v="Account"/>
    <n v="12"/>
    <n v="80"/>
    <n v="40"/>
    <n v="1.6666666666666667"/>
    <n v="40"/>
    <n v="48.75"/>
    <n v="88.75"/>
    <n v="88.75"/>
    <s v="Thu"/>
    <s v="Tue"/>
  </r>
  <r>
    <s v="A00621"/>
    <s v="North"/>
    <s v="Ling"/>
    <x v="0"/>
    <m/>
    <n v="44301"/>
    <n v="44313"/>
    <n v="1"/>
    <m/>
    <s v="Yes"/>
    <s v="Yes"/>
    <n v="0.25"/>
    <n v="144"/>
    <s v="#ERROR!"/>
    <s v="Warranty"/>
    <n v="12"/>
    <n v="80"/>
    <n v="20"/>
    <n v="0.83333333333333337"/>
    <n v="0"/>
    <n v="0"/>
    <n v="164"/>
    <n v="0"/>
    <s v="Thu"/>
    <s v="Tue"/>
  </r>
  <r>
    <s v="A00622"/>
    <s v="Southeast"/>
    <s v="Khan"/>
    <x v="2"/>
    <m/>
    <n v="44301"/>
    <n v="44322"/>
    <n v="1"/>
    <m/>
    <m/>
    <s v="Yes"/>
    <n v="0.25"/>
    <n v="50.6"/>
    <s v="#ERROR!"/>
    <s v="C.O.D."/>
    <n v="21"/>
    <n v="80"/>
    <n v="20"/>
    <n v="0.83333333333333337"/>
    <n v="20"/>
    <n v="0"/>
    <n v="70.599999999999994"/>
    <n v="20"/>
    <s v="Thu"/>
    <s v="Thu"/>
  </r>
  <r>
    <s v="A00623"/>
    <s v="Northwest"/>
    <s v="Burton"/>
    <x v="2"/>
    <m/>
    <n v="44301"/>
    <n v="44323"/>
    <n v="1"/>
    <m/>
    <s v="Yes"/>
    <s v="Yes"/>
    <n v="0.25"/>
    <n v="90.28"/>
    <s v="#ERROR!"/>
    <s v="Warranty"/>
    <n v="22"/>
    <n v="80"/>
    <n v="20"/>
    <n v="0.83333333333333337"/>
    <n v="0"/>
    <n v="0"/>
    <n v="110.28"/>
    <n v="0"/>
    <s v="Thu"/>
    <s v="Fri"/>
  </r>
  <r>
    <s v="A00624"/>
    <s v="Central"/>
    <s v="Cartier"/>
    <x v="1"/>
    <s v="Yes"/>
    <n v="44301"/>
    <n v="44322"/>
    <n v="1"/>
    <m/>
    <m/>
    <m/>
    <n v="0.5"/>
    <n v="25"/>
    <s v="#ERROR!"/>
    <s v="C.O.D."/>
    <n v="21"/>
    <n v="80"/>
    <n v="40"/>
    <n v="1.6666666666666667"/>
    <n v="40"/>
    <n v="25"/>
    <n v="65"/>
    <n v="65"/>
    <s v="Thu"/>
    <s v="Thu"/>
  </r>
  <r>
    <s v="A00625"/>
    <s v="Southeast"/>
    <s v="Burton"/>
    <x v="2"/>
    <m/>
    <n v="44301"/>
    <n v="44331"/>
    <n v="1"/>
    <m/>
    <m/>
    <m/>
    <n v="0.25"/>
    <n v="34.08"/>
    <s v="#ERROR!"/>
    <s v="P.O."/>
    <n v="30"/>
    <n v="80"/>
    <n v="20"/>
    <n v="0.83333333333333337"/>
    <n v="20"/>
    <n v="34.08"/>
    <n v="54.08"/>
    <n v="54.08"/>
    <s v="Thu"/>
    <s v="Sat"/>
  </r>
  <r>
    <s v="A00626"/>
    <s v="Northwest"/>
    <s v="Cartier"/>
    <x v="0"/>
    <m/>
    <n v="44301"/>
    <n v="44333"/>
    <n v="1"/>
    <m/>
    <m/>
    <m/>
    <n v="0.25"/>
    <n v="146.76"/>
    <s v="#ERROR!"/>
    <s v="P.O."/>
    <n v="32"/>
    <n v="80"/>
    <n v="20"/>
    <n v="0.83333333333333337"/>
    <n v="20"/>
    <n v="146.76"/>
    <n v="166.76"/>
    <n v="166.76"/>
    <s v="Thu"/>
    <s v="Mon"/>
  </r>
  <r>
    <s v="A00627"/>
    <s v="Northwest"/>
    <s v="Cartier"/>
    <x v="4"/>
    <m/>
    <n v="44301"/>
    <n v="44336"/>
    <n v="1"/>
    <m/>
    <s v="Yes"/>
    <s v="Yes"/>
    <n v="1.25"/>
    <n v="221.43"/>
    <s v="#ERROR!"/>
    <s v="Warranty"/>
    <n v="35"/>
    <n v="80"/>
    <n v="100"/>
    <n v="4.166666666666667"/>
    <n v="0"/>
    <n v="0"/>
    <n v="321.43"/>
    <n v="0"/>
    <s v="Thu"/>
    <s v="Thu"/>
  </r>
  <r>
    <s v="A00628"/>
    <s v="Northwest"/>
    <s v="Cartier"/>
    <x v="0"/>
    <m/>
    <n v="44301"/>
    <n v="44342"/>
    <n v="1"/>
    <m/>
    <m/>
    <s v="Yes"/>
    <n v="1"/>
    <n v="137.19999999999999"/>
    <s v="#ERROR!"/>
    <s v="C.O.D."/>
    <n v="41"/>
    <n v="80"/>
    <n v="80"/>
    <n v="3.3333333333333335"/>
    <n v="80"/>
    <n v="0"/>
    <n v="217.2"/>
    <n v="80"/>
    <s v="Thu"/>
    <s v="Wed"/>
  </r>
  <r>
    <s v="A00629"/>
    <s v="Central"/>
    <s v="Khan"/>
    <x v="4"/>
    <s v="Yes"/>
    <n v="44301"/>
    <n v="44361"/>
    <n v="1"/>
    <m/>
    <m/>
    <m/>
    <n v="2.5"/>
    <n v="69.03"/>
    <s v="#ERROR!"/>
    <s v="C.O.D."/>
    <n v="60"/>
    <n v="80"/>
    <n v="200"/>
    <n v="8.3333333333333339"/>
    <n v="200"/>
    <n v="69.03"/>
    <n v="269.02999999999997"/>
    <n v="269.02999999999997"/>
    <s v="Thu"/>
    <s v="Mon"/>
  </r>
  <r>
    <s v="A00630"/>
    <s v="Northeast"/>
    <s v="Ling"/>
    <x v="0"/>
    <m/>
    <n v="44301"/>
    <n v="44364"/>
    <n v="2"/>
    <m/>
    <m/>
    <m/>
    <n v="0.25"/>
    <n v="54"/>
    <s v="#ERROR!"/>
    <s v="Credit"/>
    <n v="63"/>
    <n v="140"/>
    <n v="35"/>
    <n v="1.4583333333333333"/>
    <n v="35"/>
    <n v="54"/>
    <n v="89"/>
    <n v="89"/>
    <s v="Thu"/>
    <s v="Thu"/>
  </r>
  <r>
    <s v="A00631"/>
    <s v="Southeast"/>
    <s v="Khan"/>
    <x v="2"/>
    <m/>
    <n v="44303"/>
    <n v="44324"/>
    <n v="1"/>
    <m/>
    <m/>
    <s v="Yes"/>
    <n v="0.25"/>
    <n v="75.180000000000007"/>
    <s v="#ERROR!"/>
    <s v="C.O.D."/>
    <n v="21"/>
    <n v="80"/>
    <n v="20"/>
    <n v="0.83333333333333337"/>
    <n v="20"/>
    <n v="0"/>
    <n v="95.18"/>
    <n v="20"/>
    <s v="Sat"/>
    <s v="Sat"/>
  </r>
  <r>
    <s v="A00632"/>
    <s v="North"/>
    <s v="Ling"/>
    <x v="0"/>
    <s v="Yes"/>
    <n v="44303"/>
    <n v="44326"/>
    <n v="2"/>
    <m/>
    <m/>
    <m/>
    <n v="0.75"/>
    <n v="262.11"/>
    <s v="#ERROR!"/>
    <s v="Account"/>
    <n v="23"/>
    <n v="140"/>
    <n v="105"/>
    <n v="4.375"/>
    <n v="105"/>
    <n v="262.11"/>
    <n v="367.11"/>
    <n v="367.11"/>
    <s v="Sat"/>
    <s v="Mon"/>
  </r>
  <r>
    <s v="A00633"/>
    <s v="Northeast"/>
    <s v="Ling"/>
    <x v="2"/>
    <m/>
    <n v="44305"/>
    <n v="44317"/>
    <n v="1"/>
    <m/>
    <m/>
    <m/>
    <n v="0.25"/>
    <n v="61.26"/>
    <s v="#ERROR!"/>
    <s v="C.O.D."/>
    <n v="12"/>
    <n v="80"/>
    <n v="20"/>
    <n v="0.83333333333333337"/>
    <n v="20"/>
    <n v="61.26"/>
    <n v="81.259999999999991"/>
    <n v="81.259999999999991"/>
    <s v="Mon"/>
    <s v="Sat"/>
  </r>
  <r>
    <s v="A00634"/>
    <s v="Southeast"/>
    <s v="Cartier"/>
    <x v="3"/>
    <m/>
    <n v="44305"/>
    <n v="44317"/>
    <n v="1"/>
    <m/>
    <m/>
    <s v="Yes"/>
    <n v="1"/>
    <n v="197.58"/>
    <s v="#ERROR!"/>
    <s v="C.O.D."/>
    <n v="12"/>
    <n v="80"/>
    <n v="80"/>
    <n v="3.3333333333333335"/>
    <n v="80"/>
    <n v="0"/>
    <n v="277.58000000000004"/>
    <n v="80"/>
    <s v="Mon"/>
    <s v="Sat"/>
  </r>
  <r>
    <s v="A00635"/>
    <s v="North"/>
    <s v="Ling"/>
    <x v="2"/>
    <m/>
    <n v="44305"/>
    <n v="44313"/>
    <n v="2"/>
    <m/>
    <m/>
    <m/>
    <n v="0.25"/>
    <n v="158.94999999999999"/>
    <s v="#ERROR!"/>
    <s v="Account"/>
    <n v="8"/>
    <n v="140"/>
    <n v="35"/>
    <n v="1.4583333333333333"/>
    <n v="35"/>
    <n v="158.94999999999999"/>
    <n v="193.95"/>
    <n v="193.95"/>
    <s v="Mon"/>
    <s v="Tue"/>
  </r>
  <r>
    <s v="A00636"/>
    <s v="South"/>
    <s v="Lopez"/>
    <x v="1"/>
    <m/>
    <n v="44305"/>
    <n v="44314"/>
    <n v="1"/>
    <m/>
    <m/>
    <m/>
    <n v="0.75"/>
    <n v="15.43"/>
    <s v="#ERROR!"/>
    <s v="Account"/>
    <n v="9"/>
    <n v="80"/>
    <n v="60"/>
    <n v="2.5"/>
    <n v="60"/>
    <n v="15.43"/>
    <n v="75.430000000000007"/>
    <n v="75.430000000000007"/>
    <s v="Mon"/>
    <s v="Wed"/>
  </r>
  <r>
    <s v="A00637"/>
    <s v="Central"/>
    <s v="Cartier"/>
    <x v="2"/>
    <s v="Yes"/>
    <n v="44305"/>
    <n v="44322"/>
    <n v="1"/>
    <m/>
    <m/>
    <m/>
    <n v="0.25"/>
    <n v="72.349999999999994"/>
    <s v="#ERROR!"/>
    <s v="C.O.D."/>
    <n v="17"/>
    <n v="80"/>
    <n v="20"/>
    <n v="0.83333333333333337"/>
    <n v="20"/>
    <n v="72.349999999999994"/>
    <n v="92.35"/>
    <n v="92.35"/>
    <s v="Mon"/>
    <s v="Thu"/>
  </r>
  <r>
    <s v="A00638"/>
    <s v="Northwest"/>
    <s v="Khan"/>
    <x v="1"/>
    <m/>
    <n v="44305"/>
    <n v="44328"/>
    <n v="1"/>
    <m/>
    <m/>
    <m/>
    <n v="0.5"/>
    <n v="7.31"/>
    <s v="#ERROR!"/>
    <s v="C.O.D."/>
    <n v="23"/>
    <n v="80"/>
    <n v="40"/>
    <n v="1.6666666666666667"/>
    <n v="40"/>
    <n v="7.31"/>
    <n v="47.31"/>
    <n v="47.31"/>
    <s v="Mon"/>
    <s v="Wed"/>
  </r>
  <r>
    <s v="A00639"/>
    <s v="Central"/>
    <s v="Khan"/>
    <x v="2"/>
    <m/>
    <n v="44305"/>
    <n v="44337"/>
    <n v="1"/>
    <m/>
    <m/>
    <m/>
    <n v="0.25"/>
    <n v="120"/>
    <s v="#ERROR!"/>
    <s v="C.O.D."/>
    <n v="32"/>
    <n v="80"/>
    <n v="20"/>
    <n v="0.83333333333333337"/>
    <n v="20"/>
    <n v="120"/>
    <n v="140"/>
    <n v="140"/>
    <s v="Mon"/>
    <s v="Fri"/>
  </r>
  <r>
    <s v="A00640"/>
    <s v="Southeast"/>
    <s v="Burton"/>
    <x v="0"/>
    <m/>
    <n v="44305"/>
    <n v="44333"/>
    <n v="2"/>
    <m/>
    <m/>
    <m/>
    <n v="0.5"/>
    <n v="173.3"/>
    <s v="#ERROR!"/>
    <s v="C.O.D."/>
    <n v="28"/>
    <n v="140"/>
    <n v="70"/>
    <n v="2.9166666666666665"/>
    <n v="70"/>
    <n v="173.3"/>
    <n v="243.3"/>
    <n v="243.3"/>
    <s v="Mon"/>
    <s v="Mon"/>
  </r>
  <r>
    <s v="A00641"/>
    <s v="North"/>
    <s v="Ling"/>
    <x v="0"/>
    <m/>
    <n v="44305"/>
    <n v="44341"/>
    <n v="1"/>
    <m/>
    <m/>
    <m/>
    <n v="0.25"/>
    <n v="24.63"/>
    <s v="#ERROR!"/>
    <s v="C.O.D."/>
    <n v="36"/>
    <n v="80"/>
    <n v="20"/>
    <n v="0.83333333333333337"/>
    <n v="20"/>
    <n v="24.63"/>
    <n v="44.629999999999995"/>
    <n v="44.629999999999995"/>
    <s v="Mon"/>
    <s v="Tue"/>
  </r>
  <r>
    <s v="A00642"/>
    <s v="Southwest"/>
    <s v="Ling"/>
    <x v="4"/>
    <s v="Yes"/>
    <n v="44305"/>
    <n v="44354"/>
    <n v="2"/>
    <m/>
    <m/>
    <s v="Yes"/>
    <n v="7.5"/>
    <n v="1514.78"/>
    <s v="#ERROR!"/>
    <s v="C.O.D."/>
    <n v="49"/>
    <n v="140"/>
    <n v="1050"/>
    <n v="43.75"/>
    <n v="1050"/>
    <n v="0"/>
    <n v="2564.7799999999997"/>
    <n v="1050"/>
    <s v="Mon"/>
    <s v="Mon"/>
  </r>
  <r>
    <s v="A00643"/>
    <s v="North"/>
    <s v="Ling"/>
    <x v="1"/>
    <m/>
    <n v="44305"/>
    <n v="44377"/>
    <n v="2"/>
    <m/>
    <m/>
    <m/>
    <n v="0.75"/>
    <n v="106.65"/>
    <s v="#ERROR!"/>
    <s v="C.O.D."/>
    <n v="72"/>
    <n v="140"/>
    <n v="105"/>
    <n v="4.375"/>
    <n v="105"/>
    <n v="106.65"/>
    <n v="211.65"/>
    <n v="211.65"/>
    <s v="Mon"/>
    <s v="Wed"/>
  </r>
  <r>
    <s v="A00644"/>
    <s v="Southeast"/>
    <s v="Cartier"/>
    <x v="3"/>
    <m/>
    <n v="44305"/>
    <m/>
    <n v="2"/>
    <m/>
    <m/>
    <m/>
    <m/>
    <n v="427.83"/>
    <s v="#ERROR!"/>
    <s v="C.O.D."/>
    <m/>
    <n v="140"/>
    <n v="0"/>
    <n v="0"/>
    <n v="0"/>
    <n v="427.83"/>
    <n v="427.83"/>
    <n v="427.83"/>
    <s v="Mon"/>
    <s v="Sat"/>
  </r>
  <r>
    <s v="A00645"/>
    <s v="Northwest"/>
    <s v="Khan"/>
    <x v="0"/>
    <m/>
    <n v="44306"/>
    <n v="44327"/>
    <n v="1"/>
    <m/>
    <m/>
    <m/>
    <n v="0.25"/>
    <n v="84.7"/>
    <s v="#ERROR!"/>
    <s v="C.O.D."/>
    <n v="21"/>
    <n v="80"/>
    <n v="20"/>
    <n v="0.83333333333333337"/>
    <n v="20"/>
    <n v="84.7"/>
    <n v="104.7"/>
    <n v="104.7"/>
    <s v="Tue"/>
    <s v="Tue"/>
  </r>
  <r>
    <s v="A00646"/>
    <s v="Southeast"/>
    <s v="Burton"/>
    <x v="0"/>
    <m/>
    <n v="44306"/>
    <n v="44326"/>
    <n v="1"/>
    <m/>
    <m/>
    <m/>
    <n v="0.25"/>
    <n v="106.54"/>
    <s v="#ERROR!"/>
    <s v="C.O.D."/>
    <n v="20"/>
    <n v="80"/>
    <n v="20"/>
    <n v="0.83333333333333337"/>
    <n v="20"/>
    <n v="106.54"/>
    <n v="126.54"/>
    <n v="126.54"/>
    <s v="Tue"/>
    <s v="Mon"/>
  </r>
  <r>
    <s v="A00647"/>
    <s v="Central"/>
    <s v="Khan"/>
    <x v="2"/>
    <m/>
    <n v="44306"/>
    <n v="44329"/>
    <n v="1"/>
    <m/>
    <m/>
    <m/>
    <n v="0.25"/>
    <n v="108.69"/>
    <s v="#ERROR!"/>
    <s v="C.O.D."/>
    <n v="23"/>
    <n v="80"/>
    <n v="20"/>
    <n v="0.83333333333333337"/>
    <n v="20"/>
    <n v="108.69"/>
    <n v="128.69"/>
    <n v="128.69"/>
    <s v="Tue"/>
    <s v="Thu"/>
  </r>
  <r>
    <s v="A00648"/>
    <s v="Central"/>
    <s v="Khan"/>
    <x v="1"/>
    <m/>
    <n v="44306"/>
    <n v="44338"/>
    <n v="1"/>
    <m/>
    <m/>
    <m/>
    <n v="1.25"/>
    <n v="405.55"/>
    <s v="#ERROR!"/>
    <s v="C.O.D."/>
    <n v="32"/>
    <n v="80"/>
    <n v="100"/>
    <n v="4.166666666666667"/>
    <n v="100"/>
    <n v="405.55"/>
    <n v="505.55"/>
    <n v="505.55"/>
    <s v="Tue"/>
    <s v="Sat"/>
  </r>
  <r>
    <s v="A00649"/>
    <s v="North"/>
    <s v="Ling"/>
    <x v="2"/>
    <m/>
    <n v="44306"/>
    <n v="44342"/>
    <n v="2"/>
    <m/>
    <m/>
    <m/>
    <n v="0.25"/>
    <n v="240"/>
    <s v="#ERROR!"/>
    <s v="Account"/>
    <n v="36"/>
    <n v="140"/>
    <n v="35"/>
    <n v="1.4583333333333333"/>
    <n v="35"/>
    <n v="240"/>
    <n v="275"/>
    <n v="275"/>
    <s v="Tue"/>
    <s v="Wed"/>
  </r>
  <r>
    <s v="A00650"/>
    <s v="Northwest"/>
    <s v="Burton"/>
    <x v="0"/>
    <m/>
    <n v="44306"/>
    <n v="44347"/>
    <n v="2"/>
    <m/>
    <m/>
    <m/>
    <n v="1"/>
    <n v="641.77"/>
    <s v="#ERROR!"/>
    <s v="C.O.D."/>
    <n v="41"/>
    <n v="140"/>
    <n v="140"/>
    <n v="5.833333333333333"/>
    <n v="140"/>
    <n v="641.77"/>
    <n v="781.77"/>
    <n v="781.77"/>
    <s v="Tue"/>
    <s v="Mon"/>
  </r>
  <r>
    <s v="A00651"/>
    <s v="Southeast"/>
    <s v="Cartier"/>
    <x v="1"/>
    <m/>
    <n v="44306"/>
    <n v="44376"/>
    <n v="1"/>
    <m/>
    <m/>
    <m/>
    <n v="1"/>
    <n v="89.45"/>
    <s v="#ERROR!"/>
    <s v="C.O.D."/>
    <n v="70"/>
    <n v="80"/>
    <n v="80"/>
    <n v="3.3333333333333335"/>
    <n v="80"/>
    <n v="89.45"/>
    <n v="169.45"/>
    <n v="169.45"/>
    <s v="Tue"/>
    <s v="Tue"/>
  </r>
  <r>
    <s v="A00652"/>
    <s v="East"/>
    <s v="Ling"/>
    <x v="2"/>
    <m/>
    <n v="44306"/>
    <n v="44382"/>
    <n v="1"/>
    <m/>
    <m/>
    <m/>
    <n v="0.25"/>
    <n v="2"/>
    <s v="#ERROR!"/>
    <s v="C.O.D."/>
    <n v="76"/>
    <n v="80"/>
    <n v="20"/>
    <n v="0.83333333333333337"/>
    <n v="20"/>
    <n v="2"/>
    <n v="22"/>
    <n v="22"/>
    <s v="Tue"/>
    <s v="Mon"/>
  </r>
  <r>
    <s v="A00653"/>
    <s v="South"/>
    <s v="Cartier"/>
    <x v="0"/>
    <m/>
    <n v="44307"/>
    <n v="44320"/>
    <n v="1"/>
    <m/>
    <s v="Yes"/>
    <s v="Yes"/>
    <n v="0.25"/>
    <n v="248.09"/>
    <s v="#ERROR!"/>
    <s v="Warranty"/>
    <n v="13"/>
    <n v="80"/>
    <n v="20"/>
    <n v="0.83333333333333337"/>
    <n v="0"/>
    <n v="0"/>
    <n v="268.09000000000003"/>
    <n v="0"/>
    <s v="Wed"/>
    <s v="Tue"/>
  </r>
  <r>
    <s v="A00654"/>
    <s v="East"/>
    <s v="Ling"/>
    <x v="0"/>
    <m/>
    <n v="44307"/>
    <n v="44321"/>
    <n v="2"/>
    <m/>
    <m/>
    <m/>
    <n v="0.25"/>
    <n v="180"/>
    <s v="#ERROR!"/>
    <s v="Account"/>
    <n v="14"/>
    <n v="140"/>
    <n v="35"/>
    <n v="1.4583333333333333"/>
    <n v="35"/>
    <n v="180"/>
    <n v="215"/>
    <n v="215"/>
    <s v="Wed"/>
    <s v="Wed"/>
  </r>
  <r>
    <s v="A00655"/>
    <s v="Southeast"/>
    <s v="Khan"/>
    <x v="2"/>
    <m/>
    <n v="44307"/>
    <n v="44361"/>
    <n v="1"/>
    <m/>
    <m/>
    <m/>
    <n v="0.25"/>
    <n v="45.94"/>
    <s v="#ERROR!"/>
    <s v="C.O.D."/>
    <n v="54"/>
    <n v="80"/>
    <n v="20"/>
    <n v="0.83333333333333337"/>
    <n v="20"/>
    <n v="45.94"/>
    <n v="65.94"/>
    <n v="65.94"/>
    <s v="Wed"/>
    <s v="Mon"/>
  </r>
  <r>
    <s v="A00656"/>
    <s v="Southeast"/>
    <s v="Burton"/>
    <x v="0"/>
    <m/>
    <n v="44307"/>
    <n v="44364"/>
    <n v="2"/>
    <m/>
    <m/>
    <s v="Yes"/>
    <n v="0.25"/>
    <n v="125.76"/>
    <s v="#ERROR!"/>
    <s v="C.O.D."/>
    <n v="57"/>
    <n v="140"/>
    <n v="35"/>
    <n v="1.4583333333333333"/>
    <n v="35"/>
    <n v="0"/>
    <n v="160.76"/>
    <n v="35"/>
    <s v="Wed"/>
    <s v="Thu"/>
  </r>
  <r>
    <s v="A00657"/>
    <s v="Southeast"/>
    <s v="Cartier"/>
    <x v="0"/>
    <m/>
    <n v="44307"/>
    <n v="44382"/>
    <n v="2"/>
    <m/>
    <m/>
    <m/>
    <n v="0.25"/>
    <n v="92.44"/>
    <s v="#ERROR!"/>
    <s v="C.O.D."/>
    <n v="75"/>
    <n v="140"/>
    <n v="35"/>
    <n v="1.4583333333333333"/>
    <n v="35"/>
    <n v="92.44"/>
    <n v="127.44"/>
    <n v="127.44"/>
    <s v="Wed"/>
    <s v="Mon"/>
  </r>
  <r>
    <s v="A00658"/>
    <s v="South"/>
    <s v="Burton"/>
    <x v="1"/>
    <m/>
    <n v="44307"/>
    <n v="44382"/>
    <n v="2"/>
    <m/>
    <m/>
    <m/>
    <n v="1"/>
    <n v="183.54"/>
    <s v="#ERROR!"/>
    <s v="Account"/>
    <n v="75"/>
    <n v="140"/>
    <n v="140"/>
    <n v="5.833333333333333"/>
    <n v="140"/>
    <n v="183.54"/>
    <n v="323.53999999999996"/>
    <n v="323.53999999999996"/>
    <s v="Wed"/>
    <s v="Mon"/>
  </r>
  <r>
    <s v="A00659"/>
    <s v="South"/>
    <s v="Burton"/>
    <x v="1"/>
    <m/>
    <n v="44307"/>
    <n v="44382"/>
    <n v="2"/>
    <m/>
    <m/>
    <s v="Yes"/>
    <n v="1"/>
    <n v="244.72"/>
    <s v="#ERROR!"/>
    <s v="C.O.D."/>
    <n v="75"/>
    <n v="140"/>
    <n v="140"/>
    <n v="5.833333333333333"/>
    <n v="140"/>
    <n v="0"/>
    <n v="384.72"/>
    <n v="140"/>
    <s v="Wed"/>
    <s v="Mon"/>
  </r>
  <r>
    <s v="A00660"/>
    <s v="South"/>
    <s v="Burton"/>
    <x v="1"/>
    <m/>
    <n v="44307"/>
    <n v="44382"/>
    <n v="2"/>
    <m/>
    <m/>
    <m/>
    <n v="1"/>
    <n v="305.17"/>
    <s v="#ERROR!"/>
    <s v="Account"/>
    <n v="75"/>
    <n v="140"/>
    <n v="140"/>
    <n v="5.833333333333333"/>
    <n v="140"/>
    <n v="305.17"/>
    <n v="445.17"/>
    <n v="445.17"/>
    <s v="Wed"/>
    <s v="Mon"/>
  </r>
  <r>
    <s v="A00661"/>
    <s v="South"/>
    <s v="Burton"/>
    <x v="0"/>
    <m/>
    <n v="44307"/>
    <n v="44382"/>
    <n v="2"/>
    <m/>
    <s v="Yes"/>
    <s v="Yes"/>
    <n v="0.5"/>
    <n v="747.11"/>
    <s v="#ERROR!"/>
    <s v="Warranty"/>
    <n v="75"/>
    <n v="140"/>
    <n v="70"/>
    <n v="2.9166666666666665"/>
    <n v="0"/>
    <n v="0"/>
    <n v="817.11"/>
    <n v="0"/>
    <s v="Wed"/>
    <s v="Mon"/>
  </r>
  <r>
    <s v="A00662"/>
    <s v="South"/>
    <s v="Burton"/>
    <x v="4"/>
    <m/>
    <n v="44307"/>
    <n v="44382"/>
    <n v="2"/>
    <m/>
    <m/>
    <s v="Yes"/>
    <n v="2.25"/>
    <n v="1499.39"/>
    <s v="#ERROR!"/>
    <s v="C.O.D."/>
    <n v="75"/>
    <n v="140"/>
    <n v="315"/>
    <n v="13.125"/>
    <n v="315"/>
    <n v="0"/>
    <n v="1814.39"/>
    <n v="315"/>
    <s v="Wed"/>
    <s v="Mon"/>
  </r>
  <r>
    <s v="A00663"/>
    <s v="South"/>
    <s v="Burton"/>
    <x v="2"/>
    <m/>
    <n v="44307"/>
    <n v="44383"/>
    <n v="1"/>
    <m/>
    <m/>
    <s v="Yes"/>
    <n v="0.25"/>
    <n v="119.18"/>
    <s v="#ERROR!"/>
    <s v="C.O.D."/>
    <n v="76"/>
    <n v="80"/>
    <n v="20"/>
    <n v="0.83333333333333337"/>
    <n v="20"/>
    <n v="0"/>
    <n v="139.18"/>
    <n v="20"/>
    <s v="Wed"/>
    <s v="Tue"/>
  </r>
  <r>
    <s v="A00664"/>
    <s v="South"/>
    <s v="Burton"/>
    <x v="4"/>
    <m/>
    <n v="44307"/>
    <n v="44383"/>
    <n v="2"/>
    <m/>
    <m/>
    <s v="Yes"/>
    <n v="1"/>
    <n v="248.73"/>
    <s v="#ERROR!"/>
    <s v="C.O.D."/>
    <n v="76"/>
    <n v="140"/>
    <n v="140"/>
    <n v="5.833333333333333"/>
    <n v="140"/>
    <n v="0"/>
    <n v="388.73"/>
    <n v="140"/>
    <s v="Wed"/>
    <s v="Tue"/>
  </r>
  <r>
    <s v="A00665"/>
    <s v="South"/>
    <s v="Burton"/>
    <x v="1"/>
    <m/>
    <n v="44307"/>
    <n v="44383"/>
    <n v="2"/>
    <m/>
    <s v="Yes"/>
    <s v="Yes"/>
    <n v="1.75"/>
    <n v="291.89999999999998"/>
    <s v="#ERROR!"/>
    <s v="Warranty"/>
    <n v="76"/>
    <n v="140"/>
    <n v="245"/>
    <n v="10.208333333333334"/>
    <n v="0"/>
    <n v="0"/>
    <n v="536.9"/>
    <n v="0"/>
    <s v="Wed"/>
    <s v="Tue"/>
  </r>
  <r>
    <s v="A00666"/>
    <s v="South"/>
    <s v="Burton"/>
    <x v="2"/>
    <m/>
    <n v="44307"/>
    <n v="44383"/>
    <n v="2"/>
    <m/>
    <m/>
    <s v="Yes"/>
    <n v="0.25"/>
    <n v="371.17"/>
    <s v="#ERROR!"/>
    <s v="C.O.D."/>
    <n v="76"/>
    <n v="140"/>
    <n v="35"/>
    <n v="1.4583333333333333"/>
    <n v="35"/>
    <n v="0"/>
    <n v="406.17"/>
    <n v="35"/>
    <s v="Wed"/>
    <s v="Tue"/>
  </r>
  <r>
    <s v="A00667"/>
    <s v="South"/>
    <s v="Burton"/>
    <x v="1"/>
    <m/>
    <n v="44307"/>
    <n v="44383"/>
    <n v="2"/>
    <m/>
    <m/>
    <s v="Yes"/>
    <n v="0.75"/>
    <n v="380.35"/>
    <s v="#ERROR!"/>
    <s v="C.O.D."/>
    <n v="76"/>
    <n v="140"/>
    <n v="105"/>
    <n v="4.375"/>
    <n v="105"/>
    <n v="0"/>
    <n v="485.35"/>
    <n v="105"/>
    <s v="Wed"/>
    <s v="Tue"/>
  </r>
  <r>
    <s v="A00668"/>
    <s v="South"/>
    <s v="Burton"/>
    <x v="3"/>
    <m/>
    <n v="44307"/>
    <n v="44383"/>
    <n v="2"/>
    <m/>
    <m/>
    <s v="Yes"/>
    <n v="1"/>
    <n v="423.08"/>
    <s v="#ERROR!"/>
    <s v="C.O.D."/>
    <n v="76"/>
    <n v="140"/>
    <n v="140"/>
    <n v="5.833333333333333"/>
    <n v="140"/>
    <n v="0"/>
    <n v="563.07999999999993"/>
    <n v="140"/>
    <s v="Wed"/>
    <s v="Tue"/>
  </r>
  <r>
    <s v="A00669"/>
    <s v="South"/>
    <s v="Burton"/>
    <x v="4"/>
    <m/>
    <n v="44307"/>
    <n v="44383"/>
    <n v="2"/>
    <m/>
    <m/>
    <m/>
    <n v="1.75"/>
    <n v="395.08"/>
    <s v="#ERROR!"/>
    <s v="Account"/>
    <n v="76"/>
    <n v="140"/>
    <n v="245"/>
    <n v="10.208333333333334"/>
    <n v="245"/>
    <n v="395.08"/>
    <n v="640.07999999999993"/>
    <n v="640.07999999999993"/>
    <s v="Wed"/>
    <s v="Tue"/>
  </r>
  <r>
    <s v="A00670"/>
    <s v="South"/>
    <s v="Burton"/>
    <x v="0"/>
    <m/>
    <n v="44307"/>
    <n v="44383"/>
    <n v="2"/>
    <m/>
    <s v="Yes"/>
    <s v="Yes"/>
    <n v="0.5"/>
    <n v="442.19"/>
    <s v="#ERROR!"/>
    <s v="Warranty"/>
    <n v="76"/>
    <n v="140"/>
    <n v="70"/>
    <n v="2.9166666666666665"/>
    <n v="0"/>
    <n v="0"/>
    <n v="512.19000000000005"/>
    <n v="0"/>
    <s v="Wed"/>
    <s v="Tue"/>
  </r>
  <r>
    <s v="A00671"/>
    <s v="North"/>
    <s v="Khan"/>
    <x v="0"/>
    <m/>
    <n v="44307"/>
    <n v="44389"/>
    <n v="2"/>
    <m/>
    <m/>
    <m/>
    <n v="0.25"/>
    <n v="54"/>
    <s v="#ERROR!"/>
    <s v="P.O."/>
    <n v="82"/>
    <n v="140"/>
    <n v="35"/>
    <n v="1.4583333333333333"/>
    <n v="35"/>
    <n v="54"/>
    <n v="89"/>
    <n v="89"/>
    <s v="Wed"/>
    <s v="Mon"/>
  </r>
  <r>
    <s v="A00672"/>
    <s v="North"/>
    <s v="Khan"/>
    <x v="1"/>
    <m/>
    <n v="44307"/>
    <n v="44389"/>
    <n v="2"/>
    <m/>
    <m/>
    <m/>
    <n v="0.5"/>
    <n v="61.99"/>
    <s v="#ERROR!"/>
    <s v="C.O.D."/>
    <n v="82"/>
    <n v="140"/>
    <n v="70"/>
    <n v="2.9166666666666665"/>
    <n v="70"/>
    <n v="61.99"/>
    <n v="131.99"/>
    <n v="131.99"/>
    <s v="Wed"/>
    <s v="Mon"/>
  </r>
  <r>
    <s v="A00673"/>
    <s v="North"/>
    <s v="Ling"/>
    <x v="2"/>
    <m/>
    <n v="44307"/>
    <n v="44389"/>
    <n v="1"/>
    <m/>
    <m/>
    <m/>
    <n v="0.25"/>
    <n v="120"/>
    <s v="#ERROR!"/>
    <s v="Account"/>
    <n v="82"/>
    <n v="80"/>
    <n v="20"/>
    <n v="0.83333333333333337"/>
    <n v="20"/>
    <n v="120"/>
    <n v="140"/>
    <n v="140"/>
    <s v="Wed"/>
    <s v="Mon"/>
  </r>
  <r>
    <s v="A00674"/>
    <s v="South"/>
    <s v="Burton"/>
    <x v="1"/>
    <m/>
    <n v="44307"/>
    <n v="44389"/>
    <n v="2"/>
    <m/>
    <m/>
    <m/>
    <n v="0.5"/>
    <n v="122.36"/>
    <s v="#ERROR!"/>
    <s v="Account"/>
    <n v="82"/>
    <n v="140"/>
    <n v="70"/>
    <n v="2.9166666666666665"/>
    <n v="70"/>
    <n v="122.36"/>
    <n v="192.36"/>
    <n v="192.36"/>
    <s v="Wed"/>
    <s v="Mon"/>
  </r>
  <r>
    <s v="A00675"/>
    <s v="South"/>
    <s v="Burton"/>
    <x v="0"/>
    <m/>
    <n v="44307"/>
    <n v="44389"/>
    <n v="2"/>
    <m/>
    <m/>
    <m/>
    <n v="0.5"/>
    <n v="401.17"/>
    <s v="#ERROR!"/>
    <s v="Account"/>
    <n v="82"/>
    <n v="140"/>
    <n v="70"/>
    <n v="2.9166666666666665"/>
    <n v="70"/>
    <n v="401.17"/>
    <n v="471.17"/>
    <n v="471.17"/>
    <s v="Wed"/>
    <s v="Mon"/>
  </r>
  <r>
    <s v="A00676"/>
    <s v="North"/>
    <s v="Khan"/>
    <x v="4"/>
    <m/>
    <n v="44307"/>
    <n v="44389"/>
    <n v="2"/>
    <m/>
    <m/>
    <m/>
    <n v="1"/>
    <n v="427.88"/>
    <s v="#ERROR!"/>
    <s v="C.O.D."/>
    <n v="82"/>
    <n v="140"/>
    <n v="140"/>
    <n v="5.833333333333333"/>
    <n v="140"/>
    <n v="427.88"/>
    <n v="567.88"/>
    <n v="567.88"/>
    <s v="Wed"/>
    <s v="Mon"/>
  </r>
  <r>
    <s v="A00677"/>
    <s v="East"/>
    <s v="Ling"/>
    <x v="0"/>
    <s v="Yes"/>
    <n v="44307"/>
    <n v="44390"/>
    <n v="1"/>
    <m/>
    <m/>
    <m/>
    <n v="0.25"/>
    <n v="85.32"/>
    <s v="#ERROR!"/>
    <s v="Account"/>
    <n v="83"/>
    <n v="80"/>
    <n v="20"/>
    <n v="0.83333333333333337"/>
    <n v="20"/>
    <n v="85.32"/>
    <n v="105.32"/>
    <n v="105.32"/>
    <s v="Wed"/>
    <s v="Tue"/>
  </r>
  <r>
    <s v="A00678"/>
    <s v="West"/>
    <s v="Khan"/>
    <x v="0"/>
    <m/>
    <n v="44307"/>
    <n v="44390"/>
    <n v="2"/>
    <m/>
    <m/>
    <m/>
    <n v="0.5"/>
    <n v="107.4"/>
    <s v="#ERROR!"/>
    <s v="C.O.D."/>
    <n v="83"/>
    <n v="140"/>
    <n v="70"/>
    <n v="2.9166666666666665"/>
    <n v="70"/>
    <n v="107.4"/>
    <n v="177.4"/>
    <n v="177.4"/>
    <s v="Wed"/>
    <s v="Tue"/>
  </r>
  <r>
    <s v="A00679"/>
    <s v="South"/>
    <s v="Burton"/>
    <x v="0"/>
    <m/>
    <n v="44307"/>
    <n v="44390"/>
    <n v="2"/>
    <m/>
    <m/>
    <m/>
    <n v="0.25"/>
    <n v="108.36"/>
    <s v="#ERROR!"/>
    <s v="Account"/>
    <n v="83"/>
    <n v="140"/>
    <n v="35"/>
    <n v="1.4583333333333333"/>
    <n v="35"/>
    <n v="108.36"/>
    <n v="143.36000000000001"/>
    <n v="143.36000000000001"/>
    <s v="Wed"/>
    <s v="Tue"/>
  </r>
  <r>
    <s v="A00680"/>
    <s v="East"/>
    <s v="Ling"/>
    <x v="2"/>
    <m/>
    <n v="44307"/>
    <n v="44390"/>
    <n v="1"/>
    <m/>
    <m/>
    <m/>
    <n v="0.25"/>
    <n v="120"/>
    <s v="#ERROR!"/>
    <s v="C.O.D."/>
    <n v="83"/>
    <n v="80"/>
    <n v="20"/>
    <n v="0.83333333333333337"/>
    <n v="20"/>
    <n v="120"/>
    <n v="140"/>
    <n v="140"/>
    <s v="Wed"/>
    <s v="Tue"/>
  </r>
  <r>
    <s v="A00681"/>
    <s v="South"/>
    <s v="Burton"/>
    <x v="4"/>
    <m/>
    <n v="44307"/>
    <n v="44390"/>
    <n v="2"/>
    <m/>
    <m/>
    <m/>
    <n v="1.75"/>
    <n v="416.85"/>
    <s v="#ERROR!"/>
    <s v="Account"/>
    <n v="83"/>
    <n v="140"/>
    <n v="245"/>
    <n v="10.208333333333334"/>
    <n v="245"/>
    <n v="416.85"/>
    <n v="661.85"/>
    <n v="661.85"/>
    <s v="Wed"/>
    <s v="Tue"/>
  </r>
  <r>
    <s v="A00682"/>
    <s v="South"/>
    <s v="Burton"/>
    <x v="4"/>
    <m/>
    <n v="44307"/>
    <n v="44390"/>
    <n v="2"/>
    <m/>
    <m/>
    <m/>
    <n v="1.25"/>
    <n v="449.04"/>
    <s v="#ERROR!"/>
    <s v="Account"/>
    <n v="83"/>
    <n v="140"/>
    <n v="175"/>
    <n v="7.291666666666667"/>
    <n v="175"/>
    <n v="449.04"/>
    <n v="624.04"/>
    <n v="624.04"/>
    <s v="Wed"/>
    <s v="Tue"/>
  </r>
  <r>
    <s v="A00683"/>
    <s v="North"/>
    <s v="Khan"/>
    <x v="0"/>
    <m/>
    <n v="44307"/>
    <n v="44390"/>
    <n v="2"/>
    <m/>
    <m/>
    <m/>
    <n v="1"/>
    <n v="463.71"/>
    <s v="#ERROR!"/>
    <s v="C.O.D."/>
    <n v="83"/>
    <n v="140"/>
    <n v="140"/>
    <n v="5.833333333333333"/>
    <n v="140"/>
    <n v="463.71"/>
    <n v="603.71"/>
    <n v="603.71"/>
    <s v="Wed"/>
    <s v="Tue"/>
  </r>
  <r>
    <s v="A00684"/>
    <s v="South"/>
    <s v="Burton"/>
    <x v="4"/>
    <m/>
    <n v="44307"/>
    <n v="44390"/>
    <n v="2"/>
    <m/>
    <m/>
    <m/>
    <n v="1.25"/>
    <n v="488.43"/>
    <s v="#ERROR!"/>
    <s v="Account"/>
    <n v="83"/>
    <n v="140"/>
    <n v="175"/>
    <n v="7.291666666666667"/>
    <n v="175"/>
    <n v="488.43"/>
    <n v="663.43000000000006"/>
    <n v="663.43000000000006"/>
    <s v="Wed"/>
    <s v="Tue"/>
  </r>
  <r>
    <s v="A00685"/>
    <s v="Central"/>
    <s v="Burton"/>
    <x v="0"/>
    <m/>
    <n v="44308"/>
    <n v="44330"/>
    <n v="1"/>
    <m/>
    <m/>
    <m/>
    <n v="1"/>
    <n v="65.95"/>
    <s v="#ERROR!"/>
    <s v="C.O.D."/>
    <n v="22"/>
    <n v="80"/>
    <n v="80"/>
    <n v="3.3333333333333335"/>
    <n v="80"/>
    <n v="65.95"/>
    <n v="145.94999999999999"/>
    <n v="145.94999999999999"/>
    <s v="Thu"/>
    <s v="Fri"/>
  </r>
  <r>
    <s v="A00686"/>
    <s v="North"/>
    <s v="Ling"/>
    <x v="2"/>
    <m/>
    <n v="44308"/>
    <n v="44331"/>
    <n v="1"/>
    <m/>
    <m/>
    <m/>
    <n v="0.25"/>
    <n v="109.23"/>
    <s v="#ERROR!"/>
    <s v="Account"/>
    <n v="23"/>
    <n v="80"/>
    <n v="20"/>
    <n v="0.83333333333333337"/>
    <n v="20"/>
    <n v="109.23"/>
    <n v="129.23000000000002"/>
    <n v="129.23000000000002"/>
    <s v="Thu"/>
    <s v="Sat"/>
  </r>
  <r>
    <s v="A00687"/>
    <s v="North"/>
    <s v="Ling"/>
    <x v="0"/>
    <m/>
    <n v="44308"/>
    <n v="44341"/>
    <n v="2"/>
    <m/>
    <m/>
    <m/>
    <n v="0.5"/>
    <n v="86"/>
    <s v="#ERROR!"/>
    <s v="C.O.D."/>
    <n v="33"/>
    <n v="140"/>
    <n v="70"/>
    <n v="2.9166666666666665"/>
    <n v="70"/>
    <n v="86"/>
    <n v="156"/>
    <n v="156"/>
    <s v="Thu"/>
    <s v="Tue"/>
  </r>
  <r>
    <s v="A00688"/>
    <s v="Southeast"/>
    <s v="Cartier"/>
    <x v="2"/>
    <m/>
    <n v="44308"/>
    <n v="44380"/>
    <n v="1"/>
    <m/>
    <m/>
    <m/>
    <n v="0.25"/>
    <n v="142.91"/>
    <s v="#ERROR!"/>
    <s v="C.O.D."/>
    <n v="72"/>
    <n v="80"/>
    <n v="20"/>
    <n v="0.83333333333333337"/>
    <n v="20"/>
    <n v="142.91"/>
    <n v="162.91"/>
    <n v="162.91"/>
    <s v="Thu"/>
    <s v="Sat"/>
  </r>
  <r>
    <s v="A00689"/>
    <s v="North"/>
    <s v="Ling"/>
    <x v="0"/>
    <m/>
    <n v="44309"/>
    <n v="44327"/>
    <n v="2"/>
    <m/>
    <m/>
    <m/>
    <n v="0.25"/>
    <n v="82.98"/>
    <s v="#ERROR!"/>
    <s v="Account"/>
    <n v="18"/>
    <n v="140"/>
    <n v="35"/>
    <n v="1.4583333333333333"/>
    <n v="35"/>
    <n v="82.98"/>
    <n v="117.98"/>
    <n v="117.98"/>
    <s v="Fri"/>
    <s v="Tue"/>
  </r>
  <r>
    <s v="A00690"/>
    <s v="Southeast"/>
    <s v="Cartier"/>
    <x v="2"/>
    <m/>
    <n v="44309"/>
    <n v="44345"/>
    <n v="1"/>
    <m/>
    <m/>
    <m/>
    <n v="0.25"/>
    <n v="120"/>
    <s v="#ERROR!"/>
    <s v="C.O.D."/>
    <n v="36"/>
    <n v="80"/>
    <n v="20"/>
    <n v="0.83333333333333337"/>
    <n v="20"/>
    <n v="120"/>
    <n v="140"/>
    <n v="140"/>
    <s v="Fri"/>
    <s v="Sat"/>
  </r>
  <r>
    <s v="A00691"/>
    <s v="North"/>
    <s v="Ling"/>
    <x v="0"/>
    <m/>
    <n v="44309"/>
    <n v="44348"/>
    <n v="2"/>
    <m/>
    <m/>
    <m/>
    <n v="0.25"/>
    <n v="120"/>
    <s v="#ERROR!"/>
    <s v="Account"/>
    <n v="39"/>
    <n v="140"/>
    <n v="35"/>
    <n v="1.4583333333333333"/>
    <n v="35"/>
    <n v="120"/>
    <n v="155"/>
    <n v="155"/>
    <s v="Fri"/>
    <s v="Tue"/>
  </r>
  <r>
    <s v="A00692"/>
    <s v="North"/>
    <s v="Ling"/>
    <x v="4"/>
    <m/>
    <n v="44309"/>
    <m/>
    <n v="2"/>
    <m/>
    <m/>
    <m/>
    <m/>
    <n v="356.24"/>
    <s v="#ERROR!"/>
    <s v="C.O.D."/>
    <m/>
    <n v="140"/>
    <n v="0"/>
    <n v="0"/>
    <n v="0"/>
    <n v="356.24"/>
    <n v="356.24"/>
    <n v="356.24"/>
    <s v="Fri"/>
    <s v="Sat"/>
  </r>
  <r>
    <s v="A00693"/>
    <s v="East"/>
    <s v="Ling"/>
    <x v="1"/>
    <m/>
    <n v="44310"/>
    <n v="44327"/>
    <n v="2"/>
    <m/>
    <m/>
    <m/>
    <n v="0.75"/>
    <n v="200"/>
    <s v="#ERROR!"/>
    <s v="Account"/>
    <n v="17"/>
    <n v="140"/>
    <n v="105"/>
    <n v="4.375"/>
    <n v="105"/>
    <n v="200"/>
    <n v="305"/>
    <n v="305"/>
    <s v="Sat"/>
    <s v="Tue"/>
  </r>
  <r>
    <s v="A00694"/>
    <s v="Southeast"/>
    <s v="Cartier"/>
    <x v="0"/>
    <m/>
    <n v="44312"/>
    <n v="44321"/>
    <n v="1"/>
    <m/>
    <m/>
    <m/>
    <n v="0.5"/>
    <n v="180"/>
    <s v="#ERROR!"/>
    <s v="Account"/>
    <n v="9"/>
    <n v="80"/>
    <n v="40"/>
    <n v="1.6666666666666667"/>
    <n v="40"/>
    <n v="180"/>
    <n v="220"/>
    <n v="220"/>
    <s v="Mon"/>
    <s v="Wed"/>
  </r>
  <r>
    <s v="A00695"/>
    <s v="South"/>
    <s v="Lopez"/>
    <x v="2"/>
    <m/>
    <n v="44312"/>
    <n v="44322"/>
    <n v="1"/>
    <m/>
    <m/>
    <m/>
    <n v="0.25"/>
    <n v="41.36"/>
    <s v="#ERROR!"/>
    <s v="Account"/>
    <n v="10"/>
    <n v="80"/>
    <n v="20"/>
    <n v="0.83333333333333337"/>
    <n v="20"/>
    <n v="41.36"/>
    <n v="61.36"/>
    <n v="61.36"/>
    <s v="Mon"/>
    <s v="Thu"/>
  </r>
  <r>
    <s v="A00696"/>
    <s v="Central"/>
    <s v="Cartier"/>
    <x v="2"/>
    <m/>
    <n v="44312"/>
    <n v="44323"/>
    <n v="2"/>
    <m/>
    <m/>
    <m/>
    <n v="0.25"/>
    <n v="667.79"/>
    <s v="#ERROR!"/>
    <s v="Account"/>
    <n v="11"/>
    <n v="140"/>
    <n v="35"/>
    <n v="1.4583333333333333"/>
    <n v="35"/>
    <n v="667.79"/>
    <n v="702.79"/>
    <n v="702.79"/>
    <s v="Mon"/>
    <s v="Fri"/>
  </r>
  <r>
    <s v="A00697"/>
    <s v="South"/>
    <s v="Burton"/>
    <x v="0"/>
    <m/>
    <n v="44312"/>
    <n v="44328"/>
    <n v="1"/>
    <m/>
    <m/>
    <m/>
    <n v="0.25"/>
    <n v="36.74"/>
    <s v="#ERROR!"/>
    <s v="C.O.D."/>
    <n v="16"/>
    <n v="80"/>
    <n v="20"/>
    <n v="0.83333333333333337"/>
    <n v="20"/>
    <n v="36.74"/>
    <n v="56.74"/>
    <n v="56.74"/>
    <s v="Mon"/>
    <s v="Wed"/>
  </r>
  <r>
    <s v="A00698"/>
    <s v="Northwest"/>
    <s v="Cartier"/>
    <x v="2"/>
    <m/>
    <n v="44312"/>
    <n v="44328"/>
    <n v="1"/>
    <m/>
    <m/>
    <m/>
    <n v="0.25"/>
    <n v="91.29"/>
    <s v="#ERROR!"/>
    <s v="C.O.D."/>
    <n v="16"/>
    <n v="80"/>
    <n v="20"/>
    <n v="0.83333333333333337"/>
    <n v="20"/>
    <n v="91.29"/>
    <n v="111.29"/>
    <n v="111.29"/>
    <s v="Mon"/>
    <s v="Wed"/>
  </r>
  <r>
    <s v="A00699"/>
    <s v="North"/>
    <s v="Ling"/>
    <x v="2"/>
    <s v="Yes"/>
    <n v="44312"/>
    <n v="44334"/>
    <n v="1"/>
    <m/>
    <m/>
    <m/>
    <n v="0.25"/>
    <n v="21.33"/>
    <s v="#ERROR!"/>
    <s v="Account"/>
    <n v="22"/>
    <n v="80"/>
    <n v="20"/>
    <n v="0.83333333333333337"/>
    <n v="20"/>
    <n v="21.33"/>
    <n v="41.33"/>
    <n v="41.33"/>
    <s v="Mon"/>
    <s v="Tue"/>
  </r>
  <r>
    <s v="A00700"/>
    <s v="Southwest"/>
    <s v="Cartier"/>
    <x v="3"/>
    <m/>
    <n v="44312"/>
    <n v="44335"/>
    <n v="2"/>
    <m/>
    <m/>
    <m/>
    <n v="3.75"/>
    <n v="511.16"/>
    <s v="#ERROR!"/>
    <s v="C.O.D."/>
    <n v="23"/>
    <n v="140"/>
    <n v="525"/>
    <n v="21.875"/>
    <n v="525"/>
    <n v="511.16"/>
    <n v="1036.1600000000001"/>
    <n v="1036.1600000000001"/>
    <s v="Mon"/>
    <s v="Wed"/>
  </r>
  <r>
    <s v="A00701"/>
    <s v="Northwest"/>
    <s v="Cartier"/>
    <x v="0"/>
    <m/>
    <n v="44312"/>
    <n v="44348"/>
    <n v="1"/>
    <m/>
    <m/>
    <m/>
    <n v="0.5"/>
    <n v="24.41"/>
    <s v="#ERROR!"/>
    <s v="P.O."/>
    <n v="36"/>
    <n v="80"/>
    <n v="40"/>
    <n v="1.6666666666666667"/>
    <n v="40"/>
    <n v="24.41"/>
    <n v="64.41"/>
    <n v="64.41"/>
    <s v="Mon"/>
    <s v="Tue"/>
  </r>
  <r>
    <s v="A00702"/>
    <s v="Northwest"/>
    <s v="Cartier"/>
    <x v="0"/>
    <s v="Yes"/>
    <n v="44312"/>
    <n v="44348"/>
    <n v="2"/>
    <m/>
    <m/>
    <s v="Yes"/>
    <n v="0.5"/>
    <n v="54.18"/>
    <s v="#ERROR!"/>
    <s v="C.O.D."/>
    <n v="36"/>
    <n v="140"/>
    <n v="70"/>
    <n v="2.9166666666666665"/>
    <n v="70"/>
    <n v="0"/>
    <n v="124.18"/>
    <n v="70"/>
    <s v="Mon"/>
    <s v="Tue"/>
  </r>
  <r>
    <s v="A00703"/>
    <s v="South"/>
    <s v="Lopez"/>
    <x v="2"/>
    <m/>
    <n v="44312"/>
    <n v="44350"/>
    <n v="1"/>
    <m/>
    <m/>
    <m/>
    <n v="0.25"/>
    <n v="93.6"/>
    <s v="#ERROR!"/>
    <s v="P.O."/>
    <n v="38"/>
    <n v="80"/>
    <n v="20"/>
    <n v="0.83333333333333337"/>
    <n v="20"/>
    <n v="93.6"/>
    <n v="113.6"/>
    <n v="113.6"/>
    <s v="Mon"/>
    <s v="Thu"/>
  </r>
  <r>
    <s v="A00704"/>
    <s v="South"/>
    <s v="Lopez"/>
    <x v="0"/>
    <m/>
    <n v="44312"/>
    <n v="44355"/>
    <n v="1"/>
    <m/>
    <m/>
    <m/>
    <n v="0.25"/>
    <n v="810.3"/>
    <s v="#ERROR!"/>
    <s v="P.O."/>
    <n v="43"/>
    <n v="80"/>
    <n v="20"/>
    <n v="0.83333333333333337"/>
    <n v="20"/>
    <n v="810.3"/>
    <n v="830.3"/>
    <n v="830.3"/>
    <s v="Mon"/>
    <s v="Tue"/>
  </r>
  <r>
    <s v="A00705"/>
    <s v="Southeast"/>
    <s v="Burton"/>
    <x v="0"/>
    <m/>
    <n v="44312"/>
    <n v="44356"/>
    <n v="1"/>
    <m/>
    <m/>
    <m/>
    <n v="0.5"/>
    <n v="91.04"/>
    <s v="#ERROR!"/>
    <s v="Account"/>
    <n v="44"/>
    <n v="80"/>
    <n v="40"/>
    <n v="1.6666666666666667"/>
    <n v="40"/>
    <n v="91.04"/>
    <n v="131.04000000000002"/>
    <n v="131.04000000000002"/>
    <s v="Mon"/>
    <s v="Wed"/>
  </r>
  <r>
    <s v="A00706"/>
    <s v="Central"/>
    <s v="Cartier"/>
    <x v="2"/>
    <m/>
    <n v="44312"/>
    <n v="44368"/>
    <n v="1"/>
    <m/>
    <m/>
    <m/>
    <n v="0.25"/>
    <n v="82.79"/>
    <s v="#ERROR!"/>
    <s v="C.O.D."/>
    <n v="56"/>
    <n v="80"/>
    <n v="20"/>
    <n v="0.83333333333333337"/>
    <n v="20"/>
    <n v="82.79"/>
    <n v="102.79"/>
    <n v="102.79"/>
    <s v="Mon"/>
    <s v="Mon"/>
  </r>
  <r>
    <s v="A00707"/>
    <s v="Central"/>
    <s v="Khan"/>
    <x v="4"/>
    <m/>
    <n v="44312"/>
    <n v="44371"/>
    <n v="1"/>
    <m/>
    <s v="Yes"/>
    <s v="Yes"/>
    <n v="3"/>
    <n v="226.77"/>
    <s v="#ERROR!"/>
    <s v="Warranty"/>
    <n v="59"/>
    <n v="80"/>
    <n v="240"/>
    <n v="10"/>
    <n v="0"/>
    <n v="0"/>
    <n v="466.77"/>
    <n v="0"/>
    <s v="Mon"/>
    <s v="Thu"/>
  </r>
  <r>
    <s v="A00708"/>
    <s v="North"/>
    <s v="Ling"/>
    <x v="0"/>
    <m/>
    <n v="44312"/>
    <m/>
    <n v="2"/>
    <m/>
    <m/>
    <m/>
    <m/>
    <n v="106.65"/>
    <s v="#ERROR!"/>
    <s v="Account"/>
    <m/>
    <n v="140"/>
    <n v="0"/>
    <n v="0"/>
    <n v="0"/>
    <n v="106.65"/>
    <n v="106.65"/>
    <n v="106.65"/>
    <s v="Mon"/>
    <s v="Sat"/>
  </r>
  <r>
    <s v="A00709"/>
    <s v="North"/>
    <s v="Ling"/>
    <x v="0"/>
    <m/>
    <n v="44313"/>
    <n v="44319"/>
    <n v="2"/>
    <m/>
    <m/>
    <m/>
    <n v="0.25"/>
    <n v="108.93"/>
    <s v="#ERROR!"/>
    <s v="C.O.D."/>
    <n v="6"/>
    <n v="140"/>
    <n v="35"/>
    <n v="1.4583333333333333"/>
    <n v="35"/>
    <n v="108.93"/>
    <n v="143.93"/>
    <n v="143.93"/>
    <s v="Tue"/>
    <s v="Mon"/>
  </r>
  <r>
    <s v="A00710"/>
    <s v="Southeast"/>
    <s v="Cartier"/>
    <x v="1"/>
    <m/>
    <n v="44313"/>
    <n v="44321"/>
    <n v="1"/>
    <m/>
    <m/>
    <m/>
    <n v="1"/>
    <n v="270.06"/>
    <s v="#ERROR!"/>
    <s v="Account"/>
    <n v="8"/>
    <n v="80"/>
    <n v="80"/>
    <n v="3.3333333333333335"/>
    <n v="80"/>
    <n v="270.06"/>
    <n v="350.06"/>
    <n v="350.06"/>
    <s v="Tue"/>
    <s v="Wed"/>
  </r>
  <r>
    <s v="A00711"/>
    <s v="East"/>
    <s v="Ling"/>
    <x v="2"/>
    <m/>
    <n v="44313"/>
    <n v="44333"/>
    <n v="2"/>
    <m/>
    <m/>
    <m/>
    <n v="0.25"/>
    <n v="145.9"/>
    <s v="#ERROR!"/>
    <s v="Account"/>
    <n v="20"/>
    <n v="140"/>
    <n v="35"/>
    <n v="1.4583333333333333"/>
    <n v="35"/>
    <n v="145.9"/>
    <n v="180.9"/>
    <n v="180.9"/>
    <s v="Tue"/>
    <s v="Mon"/>
  </r>
  <r>
    <s v="A00712"/>
    <s v="Southeast"/>
    <s v="Cartier"/>
    <x v="0"/>
    <m/>
    <n v="44313"/>
    <n v="44333"/>
    <n v="1"/>
    <m/>
    <m/>
    <m/>
    <n v="0.25"/>
    <n v="150.36000000000001"/>
    <s v="#ERROR!"/>
    <s v="Account"/>
    <n v="20"/>
    <n v="80"/>
    <n v="20"/>
    <n v="0.83333333333333337"/>
    <n v="20"/>
    <n v="150.36000000000001"/>
    <n v="170.36"/>
    <n v="170.36"/>
    <s v="Tue"/>
    <s v="Mon"/>
  </r>
  <r>
    <s v="A00713"/>
    <s v="Southwest"/>
    <s v="Cartier"/>
    <x v="2"/>
    <m/>
    <n v="44313"/>
    <n v="44335"/>
    <n v="1"/>
    <m/>
    <m/>
    <s v="Yes"/>
    <n v="0.25"/>
    <n v="127.4"/>
    <s v="#ERROR!"/>
    <s v="C.O.D."/>
    <n v="22"/>
    <n v="80"/>
    <n v="20"/>
    <n v="0.83333333333333337"/>
    <n v="20"/>
    <n v="0"/>
    <n v="147.4"/>
    <n v="20"/>
    <s v="Tue"/>
    <s v="Wed"/>
  </r>
  <r>
    <s v="A00714"/>
    <s v="Northeast"/>
    <s v="Ling"/>
    <x v="0"/>
    <m/>
    <n v="44313"/>
    <n v="44348"/>
    <n v="2"/>
    <m/>
    <m/>
    <m/>
    <n v="0.25"/>
    <n v="142.51"/>
    <s v="#ERROR!"/>
    <s v="Account"/>
    <n v="35"/>
    <n v="140"/>
    <n v="35"/>
    <n v="1.4583333333333333"/>
    <n v="35"/>
    <n v="142.51"/>
    <n v="177.51"/>
    <n v="177.51"/>
    <s v="Tue"/>
    <s v="Tue"/>
  </r>
  <r>
    <s v="A00715"/>
    <s v="East"/>
    <s v="Ling"/>
    <x v="0"/>
    <s v="Yes"/>
    <n v="44313"/>
    <n v="44354"/>
    <n v="1"/>
    <m/>
    <m/>
    <m/>
    <n v="0.25"/>
    <n v="32"/>
    <s v="#ERROR!"/>
    <s v="Account"/>
    <n v="41"/>
    <n v="80"/>
    <n v="20"/>
    <n v="0.83333333333333337"/>
    <n v="20"/>
    <n v="32"/>
    <n v="52"/>
    <n v="52"/>
    <s v="Tue"/>
    <s v="Mon"/>
  </r>
  <r>
    <s v="A00716"/>
    <s v="Southeast"/>
    <s v="Cartier"/>
    <x v="0"/>
    <m/>
    <n v="44313"/>
    <n v="44363"/>
    <n v="1"/>
    <m/>
    <m/>
    <m/>
    <n v="0.25"/>
    <n v="61.09"/>
    <s v="#ERROR!"/>
    <s v="C.O.D."/>
    <n v="50"/>
    <n v="80"/>
    <n v="20"/>
    <n v="0.83333333333333337"/>
    <n v="20"/>
    <n v="61.09"/>
    <n v="81.09"/>
    <n v="81.09"/>
    <s v="Tue"/>
    <s v="Wed"/>
  </r>
  <r>
    <s v="A00717"/>
    <s v="North"/>
    <s v="Ling"/>
    <x v="1"/>
    <m/>
    <n v="44314"/>
    <n v="44323"/>
    <n v="2"/>
    <m/>
    <m/>
    <m/>
    <n v="1"/>
    <n v="171.26"/>
    <s v="#ERROR!"/>
    <s v="Account"/>
    <n v="9"/>
    <n v="140"/>
    <n v="140"/>
    <n v="5.833333333333333"/>
    <n v="140"/>
    <n v="171.26"/>
    <n v="311.26"/>
    <n v="311.26"/>
    <s v="Wed"/>
    <s v="Fri"/>
  </r>
  <r>
    <s v="A00718"/>
    <s v="Northwest"/>
    <s v="Cartier"/>
    <x v="3"/>
    <m/>
    <n v="44314"/>
    <n v="44322"/>
    <n v="1"/>
    <m/>
    <m/>
    <m/>
    <n v="1.75"/>
    <n v="92.75"/>
    <s v="#ERROR!"/>
    <s v="Account"/>
    <n v="8"/>
    <n v="80"/>
    <n v="140"/>
    <n v="5.833333333333333"/>
    <n v="140"/>
    <n v="92.75"/>
    <n v="232.75"/>
    <n v="232.75"/>
    <s v="Wed"/>
    <s v="Thu"/>
  </r>
  <r>
    <s v="A00719"/>
    <s v="East"/>
    <s v="Ling"/>
    <x v="1"/>
    <m/>
    <n v="44314"/>
    <n v="44336"/>
    <n v="2"/>
    <m/>
    <m/>
    <m/>
    <n v="0.5"/>
    <n v="174.76"/>
    <s v="#ERROR!"/>
    <s v="Account"/>
    <n v="22"/>
    <n v="140"/>
    <n v="70"/>
    <n v="2.9166666666666665"/>
    <n v="70"/>
    <n v="174.76"/>
    <n v="244.76"/>
    <n v="244.76"/>
    <s v="Wed"/>
    <s v="Thu"/>
  </r>
  <r>
    <s v="A00720"/>
    <s v="Southwest"/>
    <s v="Khan"/>
    <x v="0"/>
    <m/>
    <n v="44314"/>
    <n v="44340"/>
    <n v="1"/>
    <m/>
    <m/>
    <m/>
    <n v="0.25"/>
    <n v="33.57"/>
    <s v="#ERROR!"/>
    <s v="C.O.D."/>
    <n v="26"/>
    <n v="80"/>
    <n v="20"/>
    <n v="0.83333333333333337"/>
    <n v="20"/>
    <n v="33.57"/>
    <n v="53.57"/>
    <n v="53.57"/>
    <s v="Wed"/>
    <s v="Mon"/>
  </r>
  <r>
    <s v="A00721"/>
    <s v="Southeast"/>
    <s v="Burton"/>
    <x v="2"/>
    <m/>
    <n v="44314"/>
    <n v="44357"/>
    <n v="1"/>
    <m/>
    <s v="Yes"/>
    <s v="Yes"/>
    <n v="0.25"/>
    <n v="222.34"/>
    <s v="#ERROR!"/>
    <s v="Warranty"/>
    <n v="43"/>
    <n v="80"/>
    <n v="20"/>
    <n v="0.83333333333333337"/>
    <n v="0"/>
    <n v="0"/>
    <n v="242.34"/>
    <n v="0"/>
    <s v="Wed"/>
    <s v="Thu"/>
  </r>
  <r>
    <s v="A00722"/>
    <s v="Central"/>
    <s v="Burton"/>
    <x v="1"/>
    <m/>
    <n v="44315"/>
    <n v="44329"/>
    <n v="1"/>
    <m/>
    <m/>
    <m/>
    <n v="1.25"/>
    <n v="153.94"/>
    <s v="#ERROR!"/>
    <s v="C.O.D."/>
    <n v="14"/>
    <n v="80"/>
    <n v="100"/>
    <n v="4.166666666666667"/>
    <n v="100"/>
    <n v="153.94"/>
    <n v="253.94"/>
    <n v="253.94"/>
    <s v="Thu"/>
    <s v="Thu"/>
  </r>
  <r>
    <s v="A00723"/>
    <s v="Northwest"/>
    <s v="Khan"/>
    <x v="0"/>
    <m/>
    <n v="44315"/>
    <n v="44328"/>
    <n v="1"/>
    <m/>
    <m/>
    <m/>
    <n v="0.75"/>
    <n v="30"/>
    <s v="#ERROR!"/>
    <s v="C.O.D."/>
    <n v="13"/>
    <n v="80"/>
    <n v="60"/>
    <n v="2.5"/>
    <n v="60"/>
    <n v="30"/>
    <n v="90"/>
    <n v="90"/>
    <s v="Thu"/>
    <s v="Wed"/>
  </r>
  <r>
    <s v="A00724"/>
    <s v="North"/>
    <s v="Ling"/>
    <x v="2"/>
    <m/>
    <n v="44315"/>
    <n v="44329"/>
    <n v="1"/>
    <m/>
    <m/>
    <m/>
    <n v="0.25"/>
    <n v="19"/>
    <s v="#ERROR!"/>
    <s v="Account"/>
    <n v="14"/>
    <n v="80"/>
    <n v="20"/>
    <n v="0.83333333333333337"/>
    <n v="20"/>
    <n v="19"/>
    <n v="39"/>
    <n v="39"/>
    <s v="Thu"/>
    <s v="Thu"/>
  </r>
  <r>
    <s v="A00725"/>
    <s v="Southeast"/>
    <s v="Cartier"/>
    <x v="0"/>
    <m/>
    <n v="44315"/>
    <n v="44333"/>
    <n v="1"/>
    <m/>
    <m/>
    <m/>
    <n v="0.25"/>
    <n v="75.180000000000007"/>
    <s v="#ERROR!"/>
    <s v="Account"/>
    <n v="18"/>
    <n v="80"/>
    <n v="20"/>
    <n v="0.83333333333333337"/>
    <n v="20"/>
    <n v="75.180000000000007"/>
    <n v="95.18"/>
    <n v="95.18"/>
    <s v="Thu"/>
    <s v="Mon"/>
  </r>
  <r>
    <s v="A00726"/>
    <s v="South"/>
    <s v="Lopez"/>
    <x v="0"/>
    <m/>
    <n v="44315"/>
    <n v="44354"/>
    <n v="1"/>
    <m/>
    <m/>
    <m/>
    <n v="0.75"/>
    <n v="1180.1600000000001"/>
    <s v="#ERROR!"/>
    <s v="Account"/>
    <n v="39"/>
    <n v="80"/>
    <n v="60"/>
    <n v="2.5"/>
    <n v="60"/>
    <n v="1180.1600000000001"/>
    <n v="1240.1600000000001"/>
    <n v="1240.1600000000001"/>
    <s v="Thu"/>
    <s v="Mon"/>
  </r>
  <r>
    <s v="A00727"/>
    <s v="Central"/>
    <s v="Cartier"/>
    <x v="3"/>
    <m/>
    <n v="44315"/>
    <n v="44350"/>
    <n v="2"/>
    <m/>
    <m/>
    <s v="Yes"/>
    <n v="2"/>
    <n v="125.78"/>
    <s v="#ERROR!"/>
    <s v="C.O.D."/>
    <n v="35"/>
    <n v="140"/>
    <n v="280"/>
    <n v="11.666666666666666"/>
    <n v="280"/>
    <n v="0"/>
    <n v="405.78"/>
    <n v="280"/>
    <s v="Thu"/>
    <s v="Thu"/>
  </r>
  <r>
    <s v="A00728"/>
    <s v="North"/>
    <s v="Ling"/>
    <x v="2"/>
    <m/>
    <n v="44315"/>
    <n v="44356"/>
    <n v="1"/>
    <m/>
    <m/>
    <m/>
    <n v="0.25"/>
    <n v="75.08"/>
    <s v="#ERROR!"/>
    <s v="Account"/>
    <n v="41"/>
    <n v="80"/>
    <n v="20"/>
    <n v="0.83333333333333337"/>
    <n v="20"/>
    <n v="75.08"/>
    <n v="95.08"/>
    <n v="95.08"/>
    <s v="Thu"/>
    <s v="Wed"/>
  </r>
  <r>
    <s v="A00729"/>
    <s v="Northeast"/>
    <s v="Ling"/>
    <x v="1"/>
    <m/>
    <n v="44315"/>
    <n v="44372"/>
    <n v="2"/>
    <m/>
    <m/>
    <m/>
    <n v="0.5"/>
    <n v="103.18"/>
    <s v="#ERROR!"/>
    <s v="C.O.D."/>
    <n v="57"/>
    <n v="140"/>
    <n v="70"/>
    <n v="2.9166666666666665"/>
    <n v="70"/>
    <n v="103.18"/>
    <n v="173.18"/>
    <n v="173.18"/>
    <s v="Thu"/>
    <s v="Fri"/>
  </r>
  <r>
    <s v="A00730"/>
    <s v="Northwest"/>
    <s v="Khan"/>
    <x v="0"/>
    <m/>
    <n v="44315"/>
    <m/>
    <n v="2"/>
    <m/>
    <m/>
    <m/>
    <m/>
    <n v="591.75"/>
    <s v="#ERROR!"/>
    <s v="Account"/>
    <m/>
    <n v="140"/>
    <n v="0"/>
    <n v="0"/>
    <n v="0"/>
    <n v="591.75"/>
    <n v="591.75"/>
    <n v="591.75"/>
    <s v="Thu"/>
    <s v="Sat"/>
  </r>
  <r>
    <s v="A00731"/>
    <s v="Southeast"/>
    <s v="Khan"/>
    <x v="0"/>
    <m/>
    <n v="44319"/>
    <n v="44330"/>
    <n v="1"/>
    <m/>
    <m/>
    <m/>
    <n v="0.25"/>
    <n v="25.71"/>
    <s v="#ERROR!"/>
    <s v="C.O.D."/>
    <n v="11"/>
    <n v="80"/>
    <n v="20"/>
    <n v="0.83333333333333337"/>
    <n v="20"/>
    <n v="25.71"/>
    <n v="45.71"/>
    <n v="45.71"/>
    <s v="Mon"/>
    <s v="Fri"/>
  </r>
  <r>
    <s v="A00732"/>
    <s v="North"/>
    <s v="Ling"/>
    <x v="2"/>
    <m/>
    <n v="44319"/>
    <n v="44329"/>
    <n v="1"/>
    <m/>
    <m/>
    <m/>
    <n v="0.25"/>
    <n v="36.75"/>
    <s v="#ERROR!"/>
    <s v="Account"/>
    <n v="10"/>
    <n v="80"/>
    <n v="20"/>
    <n v="0.83333333333333337"/>
    <n v="20"/>
    <n v="36.75"/>
    <n v="56.75"/>
    <n v="56.75"/>
    <s v="Mon"/>
    <s v="Thu"/>
  </r>
  <r>
    <s v="A00733"/>
    <s v="Central"/>
    <s v="Khan"/>
    <x v="2"/>
    <m/>
    <n v="44319"/>
    <n v="44329"/>
    <n v="1"/>
    <m/>
    <m/>
    <m/>
    <n v="0.25"/>
    <n v="128.68"/>
    <s v="#ERROR!"/>
    <s v="C.O.D."/>
    <n v="10"/>
    <n v="80"/>
    <n v="20"/>
    <n v="0.83333333333333337"/>
    <n v="20"/>
    <n v="128.68"/>
    <n v="148.68"/>
    <n v="148.68"/>
    <s v="Mon"/>
    <s v="Thu"/>
  </r>
  <r>
    <s v="A00734"/>
    <s v="Southeast"/>
    <s v="Khan"/>
    <x v="0"/>
    <m/>
    <n v="44319"/>
    <n v="44329"/>
    <n v="1"/>
    <m/>
    <m/>
    <m/>
    <n v="1.25"/>
    <n v="240.55"/>
    <s v="#ERROR!"/>
    <s v="Account"/>
    <n v="10"/>
    <n v="80"/>
    <n v="100"/>
    <n v="4.166666666666667"/>
    <n v="100"/>
    <n v="240.55"/>
    <n v="340.55"/>
    <n v="340.55"/>
    <s v="Mon"/>
    <s v="Thu"/>
  </r>
  <r>
    <s v="A00735"/>
    <s v="Northwest"/>
    <s v="Burton"/>
    <x v="0"/>
    <m/>
    <n v="44319"/>
    <n v="44329"/>
    <n v="2"/>
    <m/>
    <m/>
    <m/>
    <n v="0.5"/>
    <n v="357.98"/>
    <s v="#ERROR!"/>
    <s v="C.O.D."/>
    <n v="10"/>
    <n v="140"/>
    <n v="70"/>
    <n v="2.9166666666666665"/>
    <n v="70"/>
    <n v="357.98"/>
    <n v="427.98"/>
    <n v="427.98"/>
    <s v="Mon"/>
    <s v="Thu"/>
  </r>
  <r>
    <s v="A00736"/>
    <s v="Central"/>
    <s v="Khan"/>
    <x v="1"/>
    <m/>
    <n v="44319"/>
    <n v="44334"/>
    <n v="1"/>
    <m/>
    <m/>
    <m/>
    <n v="0.5"/>
    <n v="6.4"/>
    <s v="#ERROR!"/>
    <s v="C.O.D."/>
    <n v="15"/>
    <n v="80"/>
    <n v="40"/>
    <n v="1.6666666666666667"/>
    <n v="40"/>
    <n v="6.4"/>
    <n v="46.4"/>
    <n v="46.4"/>
    <s v="Mon"/>
    <s v="Tue"/>
  </r>
  <r>
    <s v="A00737"/>
    <s v="Southeast"/>
    <s v="Burton"/>
    <x v="1"/>
    <m/>
    <n v="44319"/>
    <n v="44335"/>
    <n v="2"/>
    <m/>
    <s v="Yes"/>
    <s v="Yes"/>
    <n v="1"/>
    <n v="182.08"/>
    <s v="#ERROR!"/>
    <s v="Warranty"/>
    <n v="16"/>
    <n v="140"/>
    <n v="140"/>
    <n v="5.833333333333333"/>
    <n v="0"/>
    <n v="0"/>
    <n v="322.08000000000004"/>
    <n v="0"/>
    <s v="Mon"/>
    <s v="Wed"/>
  </r>
  <r>
    <s v="A00738"/>
    <s v="North"/>
    <s v="Ling"/>
    <x v="2"/>
    <m/>
    <n v="44319"/>
    <n v="44334"/>
    <n v="2"/>
    <m/>
    <m/>
    <m/>
    <n v="0.25"/>
    <n v="149.24"/>
    <s v="#ERROR!"/>
    <s v="Account"/>
    <n v="15"/>
    <n v="140"/>
    <n v="35"/>
    <n v="1.4583333333333333"/>
    <n v="35"/>
    <n v="149.24"/>
    <n v="184.24"/>
    <n v="184.24"/>
    <s v="Mon"/>
    <s v="Tue"/>
  </r>
  <r>
    <s v="A00739"/>
    <s v="Northeast"/>
    <s v="Ling"/>
    <x v="0"/>
    <m/>
    <n v="44319"/>
    <n v="44336"/>
    <n v="2"/>
    <m/>
    <m/>
    <m/>
    <n v="0.25"/>
    <n v="26.59"/>
    <s v="#ERROR!"/>
    <s v="Credit"/>
    <n v="17"/>
    <n v="140"/>
    <n v="35"/>
    <n v="1.4583333333333333"/>
    <n v="35"/>
    <n v="26.59"/>
    <n v="61.59"/>
    <n v="61.59"/>
    <s v="Mon"/>
    <s v="Thu"/>
  </r>
  <r>
    <s v="A00740"/>
    <s v="West"/>
    <s v="Khan"/>
    <x v="1"/>
    <m/>
    <n v="44319"/>
    <n v="44349"/>
    <n v="1"/>
    <m/>
    <m/>
    <m/>
    <n v="0.5"/>
    <n v="29.73"/>
    <s v="#ERROR!"/>
    <s v="Account"/>
    <n v="30"/>
    <n v="80"/>
    <n v="40"/>
    <n v="1.6666666666666667"/>
    <n v="40"/>
    <n v="29.73"/>
    <n v="69.73"/>
    <n v="69.73"/>
    <s v="Mon"/>
    <s v="Wed"/>
  </r>
  <r>
    <s v="A00741"/>
    <s v="North"/>
    <s v="Ling"/>
    <x v="2"/>
    <m/>
    <n v="44319"/>
    <n v="44354"/>
    <n v="1"/>
    <m/>
    <m/>
    <m/>
    <n v="0.25"/>
    <n v="21.33"/>
    <s v="#ERROR!"/>
    <s v="Account"/>
    <n v="35"/>
    <n v="80"/>
    <n v="20"/>
    <n v="0.83333333333333337"/>
    <n v="20"/>
    <n v="21.33"/>
    <n v="41.33"/>
    <n v="41.33"/>
    <s v="Mon"/>
    <s v="Mon"/>
  </r>
  <r>
    <s v="A00742"/>
    <s v="East"/>
    <s v="Ling"/>
    <x v="2"/>
    <m/>
    <n v="44319"/>
    <n v="44361"/>
    <n v="1"/>
    <m/>
    <m/>
    <m/>
    <n v="0.25"/>
    <n v="64.17"/>
    <s v="#ERROR!"/>
    <s v="Account"/>
    <n v="42"/>
    <n v="80"/>
    <n v="20"/>
    <n v="0.83333333333333337"/>
    <n v="20"/>
    <n v="64.17"/>
    <n v="84.17"/>
    <n v="84.17"/>
    <s v="Mon"/>
    <s v="Mon"/>
  </r>
  <r>
    <s v="A00743"/>
    <s v="West"/>
    <s v="Khan"/>
    <x v="2"/>
    <m/>
    <n v="44319"/>
    <n v="44368"/>
    <n v="1"/>
    <m/>
    <m/>
    <m/>
    <n v="0.25"/>
    <n v="70.819999999999993"/>
    <s v="#ERROR!"/>
    <s v="P.O."/>
    <n v="49"/>
    <n v="80"/>
    <n v="20"/>
    <n v="0.83333333333333337"/>
    <n v="20"/>
    <n v="70.819999999999993"/>
    <n v="90.82"/>
    <n v="90.82"/>
    <s v="Mon"/>
    <s v="Mon"/>
  </r>
  <r>
    <s v="A00744"/>
    <s v="Southwest"/>
    <s v="Burton"/>
    <x v="1"/>
    <m/>
    <n v="44319"/>
    <n v="44389"/>
    <n v="1"/>
    <m/>
    <m/>
    <m/>
    <n v="2.5"/>
    <n v="271.91000000000003"/>
    <s v="#ERROR!"/>
    <s v="C.O.D."/>
    <n v="70"/>
    <n v="80"/>
    <n v="200"/>
    <n v="8.3333333333333339"/>
    <n v="200"/>
    <n v="271.91000000000003"/>
    <n v="471.91"/>
    <n v="471.91"/>
    <s v="Mon"/>
    <s v="Mon"/>
  </r>
  <r>
    <s v="A00745"/>
    <s v="Central"/>
    <s v="Khan"/>
    <x v="0"/>
    <m/>
    <n v="44320"/>
    <n v="44329"/>
    <n v="1"/>
    <m/>
    <m/>
    <m/>
    <n v="0.75"/>
    <n v="146.19999999999999"/>
    <s v="#ERROR!"/>
    <s v="C.O.D."/>
    <n v="9"/>
    <n v="80"/>
    <n v="60"/>
    <n v="2.5"/>
    <n v="60"/>
    <n v="146.19999999999999"/>
    <n v="206.2"/>
    <n v="206.2"/>
    <s v="Tue"/>
    <s v="Thu"/>
  </r>
  <r>
    <s v="A00746"/>
    <s v="Central"/>
    <s v="Khan"/>
    <x v="1"/>
    <m/>
    <n v="44320"/>
    <n v="44336"/>
    <n v="1"/>
    <m/>
    <m/>
    <m/>
    <n v="0.5"/>
    <n v="150"/>
    <s v="#ERROR!"/>
    <s v="Account"/>
    <n v="16"/>
    <n v="80"/>
    <n v="40"/>
    <n v="1.6666666666666667"/>
    <n v="40"/>
    <n v="150"/>
    <n v="190"/>
    <n v="190"/>
    <s v="Tue"/>
    <s v="Thu"/>
  </r>
  <r>
    <s v="A00747"/>
    <s v="Central"/>
    <s v="Cartier"/>
    <x v="2"/>
    <m/>
    <n v="44320"/>
    <n v="44350"/>
    <n v="1"/>
    <m/>
    <m/>
    <m/>
    <n v="0.25"/>
    <n v="140.5"/>
    <s v="#ERROR!"/>
    <s v="C.O.D."/>
    <n v="30"/>
    <n v="80"/>
    <n v="20"/>
    <n v="0.83333333333333337"/>
    <n v="20"/>
    <n v="140.5"/>
    <n v="160.5"/>
    <n v="160.5"/>
    <s v="Tue"/>
    <s v="Thu"/>
  </r>
  <r>
    <s v="A00748"/>
    <s v="South"/>
    <s v="Lopez"/>
    <x v="2"/>
    <m/>
    <n v="44320"/>
    <n v="44357"/>
    <n v="1"/>
    <m/>
    <m/>
    <m/>
    <n v="0.25"/>
    <n v="39"/>
    <s v="#ERROR!"/>
    <s v="Account"/>
    <n v="37"/>
    <n v="80"/>
    <n v="20"/>
    <n v="0.83333333333333337"/>
    <n v="20"/>
    <n v="39"/>
    <n v="59"/>
    <n v="59"/>
    <s v="Tue"/>
    <s v="Thu"/>
  </r>
  <r>
    <s v="A00749"/>
    <s v="North"/>
    <s v="Khan"/>
    <x v="3"/>
    <m/>
    <n v="44320"/>
    <n v="44389"/>
    <n v="2"/>
    <m/>
    <m/>
    <m/>
    <n v="2.25"/>
    <n v="716.99"/>
    <s v="#ERROR!"/>
    <s v="C.O.D."/>
    <n v="69"/>
    <n v="140"/>
    <n v="315"/>
    <n v="13.125"/>
    <n v="315"/>
    <n v="716.99"/>
    <n v="1031.99"/>
    <n v="1031.99"/>
    <s v="Tue"/>
    <s v="Mon"/>
  </r>
  <r>
    <s v="A00750"/>
    <s v="Northeast"/>
    <s v="Ling"/>
    <x v="2"/>
    <m/>
    <n v="44320"/>
    <m/>
    <n v="1"/>
    <m/>
    <m/>
    <m/>
    <m/>
    <n v="118.9"/>
    <s v="#ERROR!"/>
    <s v="Account"/>
    <m/>
    <n v="80"/>
    <n v="0"/>
    <n v="0"/>
    <n v="0"/>
    <n v="118.9"/>
    <n v="118.9"/>
    <n v="118.9"/>
    <s v="Tue"/>
    <s v="Sat"/>
  </r>
  <r>
    <s v="A00751"/>
    <s v="South"/>
    <s v="Burton"/>
    <x v="0"/>
    <m/>
    <n v="44321"/>
    <n v="44333"/>
    <n v="2"/>
    <m/>
    <m/>
    <s v="Yes"/>
    <n v="0.25"/>
    <n v="24"/>
    <s v="#ERROR!"/>
    <s v="C.O.D."/>
    <n v="12"/>
    <n v="140"/>
    <n v="35"/>
    <n v="1.4583333333333333"/>
    <n v="35"/>
    <n v="0"/>
    <n v="59"/>
    <n v="35"/>
    <s v="Wed"/>
    <s v="Mon"/>
  </r>
  <r>
    <s v="A00752"/>
    <s v="Southeast"/>
    <s v="Cartier"/>
    <x v="0"/>
    <m/>
    <n v="44321"/>
    <n v="44333"/>
    <n v="1"/>
    <m/>
    <m/>
    <m/>
    <n v="0.25"/>
    <n v="28.04"/>
    <s v="#ERROR!"/>
    <s v="Account"/>
    <n v="12"/>
    <n v="80"/>
    <n v="20"/>
    <n v="0.83333333333333337"/>
    <n v="20"/>
    <n v="28.04"/>
    <n v="48.04"/>
    <n v="48.04"/>
    <s v="Wed"/>
    <s v="Mon"/>
  </r>
  <r>
    <s v="A00753"/>
    <s v="South"/>
    <s v="Burton"/>
    <x v="0"/>
    <m/>
    <n v="44321"/>
    <n v="44333"/>
    <n v="2"/>
    <m/>
    <m/>
    <m/>
    <n v="0.5"/>
    <n v="291.11"/>
    <s v="#ERROR!"/>
    <s v="C.O.D."/>
    <n v="12"/>
    <n v="140"/>
    <n v="70"/>
    <n v="2.9166666666666665"/>
    <n v="70"/>
    <n v="291.11"/>
    <n v="361.11"/>
    <n v="361.11"/>
    <s v="Wed"/>
    <s v="Mon"/>
  </r>
  <r>
    <s v="A00754"/>
    <s v="Northeast"/>
    <s v="Ling"/>
    <x v="0"/>
    <m/>
    <n v="44321"/>
    <n v="44340"/>
    <n v="2"/>
    <m/>
    <m/>
    <m/>
    <n v="0.25"/>
    <n v="36.340000000000003"/>
    <s v="#ERROR!"/>
    <s v="Account"/>
    <n v="19"/>
    <n v="140"/>
    <n v="35"/>
    <n v="1.4583333333333333"/>
    <n v="35"/>
    <n v="36.340000000000003"/>
    <n v="71.34"/>
    <n v="71.34"/>
    <s v="Wed"/>
    <s v="Mon"/>
  </r>
  <r>
    <s v="A00755"/>
    <s v="Central"/>
    <s v="Burton"/>
    <x v="3"/>
    <m/>
    <n v="44321"/>
    <n v="44343"/>
    <n v="1"/>
    <m/>
    <m/>
    <m/>
    <n v="1"/>
    <n v="26.84"/>
    <s v="#ERROR!"/>
    <s v="C.O.D."/>
    <n v="22"/>
    <n v="80"/>
    <n v="80"/>
    <n v="3.3333333333333335"/>
    <n v="80"/>
    <n v="26.84"/>
    <n v="106.84"/>
    <n v="106.84"/>
    <s v="Wed"/>
    <s v="Thu"/>
  </r>
  <r>
    <s v="A00756"/>
    <s v="Central"/>
    <s v="Khan"/>
    <x v="2"/>
    <m/>
    <n v="44322"/>
    <n v="44336"/>
    <n v="1"/>
    <m/>
    <m/>
    <m/>
    <n v="0.25"/>
    <n v="56.11"/>
    <s v="#ERROR!"/>
    <s v="Account"/>
    <n v="14"/>
    <n v="80"/>
    <n v="20"/>
    <n v="0.83333333333333337"/>
    <n v="20"/>
    <n v="56.11"/>
    <n v="76.11"/>
    <n v="76.11"/>
    <s v="Thu"/>
    <s v="Thu"/>
  </r>
  <r>
    <s v="A00757"/>
    <s v="North"/>
    <s v="Ling"/>
    <x v="1"/>
    <m/>
    <n v="44322"/>
    <n v="44335"/>
    <n v="2"/>
    <m/>
    <m/>
    <m/>
    <n v="0.5"/>
    <n v="205.53"/>
    <s v="#ERROR!"/>
    <s v="Account"/>
    <n v="13"/>
    <n v="140"/>
    <n v="70"/>
    <n v="2.9166666666666665"/>
    <n v="70"/>
    <n v="205.53"/>
    <n v="275.52999999999997"/>
    <n v="275.52999999999997"/>
    <s v="Thu"/>
    <s v="Wed"/>
  </r>
  <r>
    <s v="A00758"/>
    <s v="Northwest"/>
    <s v="Cartier"/>
    <x v="3"/>
    <m/>
    <n v="44322"/>
    <n v="44342"/>
    <n v="1"/>
    <m/>
    <m/>
    <m/>
    <n v="1"/>
    <n v="77.81"/>
    <s v="#ERROR!"/>
    <s v="C.O.D."/>
    <n v="20"/>
    <n v="80"/>
    <n v="80"/>
    <n v="3.3333333333333335"/>
    <n v="80"/>
    <n v="77.81"/>
    <n v="157.81"/>
    <n v="157.81"/>
    <s v="Thu"/>
    <s v="Wed"/>
  </r>
  <r>
    <s v="A00759"/>
    <s v="Southeast"/>
    <s v="Cartier"/>
    <x v="1"/>
    <m/>
    <n v="44322"/>
    <n v="44343"/>
    <n v="1"/>
    <m/>
    <m/>
    <m/>
    <n v="0.5"/>
    <n v="205.07"/>
    <s v="#ERROR!"/>
    <s v="C.O.D."/>
    <n v="21"/>
    <n v="80"/>
    <n v="40"/>
    <n v="1.6666666666666667"/>
    <n v="40"/>
    <n v="205.07"/>
    <n v="245.07"/>
    <n v="245.07"/>
    <s v="Thu"/>
    <s v="Thu"/>
  </r>
  <r>
    <s v="A00760"/>
    <s v="Southeast"/>
    <s v="Cartier"/>
    <x v="3"/>
    <m/>
    <n v="44323"/>
    <n v="44397"/>
    <n v="1"/>
    <m/>
    <m/>
    <m/>
    <n v="1.25"/>
    <n v="30"/>
    <s v="#ERROR!"/>
    <s v="C.O.D."/>
    <n v="74"/>
    <n v="80"/>
    <n v="100"/>
    <n v="4.166666666666667"/>
    <n v="100"/>
    <n v="30"/>
    <n v="130"/>
    <n v="130"/>
    <s v="Fri"/>
    <s v="Tue"/>
  </r>
  <r>
    <s v="A00761"/>
    <s v="South"/>
    <s v="Lopez"/>
    <x v="0"/>
    <m/>
    <n v="44326"/>
    <n v="44335"/>
    <n v="1"/>
    <m/>
    <m/>
    <m/>
    <n v="0.5"/>
    <n v="92.59"/>
    <s v="#ERROR!"/>
    <s v="P.O."/>
    <n v="9"/>
    <n v="80"/>
    <n v="40"/>
    <n v="1.6666666666666667"/>
    <n v="40"/>
    <n v="92.59"/>
    <n v="132.59"/>
    <n v="132.59"/>
    <s v="Mon"/>
    <s v="Wed"/>
  </r>
  <r>
    <s v="A00762"/>
    <s v="North"/>
    <s v="Ling"/>
    <x v="0"/>
    <m/>
    <n v="44326"/>
    <n v="44347"/>
    <n v="1"/>
    <m/>
    <m/>
    <m/>
    <n v="0.25"/>
    <n v="58.24"/>
    <s v="#ERROR!"/>
    <s v="Account"/>
    <n v="21"/>
    <n v="80"/>
    <n v="20"/>
    <n v="0.83333333333333337"/>
    <n v="20"/>
    <n v="58.24"/>
    <n v="78.240000000000009"/>
    <n v="78.240000000000009"/>
    <s v="Mon"/>
    <s v="Mon"/>
  </r>
  <r>
    <s v="A00763"/>
    <s v="Northwest"/>
    <s v="Burton"/>
    <x v="1"/>
    <s v="Yes"/>
    <n v="44326"/>
    <n v="44352"/>
    <n v="2"/>
    <m/>
    <m/>
    <m/>
    <n v="0.5"/>
    <n v="69.66"/>
    <s v="#ERROR!"/>
    <s v="P.O."/>
    <n v="26"/>
    <n v="140"/>
    <n v="70"/>
    <n v="2.9166666666666665"/>
    <n v="70"/>
    <n v="69.66"/>
    <n v="139.66"/>
    <n v="139.66"/>
    <s v="Mon"/>
    <s v="Sat"/>
  </r>
  <r>
    <s v="A00764"/>
    <s v="Central"/>
    <s v="Cartier"/>
    <x v="4"/>
    <s v="Yes"/>
    <n v="44326"/>
    <n v="44349"/>
    <n v="2"/>
    <m/>
    <m/>
    <m/>
    <n v="1"/>
    <n v="51.88"/>
    <s v="#ERROR!"/>
    <s v="C.O.D."/>
    <n v="23"/>
    <n v="140"/>
    <n v="140"/>
    <n v="5.833333333333333"/>
    <n v="140"/>
    <n v="51.88"/>
    <n v="191.88"/>
    <n v="191.88"/>
    <s v="Mon"/>
    <s v="Wed"/>
  </r>
  <r>
    <s v="A00765"/>
    <s v="Southwest"/>
    <s v="Cartier"/>
    <x v="0"/>
    <m/>
    <n v="44326"/>
    <n v="44357"/>
    <n v="2"/>
    <m/>
    <m/>
    <m/>
    <n v="0.5"/>
    <n v="103.18"/>
    <s v="#ERROR!"/>
    <s v="C.O.D."/>
    <n v="31"/>
    <n v="140"/>
    <n v="70"/>
    <n v="2.9166666666666665"/>
    <n v="70"/>
    <n v="103.18"/>
    <n v="173.18"/>
    <n v="173.18"/>
    <s v="Mon"/>
    <s v="Thu"/>
  </r>
  <r>
    <s v="A00766"/>
    <s v="North"/>
    <s v="Ling"/>
    <x v="0"/>
    <m/>
    <n v="44326"/>
    <n v="44357"/>
    <n v="2"/>
    <m/>
    <m/>
    <m/>
    <n v="0.25"/>
    <n v="122.63"/>
    <s v="#ERROR!"/>
    <s v="C.O.D."/>
    <n v="31"/>
    <n v="140"/>
    <n v="35"/>
    <n v="1.4583333333333333"/>
    <n v="35"/>
    <n v="122.63"/>
    <n v="157.63"/>
    <n v="157.63"/>
    <s v="Mon"/>
    <s v="Thu"/>
  </r>
  <r>
    <s v="A00767"/>
    <s v="Southeast"/>
    <s v="Cartier"/>
    <x v="0"/>
    <m/>
    <n v="44326"/>
    <n v="44361"/>
    <n v="1"/>
    <m/>
    <m/>
    <m/>
    <n v="0.25"/>
    <n v="73.81"/>
    <s v="#ERROR!"/>
    <s v="C.O.D."/>
    <n v="35"/>
    <n v="80"/>
    <n v="20"/>
    <n v="0.83333333333333337"/>
    <n v="20"/>
    <n v="73.81"/>
    <n v="93.81"/>
    <n v="93.81"/>
    <s v="Mon"/>
    <s v="Mon"/>
  </r>
  <r>
    <s v="A00768"/>
    <s v="Northwest"/>
    <s v="Burton"/>
    <x v="2"/>
    <m/>
    <n v="44327"/>
    <n v="44340"/>
    <n v="2"/>
    <m/>
    <m/>
    <m/>
    <n v="0.25"/>
    <n v="479.36"/>
    <s v="#ERROR!"/>
    <s v="Account"/>
    <n v="13"/>
    <n v="140"/>
    <n v="35"/>
    <n v="1.4583333333333333"/>
    <n v="35"/>
    <n v="479.36"/>
    <n v="514.36"/>
    <n v="514.36"/>
    <s v="Tue"/>
    <s v="Mon"/>
  </r>
  <r>
    <s v="A00769"/>
    <s v="West"/>
    <s v="Khan"/>
    <x v="0"/>
    <m/>
    <n v="44327"/>
    <n v="44349"/>
    <n v="1"/>
    <m/>
    <m/>
    <m/>
    <n v="0.25"/>
    <n v="180"/>
    <s v="#ERROR!"/>
    <s v="P.O."/>
    <n v="22"/>
    <n v="80"/>
    <n v="20"/>
    <n v="0.83333333333333337"/>
    <n v="20"/>
    <n v="180"/>
    <n v="200"/>
    <n v="200"/>
    <s v="Tue"/>
    <s v="Wed"/>
  </r>
  <r>
    <s v="A00770"/>
    <s v="Central"/>
    <s v="Cartier"/>
    <x v="1"/>
    <s v="Yes"/>
    <n v="44327"/>
    <n v="44399"/>
    <n v="1"/>
    <m/>
    <m/>
    <m/>
    <n v="1"/>
    <n v="117.45"/>
    <s v="#ERROR!"/>
    <s v="Account"/>
    <n v="72"/>
    <n v="80"/>
    <n v="80"/>
    <n v="3.3333333333333335"/>
    <n v="80"/>
    <n v="117.45"/>
    <n v="197.45"/>
    <n v="197.45"/>
    <s v="Tue"/>
    <s v="Thu"/>
  </r>
  <r>
    <s v="A00771"/>
    <s v="West"/>
    <s v="Khan"/>
    <x v="0"/>
    <m/>
    <n v="44328"/>
    <n v="44349"/>
    <n v="1"/>
    <m/>
    <m/>
    <m/>
    <n v="0.25"/>
    <n v="240.28"/>
    <s v="#ERROR!"/>
    <s v="P.O."/>
    <n v="21"/>
    <n v="80"/>
    <n v="20"/>
    <n v="0.83333333333333337"/>
    <n v="20"/>
    <n v="240.28"/>
    <n v="260.27999999999997"/>
    <n v="260.27999999999997"/>
    <s v="Wed"/>
    <s v="Wed"/>
  </r>
  <r>
    <s v="A00772"/>
    <s v="Southwest"/>
    <s v="Khan"/>
    <x v="1"/>
    <m/>
    <n v="44328"/>
    <n v="44363"/>
    <n v="2"/>
    <m/>
    <m/>
    <m/>
    <n v="0.5"/>
    <n v="176.31"/>
    <s v="#ERROR!"/>
    <s v="C.O.D."/>
    <n v="35"/>
    <n v="140"/>
    <n v="70"/>
    <n v="2.9166666666666665"/>
    <n v="70"/>
    <n v="176.31"/>
    <n v="246.31"/>
    <n v="246.31"/>
    <s v="Wed"/>
    <s v="Wed"/>
  </r>
  <r>
    <s v="A00773"/>
    <s v="Central"/>
    <s v="Cartier"/>
    <x v="0"/>
    <m/>
    <n v="44328"/>
    <n v="44370"/>
    <n v="1"/>
    <m/>
    <m/>
    <m/>
    <n v="0.5"/>
    <n v="280"/>
    <s v="#ERROR!"/>
    <s v="Account"/>
    <n v="42"/>
    <n v="80"/>
    <n v="40"/>
    <n v="1.6666666666666667"/>
    <n v="40"/>
    <n v="280"/>
    <n v="320"/>
    <n v="320"/>
    <s v="Wed"/>
    <s v="Wed"/>
  </r>
  <r>
    <s v="A00774"/>
    <s v="Central"/>
    <s v="Khan"/>
    <x v="3"/>
    <m/>
    <n v="44328"/>
    <n v="44397"/>
    <n v="2"/>
    <m/>
    <m/>
    <m/>
    <n v="2"/>
    <n v="345.73"/>
    <s v="#ERROR!"/>
    <s v="C.O.D."/>
    <n v="69"/>
    <n v="140"/>
    <n v="280"/>
    <n v="11.666666666666666"/>
    <n v="280"/>
    <n v="345.73"/>
    <n v="625.73"/>
    <n v="625.73"/>
    <s v="Wed"/>
    <s v="Tue"/>
  </r>
  <r>
    <s v="A00775"/>
    <s v="North"/>
    <s v="Ling"/>
    <x v="1"/>
    <m/>
    <n v="44329"/>
    <n v="44347"/>
    <n v="2"/>
    <m/>
    <m/>
    <m/>
    <n v="1"/>
    <n v="158.29"/>
    <s v="#ERROR!"/>
    <s v="Account"/>
    <n v="18"/>
    <n v="140"/>
    <n v="140"/>
    <n v="5.833333333333333"/>
    <n v="140"/>
    <n v="158.29"/>
    <n v="298.28999999999996"/>
    <n v="298.28999999999996"/>
    <s v="Thu"/>
    <s v="Mon"/>
  </r>
  <r>
    <s v="A00776"/>
    <s v="Northwest"/>
    <s v="Cartier"/>
    <x v="1"/>
    <m/>
    <n v="44329"/>
    <n v="44348"/>
    <n v="1"/>
    <m/>
    <m/>
    <m/>
    <n v="0.5"/>
    <n v="14.42"/>
    <s v="#ERROR!"/>
    <s v="Account"/>
    <n v="19"/>
    <n v="80"/>
    <n v="40"/>
    <n v="1.6666666666666667"/>
    <n v="40"/>
    <n v="14.42"/>
    <n v="54.42"/>
    <n v="54.42"/>
    <s v="Thu"/>
    <s v="Tue"/>
  </r>
  <r>
    <s v="A00777"/>
    <s v="South"/>
    <s v="Lopez"/>
    <x v="1"/>
    <m/>
    <n v="44329"/>
    <n v="44355"/>
    <n v="1"/>
    <m/>
    <m/>
    <m/>
    <n v="0.75"/>
    <n v="62.97"/>
    <s v="#ERROR!"/>
    <s v="Account"/>
    <n v="26"/>
    <n v="80"/>
    <n v="60"/>
    <n v="2.5"/>
    <n v="60"/>
    <n v="62.97"/>
    <n v="122.97"/>
    <n v="122.97"/>
    <s v="Thu"/>
    <s v="Tue"/>
  </r>
  <r>
    <s v="A00778"/>
    <s v="North"/>
    <s v="Ling"/>
    <x v="0"/>
    <m/>
    <n v="44329"/>
    <n v="44355"/>
    <n v="2"/>
    <m/>
    <m/>
    <m/>
    <n v="0.25"/>
    <n v="63.44"/>
    <s v="#ERROR!"/>
    <s v="Account"/>
    <n v="26"/>
    <n v="140"/>
    <n v="35"/>
    <n v="1.4583333333333333"/>
    <n v="35"/>
    <n v="63.44"/>
    <n v="98.44"/>
    <n v="98.44"/>
    <s v="Thu"/>
    <s v="Tue"/>
  </r>
  <r>
    <s v="A00779"/>
    <s v="Central"/>
    <s v="Cartier"/>
    <x v="1"/>
    <m/>
    <n v="44329"/>
    <n v="44363"/>
    <n v="1"/>
    <m/>
    <m/>
    <m/>
    <n v="0.5"/>
    <n v="30"/>
    <s v="#ERROR!"/>
    <s v="C.O.D."/>
    <n v="34"/>
    <n v="80"/>
    <n v="40"/>
    <n v="1.6666666666666667"/>
    <n v="40"/>
    <n v="30"/>
    <n v="70"/>
    <n v="70"/>
    <s v="Thu"/>
    <s v="Wed"/>
  </r>
  <r>
    <s v="A00780"/>
    <s v="Northeast"/>
    <s v="Ling"/>
    <x v="1"/>
    <m/>
    <n v="44329"/>
    <n v="44364"/>
    <n v="1"/>
    <m/>
    <m/>
    <m/>
    <n v="0.5"/>
    <n v="496"/>
    <s v="#ERROR!"/>
    <s v="Account"/>
    <n v="35"/>
    <n v="80"/>
    <n v="40"/>
    <n v="1.6666666666666667"/>
    <n v="40"/>
    <n v="496"/>
    <n v="536"/>
    <n v="536"/>
    <s v="Thu"/>
    <s v="Thu"/>
  </r>
  <r>
    <s v="A00781"/>
    <s v="Northwest"/>
    <s v="Cartier"/>
    <x v="1"/>
    <s v="Yes"/>
    <n v="44329"/>
    <m/>
    <n v="1"/>
    <m/>
    <m/>
    <s v="Yes"/>
    <m/>
    <n v="126.81"/>
    <s v="#ERROR!"/>
    <s v="C.O.D."/>
    <m/>
    <n v="80"/>
    <n v="0"/>
    <n v="0"/>
    <n v="0"/>
    <n v="0"/>
    <n v="126.81"/>
    <n v="0"/>
    <s v="Thu"/>
    <s v="Sat"/>
  </r>
  <r>
    <s v="A00782"/>
    <s v="West"/>
    <s v="Khan"/>
    <x v="4"/>
    <m/>
    <n v="44329"/>
    <m/>
    <n v="2"/>
    <m/>
    <m/>
    <m/>
    <m/>
    <n v="144"/>
    <s v="#ERROR!"/>
    <s v="C.O.D."/>
    <m/>
    <n v="140"/>
    <n v="0"/>
    <n v="0"/>
    <n v="0"/>
    <n v="144"/>
    <n v="144"/>
    <n v="144"/>
    <s v="Thu"/>
    <s v="Sat"/>
  </r>
  <r>
    <s v="A00783"/>
    <s v="East"/>
    <s v="Ling"/>
    <x v="1"/>
    <m/>
    <n v="44331"/>
    <n v="44354"/>
    <n v="2"/>
    <m/>
    <m/>
    <s v="Yes"/>
    <n v="0.5"/>
    <n v="494.93"/>
    <s v="#ERROR!"/>
    <s v="C.O.D."/>
    <n v="23"/>
    <n v="140"/>
    <n v="70"/>
    <n v="2.9166666666666665"/>
    <n v="70"/>
    <n v="0"/>
    <n v="564.93000000000006"/>
    <n v="70"/>
    <s v="Sat"/>
    <s v="Mon"/>
  </r>
  <r>
    <s v="A00784"/>
    <s v="North"/>
    <s v="Ling"/>
    <x v="0"/>
    <m/>
    <n v="44331"/>
    <n v="44355"/>
    <n v="2"/>
    <m/>
    <m/>
    <m/>
    <n v="0.25"/>
    <n v="30.05"/>
    <s v="#ERROR!"/>
    <s v="C.O.D."/>
    <n v="24"/>
    <n v="140"/>
    <n v="35"/>
    <n v="1.4583333333333333"/>
    <n v="35"/>
    <n v="30.05"/>
    <n v="65.05"/>
    <n v="65.05"/>
    <s v="Sat"/>
    <s v="Tue"/>
  </r>
  <r>
    <s v="A00785"/>
    <s v="Southeast"/>
    <s v="Burton"/>
    <x v="0"/>
    <s v="Yes"/>
    <n v="44333"/>
    <n v="44341"/>
    <n v="1"/>
    <m/>
    <m/>
    <m/>
    <n v="0.25"/>
    <n v="147.63999999999999"/>
    <s v="#ERROR!"/>
    <s v="Account"/>
    <n v="8"/>
    <n v="80"/>
    <n v="20"/>
    <n v="0.83333333333333337"/>
    <n v="20"/>
    <n v="147.63999999999999"/>
    <n v="167.64"/>
    <n v="167.64"/>
    <s v="Mon"/>
    <s v="Tue"/>
  </r>
  <r>
    <s v="A00786"/>
    <s v="North"/>
    <s v="Ling"/>
    <x v="1"/>
    <m/>
    <n v="44333"/>
    <n v="44344"/>
    <n v="2"/>
    <m/>
    <m/>
    <m/>
    <n v="0.5"/>
    <n v="37.44"/>
    <s v="#ERROR!"/>
    <s v="C.O.D."/>
    <n v="11"/>
    <n v="140"/>
    <n v="70"/>
    <n v="2.9166666666666665"/>
    <n v="70"/>
    <n v="37.44"/>
    <n v="107.44"/>
    <n v="107.44"/>
    <s v="Mon"/>
    <s v="Fri"/>
  </r>
  <r>
    <s v="A00787"/>
    <s v="Northeast"/>
    <s v="Ling"/>
    <x v="0"/>
    <m/>
    <n v="44333"/>
    <n v="44349"/>
    <n v="2"/>
    <m/>
    <m/>
    <m/>
    <n v="0.5"/>
    <n v="288"/>
    <s v="#ERROR!"/>
    <s v="Account"/>
    <n v="16"/>
    <n v="140"/>
    <n v="70"/>
    <n v="2.9166666666666665"/>
    <n v="70"/>
    <n v="288"/>
    <n v="358"/>
    <n v="358"/>
    <s v="Mon"/>
    <s v="Wed"/>
  </r>
  <r>
    <s v="A00788"/>
    <s v="Northwest"/>
    <s v="Cartier"/>
    <x v="0"/>
    <m/>
    <n v="44333"/>
    <n v="44349"/>
    <n v="2"/>
    <m/>
    <m/>
    <m/>
    <n v="1"/>
    <n v="150"/>
    <s v="#ERROR!"/>
    <s v="C.O.D."/>
    <n v="16"/>
    <n v="140"/>
    <n v="140"/>
    <n v="5.833333333333333"/>
    <n v="140"/>
    <n v="150"/>
    <n v="290"/>
    <n v="290"/>
    <s v="Mon"/>
    <s v="Wed"/>
  </r>
  <r>
    <s v="A00789"/>
    <s v="North"/>
    <s v="Ling"/>
    <x v="2"/>
    <m/>
    <n v="44333"/>
    <n v="44355"/>
    <n v="1"/>
    <m/>
    <m/>
    <m/>
    <n v="0.25"/>
    <n v="42.66"/>
    <s v="#ERROR!"/>
    <s v="Account"/>
    <n v="22"/>
    <n v="80"/>
    <n v="20"/>
    <n v="0.83333333333333337"/>
    <n v="20"/>
    <n v="42.66"/>
    <n v="62.66"/>
    <n v="62.66"/>
    <s v="Mon"/>
    <s v="Tue"/>
  </r>
  <r>
    <s v="A00790"/>
    <s v="North"/>
    <s v="Ling"/>
    <x v="0"/>
    <m/>
    <n v="44333"/>
    <n v="44355"/>
    <n v="1"/>
    <m/>
    <m/>
    <m/>
    <n v="0.25"/>
    <n v="287.25"/>
    <s v="#ERROR!"/>
    <s v="Account"/>
    <n v="22"/>
    <n v="80"/>
    <n v="20"/>
    <n v="0.83333333333333337"/>
    <n v="20"/>
    <n v="287.25"/>
    <n v="307.25"/>
    <n v="307.25"/>
    <s v="Mon"/>
    <s v="Tue"/>
  </r>
  <r>
    <s v="A00791"/>
    <s v="West"/>
    <s v="Cartier"/>
    <x v="2"/>
    <m/>
    <n v="44333"/>
    <n v="44358"/>
    <n v="2"/>
    <m/>
    <m/>
    <m/>
    <n v="0.25"/>
    <n v="147.4"/>
    <s v="#ERROR!"/>
    <s v="C.O.D."/>
    <n v="25"/>
    <n v="140"/>
    <n v="35"/>
    <n v="1.4583333333333333"/>
    <n v="35"/>
    <n v="147.4"/>
    <n v="182.4"/>
    <n v="182.4"/>
    <s v="Mon"/>
    <s v="Fri"/>
  </r>
  <r>
    <s v="A00792"/>
    <s v="North"/>
    <s v="Ling"/>
    <x v="2"/>
    <m/>
    <n v="44333"/>
    <n v="44366"/>
    <n v="1"/>
    <m/>
    <m/>
    <m/>
    <n v="0.25"/>
    <n v="59.24"/>
    <s v="#ERROR!"/>
    <s v="C.O.D."/>
    <n v="33"/>
    <n v="80"/>
    <n v="20"/>
    <n v="0.83333333333333337"/>
    <n v="20"/>
    <n v="59.24"/>
    <n v="79.240000000000009"/>
    <n v="79.240000000000009"/>
    <s v="Mon"/>
    <s v="Sat"/>
  </r>
  <r>
    <s v="A00793"/>
    <s v="North"/>
    <s v="Ling"/>
    <x v="0"/>
    <m/>
    <n v="44333"/>
    <n v="44361"/>
    <n v="1"/>
    <m/>
    <m/>
    <m/>
    <n v="0.25"/>
    <n v="240"/>
    <s v="#ERROR!"/>
    <s v="Account"/>
    <n v="28"/>
    <n v="80"/>
    <n v="20"/>
    <n v="0.83333333333333337"/>
    <n v="20"/>
    <n v="240"/>
    <n v="260"/>
    <n v="260"/>
    <s v="Mon"/>
    <s v="Mon"/>
  </r>
  <r>
    <s v="A00794"/>
    <s v="North"/>
    <s v="Ling"/>
    <x v="2"/>
    <m/>
    <n v="44333"/>
    <n v="44369"/>
    <n v="2"/>
    <m/>
    <m/>
    <m/>
    <n v="0.25"/>
    <n v="197.47"/>
    <s v="#ERROR!"/>
    <s v="C.O.D."/>
    <n v="36"/>
    <n v="140"/>
    <n v="35"/>
    <n v="1.4583333333333333"/>
    <n v="35"/>
    <n v="197.47"/>
    <n v="232.47"/>
    <n v="232.47"/>
    <s v="Mon"/>
    <s v="Tue"/>
  </r>
  <r>
    <s v="A00795"/>
    <s v="Northeast"/>
    <s v="Ling"/>
    <x v="0"/>
    <m/>
    <n v="44333"/>
    <n v="44393"/>
    <n v="2"/>
    <m/>
    <m/>
    <m/>
    <n v="0.5"/>
    <n v="304.19"/>
    <s v="#ERROR!"/>
    <s v="C.O.D."/>
    <n v="60"/>
    <n v="140"/>
    <n v="70"/>
    <n v="2.9166666666666665"/>
    <n v="70"/>
    <n v="304.19"/>
    <n v="374.19"/>
    <n v="374.19"/>
    <s v="Mon"/>
    <s v="Fri"/>
  </r>
  <r>
    <s v="A00796"/>
    <s v="Southeast"/>
    <s v="Burton"/>
    <x v="1"/>
    <m/>
    <n v="44334"/>
    <n v="44343"/>
    <n v="1"/>
    <m/>
    <m/>
    <m/>
    <n v="0.5"/>
    <n v="64.34"/>
    <s v="#ERROR!"/>
    <s v="Account"/>
    <n v="9"/>
    <n v="80"/>
    <n v="40"/>
    <n v="1.6666666666666667"/>
    <n v="40"/>
    <n v="64.34"/>
    <n v="104.34"/>
    <n v="104.34"/>
    <s v="Tue"/>
    <s v="Thu"/>
  </r>
  <r>
    <s v="A00797"/>
    <s v="South"/>
    <s v="Lopez"/>
    <x v="1"/>
    <m/>
    <n v="44334"/>
    <n v="44347"/>
    <n v="1"/>
    <m/>
    <m/>
    <m/>
    <n v="0.5"/>
    <n v="10.27"/>
    <s v="#ERROR!"/>
    <s v="Account"/>
    <n v="13"/>
    <n v="80"/>
    <n v="40"/>
    <n v="1.6666666666666667"/>
    <n v="40"/>
    <n v="10.27"/>
    <n v="50.269999999999996"/>
    <n v="50.269999999999996"/>
    <s v="Tue"/>
    <s v="Mon"/>
  </r>
  <r>
    <s v="A00798"/>
    <s v="Northwest"/>
    <s v="Burton"/>
    <x v="0"/>
    <m/>
    <n v="44334"/>
    <n v="44350"/>
    <n v="2"/>
    <m/>
    <m/>
    <m/>
    <n v="0.75"/>
    <n v="319.02"/>
    <s v="#ERROR!"/>
    <s v="C.O.D."/>
    <n v="16"/>
    <n v="140"/>
    <n v="105"/>
    <n v="4.375"/>
    <n v="105"/>
    <n v="319.02"/>
    <n v="424.02"/>
    <n v="424.02"/>
    <s v="Tue"/>
    <s v="Thu"/>
  </r>
  <r>
    <s v="A00799"/>
    <s v="Northwest"/>
    <s v="Khan"/>
    <x v="1"/>
    <m/>
    <n v="44334"/>
    <n v="44348"/>
    <n v="1"/>
    <m/>
    <m/>
    <m/>
    <n v="0.75"/>
    <n v="131"/>
    <s v="#ERROR!"/>
    <s v="C.O.D."/>
    <n v="14"/>
    <n v="80"/>
    <n v="60"/>
    <n v="2.5"/>
    <n v="60"/>
    <n v="131"/>
    <n v="191"/>
    <n v="191"/>
    <s v="Tue"/>
    <s v="Tue"/>
  </r>
  <r>
    <s v="A00800"/>
    <s v="North"/>
    <s v="Ling"/>
    <x v="0"/>
    <m/>
    <n v="44334"/>
    <n v="44349"/>
    <n v="2"/>
    <m/>
    <m/>
    <m/>
    <n v="0.25"/>
    <n v="167"/>
    <s v="#ERROR!"/>
    <s v="Account"/>
    <n v="15"/>
    <n v="140"/>
    <n v="35"/>
    <n v="1.4583333333333333"/>
    <n v="35"/>
    <n v="167"/>
    <n v="202"/>
    <n v="202"/>
    <s v="Tue"/>
    <s v="Wed"/>
  </r>
  <r>
    <s v="A00801"/>
    <s v="Southeast"/>
    <s v="Burton"/>
    <x v="1"/>
    <m/>
    <n v="44334"/>
    <n v="44356"/>
    <n v="1"/>
    <m/>
    <m/>
    <m/>
    <n v="0.5"/>
    <n v="91.04"/>
    <s v="#ERROR!"/>
    <s v="Account"/>
    <n v="22"/>
    <n v="80"/>
    <n v="40"/>
    <n v="1.6666666666666667"/>
    <n v="40"/>
    <n v="91.04"/>
    <n v="131.04000000000002"/>
    <n v="131.04000000000002"/>
    <s v="Tue"/>
    <s v="Wed"/>
  </r>
  <r>
    <s v="A00802"/>
    <s v="West"/>
    <s v="Khan"/>
    <x v="0"/>
    <m/>
    <n v="44334"/>
    <n v="44369"/>
    <n v="1"/>
    <m/>
    <m/>
    <m/>
    <n v="0.25"/>
    <n v="44.92"/>
    <s v="#ERROR!"/>
    <s v="C.O.D."/>
    <n v="35"/>
    <n v="80"/>
    <n v="20"/>
    <n v="0.83333333333333337"/>
    <n v="20"/>
    <n v="44.92"/>
    <n v="64.92"/>
    <n v="64.92"/>
    <s v="Tue"/>
    <s v="Tue"/>
  </r>
  <r>
    <s v="A00803"/>
    <s v="Northwest"/>
    <s v="Cartier"/>
    <x v="1"/>
    <m/>
    <n v="44334"/>
    <n v="44400"/>
    <n v="1"/>
    <m/>
    <s v="Yes"/>
    <s v="Yes"/>
    <n v="1"/>
    <n v="163.93"/>
    <s v="#ERROR!"/>
    <s v="Warranty"/>
    <n v="66"/>
    <n v="80"/>
    <n v="80"/>
    <n v="3.3333333333333335"/>
    <n v="0"/>
    <n v="0"/>
    <n v="243.93"/>
    <n v="0"/>
    <s v="Tue"/>
    <s v="Fri"/>
  </r>
  <r>
    <s v="A00804"/>
    <s v="Southeast"/>
    <s v="Cartier"/>
    <x v="4"/>
    <m/>
    <n v="44334"/>
    <m/>
    <n v="2"/>
    <m/>
    <m/>
    <m/>
    <m/>
    <n v="281.62"/>
    <s v="#ERROR!"/>
    <s v="Account"/>
    <m/>
    <n v="140"/>
    <n v="0"/>
    <n v="0"/>
    <n v="0"/>
    <n v="281.62"/>
    <n v="281.62"/>
    <n v="281.62"/>
    <s v="Tue"/>
    <s v="Sat"/>
  </r>
  <r>
    <s v="A00805"/>
    <s v="South"/>
    <s v="Lopez"/>
    <x v="0"/>
    <m/>
    <n v="44335"/>
    <n v="44347"/>
    <n v="1"/>
    <m/>
    <m/>
    <m/>
    <n v="0.5"/>
    <n v="7.02"/>
    <s v="#ERROR!"/>
    <s v="P.O."/>
    <n v="12"/>
    <n v="80"/>
    <n v="40"/>
    <n v="1.6666666666666667"/>
    <n v="40"/>
    <n v="7.02"/>
    <n v="47.019999999999996"/>
    <n v="47.019999999999996"/>
    <s v="Wed"/>
    <s v="Mon"/>
  </r>
  <r>
    <s v="A00806"/>
    <s v="South"/>
    <s v="Lopez"/>
    <x v="0"/>
    <m/>
    <n v="44335"/>
    <n v="44347"/>
    <n v="1"/>
    <m/>
    <m/>
    <m/>
    <n v="0.5"/>
    <n v="29"/>
    <s v="#ERROR!"/>
    <s v="Account"/>
    <n v="12"/>
    <n v="80"/>
    <n v="40"/>
    <n v="1.6666666666666667"/>
    <n v="40"/>
    <n v="29"/>
    <n v="69"/>
    <n v="69"/>
    <s v="Wed"/>
    <s v="Mon"/>
  </r>
  <r>
    <s v="A00807"/>
    <s v="South"/>
    <s v="Lopez"/>
    <x v="0"/>
    <m/>
    <n v="44335"/>
    <n v="44347"/>
    <n v="1"/>
    <m/>
    <m/>
    <m/>
    <n v="0.5"/>
    <n v="50.57"/>
    <s v="#ERROR!"/>
    <s v="P.O."/>
    <n v="12"/>
    <n v="80"/>
    <n v="40"/>
    <n v="1.6666666666666667"/>
    <n v="40"/>
    <n v="50.57"/>
    <n v="90.57"/>
    <n v="90.57"/>
    <s v="Wed"/>
    <s v="Mon"/>
  </r>
  <r>
    <s v="A00808"/>
    <s v="East"/>
    <s v="Ling"/>
    <x v="1"/>
    <m/>
    <n v="44335"/>
    <n v="44350"/>
    <n v="2"/>
    <m/>
    <m/>
    <m/>
    <n v="0.5"/>
    <n v="271.79000000000002"/>
    <s v="#ERROR!"/>
    <s v="C.O.D."/>
    <n v="15"/>
    <n v="140"/>
    <n v="70"/>
    <n v="2.9166666666666665"/>
    <n v="70"/>
    <n v="271.79000000000002"/>
    <n v="341.79"/>
    <n v="341.79"/>
    <s v="Wed"/>
    <s v="Thu"/>
  </r>
  <r>
    <s v="A00809"/>
    <s v="East"/>
    <s v="Ling"/>
    <x v="0"/>
    <m/>
    <n v="44335"/>
    <n v="44376"/>
    <n v="2"/>
    <m/>
    <s v="Yes"/>
    <s v="Yes"/>
    <n v="0.25"/>
    <n v="14.7"/>
    <s v="#ERROR!"/>
    <s v="Warranty"/>
    <n v="41"/>
    <n v="140"/>
    <n v="35"/>
    <n v="1.4583333333333333"/>
    <n v="0"/>
    <n v="0"/>
    <n v="49.7"/>
    <n v="0"/>
    <s v="Wed"/>
    <s v="Tue"/>
  </r>
  <r>
    <s v="A00810"/>
    <s v="Southeast"/>
    <s v="Cartier"/>
    <x v="1"/>
    <m/>
    <n v="44336"/>
    <n v="44355"/>
    <n v="2"/>
    <m/>
    <m/>
    <s v="Yes"/>
    <n v="3.25"/>
    <n v="311.36"/>
    <s v="#ERROR!"/>
    <s v="C.O.D."/>
    <n v="19"/>
    <n v="140"/>
    <n v="455"/>
    <n v="18.958333333333332"/>
    <n v="455"/>
    <n v="0"/>
    <n v="766.36"/>
    <n v="455"/>
    <s v="Thu"/>
    <s v="Tue"/>
  </r>
  <r>
    <s v="A00811"/>
    <s v="Central"/>
    <s v="Cartier"/>
    <x v="1"/>
    <m/>
    <n v="44336"/>
    <n v="44358"/>
    <n v="1"/>
    <m/>
    <m/>
    <m/>
    <n v="0.75"/>
    <n v="189.32"/>
    <s v="#ERROR!"/>
    <s v="C.O.D."/>
    <n v="22"/>
    <n v="80"/>
    <n v="60"/>
    <n v="2.5"/>
    <n v="60"/>
    <n v="189.32"/>
    <n v="249.32"/>
    <n v="249.32"/>
    <s v="Thu"/>
    <s v="Fri"/>
  </r>
  <r>
    <s v="A00812"/>
    <s v="Northwest"/>
    <s v="Cartier"/>
    <x v="0"/>
    <m/>
    <n v="44336"/>
    <n v="44364"/>
    <n v="1"/>
    <m/>
    <m/>
    <m/>
    <n v="0.5"/>
    <n v="74.53"/>
    <s v="#ERROR!"/>
    <s v="Account"/>
    <n v="28"/>
    <n v="80"/>
    <n v="40"/>
    <n v="1.6666666666666667"/>
    <n v="40"/>
    <n v="74.53"/>
    <n v="114.53"/>
    <n v="114.53"/>
    <s v="Thu"/>
    <s v="Thu"/>
  </r>
  <r>
    <s v="A00813"/>
    <s v="Central"/>
    <s v="Cartier"/>
    <x v="3"/>
    <m/>
    <n v="44336"/>
    <n v="44375"/>
    <n v="1"/>
    <m/>
    <m/>
    <m/>
    <n v="1.5"/>
    <n v="673.22"/>
    <s v="#ERROR!"/>
    <s v="C.O.D."/>
    <n v="39"/>
    <n v="80"/>
    <n v="120"/>
    <n v="5"/>
    <n v="120"/>
    <n v="673.22"/>
    <n v="793.22"/>
    <n v="793.22"/>
    <s v="Thu"/>
    <s v="Mon"/>
  </r>
  <r>
    <s v="A00814"/>
    <s v="Central"/>
    <s v="Burton"/>
    <x v="3"/>
    <m/>
    <n v="44336"/>
    <n v="44384"/>
    <n v="2"/>
    <m/>
    <m/>
    <m/>
    <n v="3.5"/>
    <n v="230.4"/>
    <s v="#ERROR!"/>
    <s v="C.O.D."/>
    <n v="48"/>
    <n v="140"/>
    <n v="490"/>
    <n v="20.416666666666668"/>
    <n v="490"/>
    <n v="230.4"/>
    <n v="720.4"/>
    <n v="720.4"/>
    <s v="Thu"/>
    <s v="Wed"/>
  </r>
  <r>
    <s v="A00815"/>
    <s v="North"/>
    <s v="Ling"/>
    <x v="0"/>
    <m/>
    <n v="44336"/>
    <n v="44393"/>
    <n v="2"/>
    <m/>
    <m/>
    <m/>
    <n v="0.25"/>
    <n v="14.42"/>
    <s v="#ERROR!"/>
    <s v="Account"/>
    <n v="57"/>
    <n v="140"/>
    <n v="35"/>
    <n v="1.4583333333333333"/>
    <n v="35"/>
    <n v="14.42"/>
    <n v="49.42"/>
    <n v="49.42"/>
    <s v="Thu"/>
    <s v="Fri"/>
  </r>
  <r>
    <s v="A00816"/>
    <s v="Southwest"/>
    <s v="Burton"/>
    <x v="3"/>
    <m/>
    <n v="44336"/>
    <m/>
    <n v="2"/>
    <m/>
    <m/>
    <m/>
    <m/>
    <n v="852.55"/>
    <s v="#ERROR!"/>
    <s v="C.O.D."/>
    <m/>
    <n v="140"/>
    <n v="0"/>
    <n v="0"/>
    <n v="0"/>
    <n v="852.55"/>
    <n v="852.55"/>
    <n v="852.55"/>
    <s v="Thu"/>
    <s v="Sat"/>
  </r>
  <r>
    <s v="A00817"/>
    <s v="Northwest"/>
    <s v="Burton"/>
    <x v="1"/>
    <s v="Yes"/>
    <n v="44337"/>
    <n v="44348"/>
    <n v="1"/>
    <m/>
    <m/>
    <m/>
    <n v="0.5"/>
    <n v="36.75"/>
    <s v="#ERROR!"/>
    <s v="Account"/>
    <n v="11"/>
    <n v="80"/>
    <n v="40"/>
    <n v="1.6666666666666667"/>
    <n v="40"/>
    <n v="36.75"/>
    <n v="76.75"/>
    <n v="76.75"/>
    <s v="Fri"/>
    <s v="Tue"/>
  </r>
  <r>
    <s v="A00818"/>
    <s v="Northwest"/>
    <s v="Cartier"/>
    <x v="4"/>
    <m/>
    <n v="44337"/>
    <n v="44369"/>
    <n v="1"/>
    <m/>
    <m/>
    <m/>
    <n v="1"/>
    <n v="57.97"/>
    <s v="#ERROR!"/>
    <s v="P.O."/>
    <n v="32"/>
    <n v="80"/>
    <n v="80"/>
    <n v="3.3333333333333335"/>
    <n v="80"/>
    <n v="57.97"/>
    <n v="137.97"/>
    <n v="137.97"/>
    <s v="Fri"/>
    <s v="Tue"/>
  </r>
  <r>
    <s v="A00819"/>
    <s v="Northwest"/>
    <s v="Cartier"/>
    <x v="1"/>
    <m/>
    <n v="44337"/>
    <m/>
    <n v="1"/>
    <m/>
    <m/>
    <m/>
    <m/>
    <n v="90"/>
    <s v="#ERROR!"/>
    <s v="P.O."/>
    <m/>
    <n v="80"/>
    <n v="0"/>
    <n v="0"/>
    <n v="0"/>
    <n v="90"/>
    <n v="90"/>
    <n v="90"/>
    <s v="Fri"/>
    <s v="Sat"/>
  </r>
  <r>
    <s v="A00820"/>
    <s v="Northwest"/>
    <s v="Burton"/>
    <x v="1"/>
    <s v="Yes"/>
    <n v="44338"/>
    <m/>
    <n v="1"/>
    <m/>
    <m/>
    <m/>
    <m/>
    <n v="108.51"/>
    <s v="#ERROR!"/>
    <s v="C.O.D."/>
    <m/>
    <n v="80"/>
    <n v="0"/>
    <n v="0"/>
    <n v="0"/>
    <n v="108.51"/>
    <n v="108.51"/>
    <n v="108.51"/>
    <s v="Sat"/>
    <s v="Sat"/>
  </r>
  <r>
    <s v="A00821"/>
    <s v="North"/>
    <s v="Ling"/>
    <x v="2"/>
    <m/>
    <n v="44340"/>
    <n v="44349"/>
    <n v="1"/>
    <m/>
    <m/>
    <m/>
    <n v="0.25"/>
    <n v="22"/>
    <s v="#ERROR!"/>
    <s v="Account"/>
    <n v="9"/>
    <n v="80"/>
    <n v="20"/>
    <n v="0.83333333333333337"/>
    <n v="20"/>
    <n v="22"/>
    <n v="42"/>
    <n v="42"/>
    <s v="Mon"/>
    <s v="Wed"/>
  </r>
  <r>
    <s v="A00822"/>
    <s v="Southeast"/>
    <s v="Cartier"/>
    <x v="2"/>
    <m/>
    <n v="44340"/>
    <n v="44350"/>
    <n v="1"/>
    <m/>
    <m/>
    <m/>
    <n v="0.25"/>
    <n v="66.86"/>
    <s v="#ERROR!"/>
    <s v="C.O.D."/>
    <n v="10"/>
    <n v="80"/>
    <n v="20"/>
    <n v="0.83333333333333337"/>
    <n v="20"/>
    <n v="66.86"/>
    <n v="86.86"/>
    <n v="86.86"/>
    <s v="Mon"/>
    <s v="Thu"/>
  </r>
  <r>
    <s v="A00823"/>
    <s v="South"/>
    <s v="Lopez"/>
    <x v="1"/>
    <m/>
    <n v="44340"/>
    <n v="44362"/>
    <n v="1"/>
    <m/>
    <m/>
    <m/>
    <n v="0.75"/>
    <n v="111.15"/>
    <s v="#ERROR!"/>
    <s v="Account"/>
    <n v="22"/>
    <n v="80"/>
    <n v="60"/>
    <n v="2.5"/>
    <n v="60"/>
    <n v="111.15"/>
    <n v="171.15"/>
    <n v="171.15"/>
    <s v="Mon"/>
    <s v="Tue"/>
  </r>
  <r>
    <s v="A00824"/>
    <s v="South"/>
    <s v="Burton"/>
    <x v="0"/>
    <m/>
    <n v="44340"/>
    <n v="44389"/>
    <n v="2"/>
    <m/>
    <m/>
    <m/>
    <n v="0.75"/>
    <n v="239.54"/>
    <s v="#ERROR!"/>
    <s v="Account"/>
    <n v="49"/>
    <n v="140"/>
    <n v="105"/>
    <n v="4.375"/>
    <n v="105"/>
    <n v="239.54"/>
    <n v="344.53999999999996"/>
    <n v="344.53999999999996"/>
    <s v="Mon"/>
    <s v="Mon"/>
  </r>
  <r>
    <s v="A00825"/>
    <s v="Central"/>
    <s v="Cartier"/>
    <x v="1"/>
    <m/>
    <n v="44340"/>
    <n v="44392"/>
    <n v="1"/>
    <m/>
    <m/>
    <m/>
    <n v="0.5"/>
    <n v="657.69"/>
    <s v="#ERROR!"/>
    <s v="C.O.D."/>
    <n v="52"/>
    <n v="80"/>
    <n v="40"/>
    <n v="1.6666666666666667"/>
    <n v="40"/>
    <n v="657.69"/>
    <n v="697.69"/>
    <n v="697.69"/>
    <s v="Mon"/>
    <s v="Thu"/>
  </r>
  <r>
    <s v="A00826"/>
    <s v="Southeast"/>
    <s v="Burton"/>
    <x v="0"/>
    <m/>
    <n v="44340"/>
    <n v="44396"/>
    <n v="1"/>
    <m/>
    <m/>
    <m/>
    <n v="0.25"/>
    <n v="30"/>
    <s v="#ERROR!"/>
    <s v="C.O.D."/>
    <n v="56"/>
    <n v="80"/>
    <n v="20"/>
    <n v="0.83333333333333337"/>
    <n v="20"/>
    <n v="30"/>
    <n v="50"/>
    <n v="50"/>
    <s v="Mon"/>
    <s v="Mon"/>
  </r>
  <r>
    <s v="A00827"/>
    <s v="Southeast"/>
    <s v="Khan"/>
    <x v="0"/>
    <m/>
    <n v="44341"/>
    <n v="44366"/>
    <n v="1"/>
    <m/>
    <m/>
    <m/>
    <n v="0.5"/>
    <n v="26.57"/>
    <s v="#ERROR!"/>
    <s v="C.O.D."/>
    <n v="25"/>
    <n v="80"/>
    <n v="40"/>
    <n v="1.6666666666666667"/>
    <n v="40"/>
    <n v="26.57"/>
    <n v="66.569999999999993"/>
    <n v="66.569999999999993"/>
    <s v="Tue"/>
    <s v="Sat"/>
  </r>
  <r>
    <s v="A00828"/>
    <s v="West"/>
    <s v="Burton"/>
    <x v="0"/>
    <m/>
    <n v="44341"/>
    <n v="44361"/>
    <n v="2"/>
    <m/>
    <m/>
    <m/>
    <n v="1.25"/>
    <n v="9.6"/>
    <s v="#ERROR!"/>
    <s v="C.O.D."/>
    <n v="20"/>
    <n v="140"/>
    <n v="175"/>
    <n v="7.291666666666667"/>
    <n v="175"/>
    <n v="9.6"/>
    <n v="184.6"/>
    <n v="184.6"/>
    <s v="Tue"/>
    <s v="Mon"/>
  </r>
  <r>
    <s v="A00829"/>
    <s v="West"/>
    <s v="Khan"/>
    <x v="0"/>
    <m/>
    <n v="44341"/>
    <n v="44363"/>
    <n v="2"/>
    <m/>
    <m/>
    <m/>
    <n v="0.25"/>
    <n v="396.29"/>
    <s v="#ERROR!"/>
    <s v="C.O.D."/>
    <n v="22"/>
    <n v="140"/>
    <n v="35"/>
    <n v="1.4583333333333333"/>
    <n v="35"/>
    <n v="396.29"/>
    <n v="431.29"/>
    <n v="431.29"/>
    <s v="Tue"/>
    <s v="Wed"/>
  </r>
  <r>
    <s v="A00830"/>
    <s v="East"/>
    <s v="Ling"/>
    <x v="1"/>
    <m/>
    <n v="44341"/>
    <n v="44382"/>
    <n v="2"/>
    <m/>
    <m/>
    <m/>
    <n v="0.5"/>
    <n v="108"/>
    <s v="#ERROR!"/>
    <s v="C.O.D."/>
    <n v="41"/>
    <n v="140"/>
    <n v="70"/>
    <n v="2.9166666666666665"/>
    <n v="70"/>
    <n v="108"/>
    <n v="178"/>
    <n v="178"/>
    <s v="Tue"/>
    <s v="Mon"/>
  </r>
  <r>
    <s v="A00831"/>
    <s v="Northwest"/>
    <s v="Cartier"/>
    <x v="0"/>
    <m/>
    <n v="44341"/>
    <n v="44396"/>
    <n v="1"/>
    <m/>
    <m/>
    <m/>
    <n v="0.5"/>
    <n v="147.24"/>
    <s v="#ERROR!"/>
    <s v="C.O.D."/>
    <n v="55"/>
    <n v="80"/>
    <n v="40"/>
    <n v="1.6666666666666667"/>
    <n v="40"/>
    <n v="147.24"/>
    <n v="187.24"/>
    <n v="187.24"/>
    <s v="Tue"/>
    <s v="Mon"/>
  </r>
  <r>
    <s v="A00832"/>
    <s v="Central"/>
    <s v="Burton"/>
    <x v="4"/>
    <m/>
    <n v="44341"/>
    <m/>
    <n v="1"/>
    <m/>
    <m/>
    <s v="Yes"/>
    <m/>
    <n v="151.28"/>
    <s v="#ERROR!"/>
    <s v="C.O.D."/>
    <m/>
    <n v="80"/>
    <n v="0"/>
    <n v="0"/>
    <n v="0"/>
    <n v="0"/>
    <n v="151.28"/>
    <n v="0"/>
    <s v="Tue"/>
    <s v="Sat"/>
  </r>
  <r>
    <s v="A00833"/>
    <s v="Northwest"/>
    <s v="Cartier"/>
    <x v="1"/>
    <m/>
    <n v="44341"/>
    <m/>
    <n v="1"/>
    <m/>
    <m/>
    <m/>
    <m/>
    <n v="47.05"/>
    <s v="#ERROR!"/>
    <s v="P.O."/>
    <m/>
    <n v="80"/>
    <n v="0"/>
    <n v="0"/>
    <n v="0"/>
    <n v="47.05"/>
    <n v="47.05"/>
    <n v="47.05"/>
    <s v="Tue"/>
    <s v="Sat"/>
  </r>
  <r>
    <s v="A00834"/>
    <s v="Northwest"/>
    <s v="Burton"/>
    <x v="2"/>
    <m/>
    <n v="44342"/>
    <n v="44352"/>
    <n v="1"/>
    <m/>
    <m/>
    <m/>
    <n v="0.25"/>
    <n v="51.73"/>
    <s v="#ERROR!"/>
    <s v="C.O.D."/>
    <n v="10"/>
    <n v="80"/>
    <n v="20"/>
    <n v="0.83333333333333337"/>
    <n v="20"/>
    <n v="51.73"/>
    <n v="71.72999999999999"/>
    <n v="71.72999999999999"/>
    <s v="Wed"/>
    <s v="Sat"/>
  </r>
  <r>
    <s v="A00835"/>
    <s v="Southeast"/>
    <s v="Cartier"/>
    <x v="0"/>
    <m/>
    <n v="44342"/>
    <n v="44349"/>
    <n v="2"/>
    <m/>
    <m/>
    <m/>
    <n v="0.25"/>
    <n v="445.78"/>
    <s v="#ERROR!"/>
    <s v="Account"/>
    <n v="7"/>
    <n v="140"/>
    <n v="35"/>
    <n v="1.4583333333333333"/>
    <n v="35"/>
    <n v="445.78"/>
    <n v="480.78"/>
    <n v="480.78"/>
    <s v="Wed"/>
    <s v="Wed"/>
  </r>
  <r>
    <s v="A00836"/>
    <s v="Southeast"/>
    <s v="Cartier"/>
    <x v="0"/>
    <m/>
    <n v="44342"/>
    <n v="44361"/>
    <n v="2"/>
    <m/>
    <m/>
    <s v="Yes"/>
    <n v="0.25"/>
    <n v="27.49"/>
    <s v="#ERROR!"/>
    <s v="C.O.D."/>
    <n v="19"/>
    <n v="140"/>
    <n v="35"/>
    <n v="1.4583333333333333"/>
    <n v="35"/>
    <n v="0"/>
    <n v="62.489999999999995"/>
    <n v="35"/>
    <s v="Wed"/>
    <s v="Mon"/>
  </r>
  <r>
    <s v="A00837"/>
    <s v="West"/>
    <s v="Burton"/>
    <x v="0"/>
    <m/>
    <n v="44342"/>
    <n v="44361"/>
    <n v="1"/>
    <m/>
    <m/>
    <m/>
    <n v="0.25"/>
    <n v="42.66"/>
    <s v="#ERROR!"/>
    <s v="Account"/>
    <n v="19"/>
    <n v="80"/>
    <n v="20"/>
    <n v="0.83333333333333337"/>
    <n v="20"/>
    <n v="42.66"/>
    <n v="62.66"/>
    <n v="62.66"/>
    <s v="Wed"/>
    <s v="Mon"/>
  </r>
  <r>
    <s v="A00838"/>
    <s v="Southeast"/>
    <s v="Cartier"/>
    <x v="2"/>
    <m/>
    <n v="44342"/>
    <n v="44361"/>
    <n v="1"/>
    <m/>
    <m/>
    <m/>
    <n v="0.25"/>
    <n v="185.11"/>
    <s v="#ERROR!"/>
    <s v="C.O.D."/>
    <n v="19"/>
    <n v="80"/>
    <n v="20"/>
    <n v="0.83333333333333337"/>
    <n v="20"/>
    <n v="185.11"/>
    <n v="205.11"/>
    <n v="205.11"/>
    <s v="Wed"/>
    <s v="Mon"/>
  </r>
  <r>
    <s v="A00839"/>
    <s v="Northwest"/>
    <s v="Cartier"/>
    <x v="1"/>
    <m/>
    <n v="44342"/>
    <n v="44364"/>
    <n v="1"/>
    <m/>
    <m/>
    <s v="Yes"/>
    <n v="0.75"/>
    <n v="70"/>
    <s v="#ERROR!"/>
    <s v="C.O.D."/>
    <n v="22"/>
    <n v="80"/>
    <n v="60"/>
    <n v="2.5"/>
    <n v="60"/>
    <n v="0"/>
    <n v="130"/>
    <n v="60"/>
    <s v="Wed"/>
    <s v="Thu"/>
  </r>
  <r>
    <s v="A00840"/>
    <s v="Southeast"/>
    <s v="Cartier"/>
    <x v="0"/>
    <m/>
    <n v="44342"/>
    <n v="44369"/>
    <n v="1"/>
    <m/>
    <m/>
    <m/>
    <n v="0.25"/>
    <n v="120"/>
    <s v="#ERROR!"/>
    <s v="Account"/>
    <n v="27"/>
    <n v="80"/>
    <n v="20"/>
    <n v="0.83333333333333337"/>
    <n v="20"/>
    <n v="120"/>
    <n v="140"/>
    <n v="140"/>
    <s v="Wed"/>
    <s v="Tue"/>
  </r>
  <r>
    <s v="A00841"/>
    <s v="Southeast"/>
    <s v="Cartier"/>
    <x v="0"/>
    <m/>
    <n v="44342"/>
    <n v="44377"/>
    <n v="1"/>
    <m/>
    <m/>
    <m/>
    <n v="0.25"/>
    <n v="178.36"/>
    <s v="#ERROR!"/>
    <s v="C.O.D."/>
    <n v="35"/>
    <n v="80"/>
    <n v="20"/>
    <n v="0.83333333333333337"/>
    <n v="20"/>
    <n v="178.36"/>
    <n v="198.36"/>
    <n v="198.36"/>
    <s v="Wed"/>
    <s v="Wed"/>
  </r>
  <r>
    <s v="A00842"/>
    <s v="Northeast"/>
    <s v="Khan"/>
    <x v="4"/>
    <m/>
    <n v="44342"/>
    <n v="44375"/>
    <n v="1"/>
    <m/>
    <s v="Yes"/>
    <s v="Yes"/>
    <n v="1.5"/>
    <n v="477.78"/>
    <s v="#ERROR!"/>
    <s v="Warranty"/>
    <n v="33"/>
    <n v="80"/>
    <n v="120"/>
    <n v="5"/>
    <n v="0"/>
    <n v="0"/>
    <n v="597.78"/>
    <n v="0"/>
    <s v="Wed"/>
    <s v="Mon"/>
  </r>
  <r>
    <s v="A00843"/>
    <s v="Northwest"/>
    <s v="Khan"/>
    <x v="3"/>
    <s v="Yes"/>
    <n v="44342"/>
    <n v="44377"/>
    <n v="1"/>
    <m/>
    <m/>
    <m/>
    <n v="1"/>
    <n v="67.97"/>
    <s v="#ERROR!"/>
    <s v="P.O."/>
    <n v="35"/>
    <n v="80"/>
    <n v="80"/>
    <n v="3.3333333333333335"/>
    <n v="80"/>
    <n v="67.97"/>
    <n v="147.97"/>
    <n v="147.97"/>
    <s v="Wed"/>
    <s v="Wed"/>
  </r>
  <r>
    <s v="A00844"/>
    <s v="South"/>
    <s v="Burton"/>
    <x v="0"/>
    <m/>
    <n v="44342"/>
    <n v="44382"/>
    <n v="2"/>
    <m/>
    <m/>
    <s v="Yes"/>
    <n v="1.25"/>
    <n v="300.72000000000003"/>
    <s v="#ERROR!"/>
    <s v="C.O.D."/>
    <n v="40"/>
    <n v="140"/>
    <n v="175"/>
    <n v="7.291666666666667"/>
    <n v="175"/>
    <n v="0"/>
    <n v="475.72"/>
    <n v="175"/>
    <s v="Wed"/>
    <s v="Mon"/>
  </r>
  <r>
    <s v="A00845"/>
    <s v="Central"/>
    <s v="Burton"/>
    <x v="0"/>
    <m/>
    <n v="44342"/>
    <m/>
    <n v="1"/>
    <m/>
    <m/>
    <m/>
    <m/>
    <n v="377.6"/>
    <s v="#ERROR!"/>
    <s v="Account"/>
    <m/>
    <n v="80"/>
    <n v="0"/>
    <n v="0"/>
    <n v="0"/>
    <n v="377.6"/>
    <n v="377.6"/>
    <n v="377.6"/>
    <s v="Wed"/>
    <s v="Sat"/>
  </r>
  <r>
    <s v="A00846"/>
    <s v="Northwest"/>
    <s v="Cartier"/>
    <x v="0"/>
    <m/>
    <n v="44342"/>
    <m/>
    <n v="1"/>
    <m/>
    <m/>
    <m/>
    <m/>
    <n v="70"/>
    <s v="#ERROR!"/>
    <s v="P.O."/>
    <m/>
    <n v="80"/>
    <n v="0"/>
    <n v="0"/>
    <n v="0"/>
    <n v="70"/>
    <n v="70"/>
    <n v="70"/>
    <s v="Wed"/>
    <s v="Sat"/>
  </r>
  <r>
    <s v="A00847"/>
    <s v="Northwest"/>
    <s v="Cartier"/>
    <x v="1"/>
    <m/>
    <n v="44342"/>
    <m/>
    <n v="1"/>
    <m/>
    <m/>
    <m/>
    <m/>
    <n v="177.05"/>
    <s v="#ERROR!"/>
    <s v="P.O."/>
    <m/>
    <n v="80"/>
    <n v="0"/>
    <n v="0"/>
    <n v="0"/>
    <n v="177.05"/>
    <n v="177.05"/>
    <n v="177.05"/>
    <s v="Wed"/>
    <s v="Sat"/>
  </r>
  <r>
    <s v="A00848"/>
    <s v="Central"/>
    <s v="Burton"/>
    <x v="1"/>
    <m/>
    <n v="44342"/>
    <m/>
    <n v="2"/>
    <m/>
    <m/>
    <m/>
    <m/>
    <n v="839.68"/>
    <s v="#ERROR!"/>
    <s v="C.O.D."/>
    <m/>
    <n v="140"/>
    <n v="0"/>
    <n v="0"/>
    <n v="0"/>
    <n v="839.68"/>
    <n v="839.68"/>
    <n v="839.68"/>
    <s v="Wed"/>
    <s v="Sat"/>
  </r>
  <r>
    <s v="A00849"/>
    <s v="North"/>
    <s v="Ling"/>
    <x v="0"/>
    <m/>
    <n v="44343"/>
    <n v="44350"/>
    <n v="1"/>
    <m/>
    <m/>
    <m/>
    <n v="0.25"/>
    <n v="120"/>
    <s v="#ERROR!"/>
    <s v="Account"/>
    <n v="7"/>
    <n v="80"/>
    <n v="20"/>
    <n v="0.83333333333333337"/>
    <n v="20"/>
    <n v="120"/>
    <n v="140"/>
    <n v="140"/>
    <s v="Thu"/>
    <s v="Thu"/>
  </r>
  <r>
    <s v="A00850"/>
    <s v="Northeast"/>
    <s v="Khan"/>
    <x v="0"/>
    <m/>
    <n v="44343"/>
    <n v="44357"/>
    <n v="1"/>
    <m/>
    <m/>
    <m/>
    <n v="0.25"/>
    <n v="156.49"/>
    <s v="#ERROR!"/>
    <s v="C.O.D."/>
    <n v="14"/>
    <n v="80"/>
    <n v="20"/>
    <n v="0.83333333333333337"/>
    <n v="20"/>
    <n v="156.49"/>
    <n v="176.49"/>
    <n v="176.49"/>
    <s v="Thu"/>
    <s v="Thu"/>
  </r>
  <r>
    <s v="A00851"/>
    <s v="North"/>
    <s v="Ling"/>
    <x v="2"/>
    <m/>
    <n v="44343"/>
    <n v="44362"/>
    <n v="2"/>
    <m/>
    <m/>
    <m/>
    <n v="0.25"/>
    <n v="155"/>
    <s v="#ERROR!"/>
    <s v="Account"/>
    <n v="19"/>
    <n v="140"/>
    <n v="35"/>
    <n v="1.4583333333333333"/>
    <n v="35"/>
    <n v="155"/>
    <n v="190"/>
    <n v="190"/>
    <s v="Thu"/>
    <s v="Tue"/>
  </r>
  <r>
    <s v="A00852"/>
    <s v="Central"/>
    <s v="Khan"/>
    <x v="1"/>
    <m/>
    <n v="44343"/>
    <n v="44364"/>
    <n v="1"/>
    <m/>
    <m/>
    <m/>
    <n v="0.5"/>
    <n v="20.83"/>
    <s v="#ERROR!"/>
    <s v="Account"/>
    <n v="21"/>
    <n v="80"/>
    <n v="40"/>
    <n v="1.6666666666666667"/>
    <n v="40"/>
    <n v="20.83"/>
    <n v="60.83"/>
    <n v="60.83"/>
    <s v="Thu"/>
    <s v="Thu"/>
  </r>
  <r>
    <s v="A00853"/>
    <s v="Central"/>
    <s v="Cartier"/>
    <x v="0"/>
    <s v="Yes"/>
    <n v="44343"/>
    <n v="44369"/>
    <n v="1"/>
    <m/>
    <s v="Yes"/>
    <s v="Yes"/>
    <n v="0.5"/>
    <n v="50"/>
    <s v="#ERROR!"/>
    <s v="Warranty"/>
    <n v="26"/>
    <n v="80"/>
    <n v="40"/>
    <n v="1.6666666666666667"/>
    <n v="0"/>
    <n v="0"/>
    <n v="90"/>
    <n v="0"/>
    <s v="Thu"/>
    <s v="Tue"/>
  </r>
  <r>
    <s v="A00854"/>
    <s v="South"/>
    <s v="Burton"/>
    <x v="2"/>
    <m/>
    <n v="44343"/>
    <n v="44390"/>
    <n v="1"/>
    <m/>
    <m/>
    <m/>
    <n v="0.25"/>
    <n v="120"/>
    <s v="#ERROR!"/>
    <s v="C.O.D."/>
    <n v="47"/>
    <n v="80"/>
    <n v="20"/>
    <n v="0.83333333333333337"/>
    <n v="20"/>
    <n v="120"/>
    <n v="140"/>
    <n v="140"/>
    <s v="Thu"/>
    <s v="Tue"/>
  </r>
  <r>
    <s v="A00855"/>
    <s v="Central"/>
    <s v="Burton"/>
    <x v="3"/>
    <m/>
    <n v="44344"/>
    <m/>
    <n v="1"/>
    <m/>
    <m/>
    <s v="Yes"/>
    <m/>
    <n v="17.059999999999999"/>
    <s v="#ERROR!"/>
    <s v="C.O.D."/>
    <m/>
    <n v="80"/>
    <n v="0"/>
    <n v="0"/>
    <n v="0"/>
    <n v="0"/>
    <n v="17.059999999999999"/>
    <n v="0"/>
    <s v="Fri"/>
    <s v="Sat"/>
  </r>
  <r>
    <s v="A00856"/>
    <s v="Southeast"/>
    <s v="Burton"/>
    <x v="0"/>
    <m/>
    <n v="44347"/>
    <n v="44356"/>
    <n v="1"/>
    <m/>
    <m/>
    <m/>
    <n v="0.25"/>
    <n v="182.08"/>
    <s v="#ERROR!"/>
    <s v="C.O.D."/>
    <n v="9"/>
    <n v="80"/>
    <n v="20"/>
    <n v="0.83333333333333337"/>
    <n v="20"/>
    <n v="182.08"/>
    <n v="202.08"/>
    <n v="202.08"/>
    <s v="Mon"/>
    <s v="Wed"/>
  </r>
  <r>
    <s v="A00857"/>
    <s v="North"/>
    <s v="Ling"/>
    <x v="0"/>
    <m/>
    <n v="44347"/>
    <n v="44368"/>
    <n v="2"/>
    <m/>
    <m/>
    <m/>
    <n v="0.25"/>
    <n v="19.55"/>
    <s v="#ERROR!"/>
    <s v="Account"/>
    <n v="21"/>
    <n v="140"/>
    <n v="35"/>
    <n v="1.4583333333333333"/>
    <n v="35"/>
    <n v="19.55"/>
    <n v="54.55"/>
    <n v="54.55"/>
    <s v="Mon"/>
    <s v="Mon"/>
  </r>
  <r>
    <s v="A00858"/>
    <s v="North"/>
    <s v="Ling"/>
    <x v="0"/>
    <m/>
    <n v="44347"/>
    <n v="44368"/>
    <n v="2"/>
    <m/>
    <m/>
    <m/>
    <n v="0.5"/>
    <n v="144"/>
    <s v="#ERROR!"/>
    <s v="C.O.D."/>
    <n v="21"/>
    <n v="140"/>
    <n v="70"/>
    <n v="2.9166666666666665"/>
    <n v="70"/>
    <n v="144"/>
    <n v="214"/>
    <n v="214"/>
    <s v="Mon"/>
    <s v="Mon"/>
  </r>
  <r>
    <s v="A00859"/>
    <s v="West"/>
    <s v="Lopez"/>
    <x v="0"/>
    <m/>
    <n v="44347"/>
    <n v="44371"/>
    <n v="1"/>
    <m/>
    <m/>
    <m/>
    <n v="0.75"/>
    <n v="86.48"/>
    <s v="#ERROR!"/>
    <s v="P.O."/>
    <n v="24"/>
    <n v="80"/>
    <n v="60"/>
    <n v="2.5"/>
    <n v="60"/>
    <n v="86.48"/>
    <n v="146.48000000000002"/>
    <n v="146.48000000000002"/>
    <s v="Mon"/>
    <s v="Thu"/>
  </r>
  <r>
    <s v="A00860"/>
    <s v="Southeast"/>
    <s v="Cartier"/>
    <x v="0"/>
    <m/>
    <n v="44347"/>
    <n v="44371"/>
    <n v="1"/>
    <m/>
    <m/>
    <s v="Yes"/>
    <n v="0.25"/>
    <n v="69.150000000000006"/>
    <s v="#ERROR!"/>
    <s v="C.O.D."/>
    <n v="24"/>
    <n v="80"/>
    <n v="20"/>
    <n v="0.83333333333333337"/>
    <n v="20"/>
    <n v="0"/>
    <n v="89.15"/>
    <n v="20"/>
    <s v="Mon"/>
    <s v="Thu"/>
  </r>
  <r>
    <s v="A00861"/>
    <s v="North"/>
    <s v="Ling"/>
    <x v="3"/>
    <m/>
    <n v="44347"/>
    <n v="44389"/>
    <n v="2"/>
    <m/>
    <m/>
    <m/>
    <n v="1.25"/>
    <n v="156"/>
    <s v="#ERROR!"/>
    <s v="C.O.D."/>
    <n v="42"/>
    <n v="140"/>
    <n v="175"/>
    <n v="7.291666666666667"/>
    <n v="175"/>
    <n v="156"/>
    <n v="331"/>
    <n v="331"/>
    <s v="Mon"/>
    <s v="Mon"/>
  </r>
  <r>
    <s v="A00862"/>
    <s v="West"/>
    <s v="Khan"/>
    <x v="1"/>
    <m/>
    <n v="44347"/>
    <m/>
    <n v="2"/>
    <m/>
    <m/>
    <m/>
    <m/>
    <n v="72.349999999999994"/>
    <s v="#ERROR!"/>
    <s v="Account"/>
    <m/>
    <n v="140"/>
    <n v="0"/>
    <n v="0"/>
    <n v="0"/>
    <n v="72.349999999999994"/>
    <n v="72.349999999999994"/>
    <n v="72.349999999999994"/>
    <s v="Mon"/>
    <s v="Sat"/>
  </r>
  <r>
    <s v="A00863"/>
    <s v="North"/>
    <s v="Ling"/>
    <x v="2"/>
    <m/>
    <n v="44348"/>
    <n v="44362"/>
    <n v="1"/>
    <m/>
    <s v="Yes"/>
    <s v="Yes"/>
    <n v="0.25"/>
    <n v="240"/>
    <s v="#ERROR!"/>
    <s v="Warranty"/>
    <n v="14"/>
    <n v="80"/>
    <n v="20"/>
    <n v="0.83333333333333337"/>
    <n v="0"/>
    <n v="0"/>
    <n v="260"/>
    <n v="0"/>
    <s v="Tue"/>
    <s v="Tue"/>
  </r>
  <r>
    <s v="A00864"/>
    <s v="Northwest"/>
    <s v="Khan"/>
    <x v="3"/>
    <m/>
    <n v="44348"/>
    <n v="44368"/>
    <n v="1"/>
    <m/>
    <s v="Yes"/>
    <s v="Yes"/>
    <n v="4.25"/>
    <n v="558.11"/>
    <s v="#ERROR!"/>
    <s v="Warranty"/>
    <n v="20"/>
    <n v="80"/>
    <n v="340"/>
    <n v="14.166666666666666"/>
    <n v="0"/>
    <n v="0"/>
    <n v="898.11"/>
    <n v="0"/>
    <s v="Tue"/>
    <s v="Mon"/>
  </r>
  <r>
    <s v="A00865"/>
    <s v="Northwest"/>
    <s v="Cartier"/>
    <x v="0"/>
    <m/>
    <n v="44348"/>
    <n v="44376"/>
    <n v="1"/>
    <m/>
    <s v="Yes"/>
    <s v="Yes"/>
    <n v="1"/>
    <n v="43.43"/>
    <s v="#ERROR!"/>
    <s v="Warranty"/>
    <n v="28"/>
    <n v="80"/>
    <n v="80"/>
    <n v="3.3333333333333335"/>
    <n v="0"/>
    <n v="0"/>
    <n v="123.43"/>
    <n v="0"/>
    <s v="Tue"/>
    <s v="Tue"/>
  </r>
  <r>
    <s v="A00866"/>
    <s v="South"/>
    <s v="Burton"/>
    <x v="2"/>
    <m/>
    <n v="44348"/>
    <n v="44382"/>
    <n v="1"/>
    <m/>
    <s v="Yes"/>
    <s v="Yes"/>
    <n v="0.25"/>
    <n v="141.9"/>
    <s v="#ERROR!"/>
    <s v="Warranty"/>
    <n v="34"/>
    <n v="80"/>
    <n v="20"/>
    <n v="0.83333333333333337"/>
    <n v="0"/>
    <n v="0"/>
    <n v="161.9"/>
    <n v="0"/>
    <s v="Tue"/>
    <s v="Mon"/>
  </r>
  <r>
    <s v="A00867"/>
    <s v="Southeast"/>
    <s v="Khan"/>
    <x v="0"/>
    <m/>
    <n v="44348"/>
    <n v="44401"/>
    <n v="2"/>
    <m/>
    <m/>
    <m/>
    <n v="1"/>
    <n v="136.71"/>
    <s v="#ERROR!"/>
    <s v="C.O.D."/>
    <n v="53"/>
    <n v="140"/>
    <n v="140"/>
    <n v="5.833333333333333"/>
    <n v="140"/>
    <n v="136.71"/>
    <n v="276.71000000000004"/>
    <n v="276.71000000000004"/>
    <s v="Tue"/>
    <s v="Sat"/>
  </r>
  <r>
    <s v="A00868"/>
    <s v="Northwest"/>
    <s v="Cartier"/>
    <x v="0"/>
    <m/>
    <n v="44348"/>
    <m/>
    <n v="2"/>
    <m/>
    <m/>
    <m/>
    <m/>
    <n v="85.35"/>
    <s v="#ERROR!"/>
    <s v="P.O."/>
    <m/>
    <n v="140"/>
    <n v="0"/>
    <n v="0"/>
    <n v="0"/>
    <n v="85.35"/>
    <n v="85.35"/>
    <n v="85.35"/>
    <s v="Tue"/>
    <s v="Sat"/>
  </r>
  <r>
    <s v="A00869"/>
    <s v="East"/>
    <s v="Ling"/>
    <x v="0"/>
    <m/>
    <n v="44349"/>
    <n v="44354"/>
    <n v="1"/>
    <m/>
    <m/>
    <m/>
    <n v="0.5"/>
    <n v="85.32"/>
    <s v="#ERROR!"/>
    <s v="C.O.D."/>
    <n v="5"/>
    <n v="80"/>
    <n v="40"/>
    <n v="1.6666666666666667"/>
    <n v="40"/>
    <n v="85.32"/>
    <n v="125.32"/>
    <n v="125.32"/>
    <s v="Wed"/>
    <s v="Mon"/>
  </r>
  <r>
    <s v="A00870"/>
    <s v="South"/>
    <s v="Lopez"/>
    <x v="1"/>
    <m/>
    <n v="44349"/>
    <n v="44364"/>
    <n v="1"/>
    <m/>
    <m/>
    <m/>
    <n v="0.75"/>
    <n v="42.42"/>
    <s v="#ERROR!"/>
    <s v="Account"/>
    <n v="15"/>
    <n v="80"/>
    <n v="60"/>
    <n v="2.5"/>
    <n v="60"/>
    <n v="42.42"/>
    <n v="102.42"/>
    <n v="102.42"/>
    <s v="Wed"/>
    <s v="Thu"/>
  </r>
  <r>
    <s v="A00871"/>
    <s v="Southeast"/>
    <s v="Burton"/>
    <x v="1"/>
    <m/>
    <n v="44349"/>
    <n v="44364"/>
    <n v="2"/>
    <m/>
    <m/>
    <m/>
    <n v="0.75"/>
    <n v="184.05"/>
    <s v="#ERROR!"/>
    <s v="C.O.D."/>
    <n v="15"/>
    <n v="140"/>
    <n v="105"/>
    <n v="4.375"/>
    <n v="105"/>
    <n v="184.05"/>
    <n v="289.05"/>
    <n v="289.05"/>
    <s v="Wed"/>
    <s v="Thu"/>
  </r>
  <r>
    <s v="A00872"/>
    <s v="Central"/>
    <s v="Khan"/>
    <x v="3"/>
    <m/>
    <n v="44349"/>
    <n v="44364"/>
    <n v="1"/>
    <m/>
    <m/>
    <m/>
    <n v="1"/>
    <n v="272.25"/>
    <s v="#ERROR!"/>
    <s v="C.O.D."/>
    <n v="15"/>
    <n v="80"/>
    <n v="80"/>
    <n v="3.3333333333333335"/>
    <n v="80"/>
    <n v="272.25"/>
    <n v="352.25"/>
    <n v="352.25"/>
    <s v="Wed"/>
    <s v="Thu"/>
  </r>
  <r>
    <s v="A00873"/>
    <s v="West"/>
    <s v="Khan"/>
    <x v="2"/>
    <m/>
    <n v="44349"/>
    <n v="44368"/>
    <n v="1"/>
    <m/>
    <m/>
    <m/>
    <n v="0.25"/>
    <n v="204.28"/>
    <s v="#ERROR!"/>
    <s v="Account"/>
    <n v="19"/>
    <n v="80"/>
    <n v="20"/>
    <n v="0.83333333333333337"/>
    <n v="20"/>
    <n v="204.28"/>
    <n v="224.28"/>
    <n v="224.28"/>
    <s v="Wed"/>
    <s v="Mon"/>
  </r>
  <r>
    <s v="A00874"/>
    <s v="South"/>
    <s v="Khan"/>
    <x v="2"/>
    <m/>
    <n v="44349"/>
    <n v="44370"/>
    <n v="1"/>
    <m/>
    <m/>
    <m/>
    <n v="0.25"/>
    <n v="84.08"/>
    <s v="#ERROR!"/>
    <s v="C.O.D."/>
    <n v="21"/>
    <n v="80"/>
    <n v="20"/>
    <n v="0.83333333333333337"/>
    <n v="20"/>
    <n v="84.08"/>
    <n v="104.08"/>
    <n v="104.08"/>
    <s v="Wed"/>
    <s v="Wed"/>
  </r>
  <r>
    <s v="A00875"/>
    <s v="North"/>
    <s v="Ling"/>
    <x v="0"/>
    <m/>
    <n v="44349"/>
    <n v="44380"/>
    <n v="2"/>
    <m/>
    <m/>
    <m/>
    <n v="0.25"/>
    <n v="57.39"/>
    <s v="#ERROR!"/>
    <s v="Account"/>
    <n v="31"/>
    <n v="140"/>
    <n v="35"/>
    <n v="1.4583333333333333"/>
    <n v="35"/>
    <n v="57.39"/>
    <n v="92.39"/>
    <n v="92.39"/>
    <s v="Wed"/>
    <s v="Sat"/>
  </r>
  <r>
    <s v="A00876"/>
    <s v="Central"/>
    <s v="Khan"/>
    <x v="3"/>
    <m/>
    <n v="44349"/>
    <n v="44380"/>
    <n v="1"/>
    <m/>
    <m/>
    <m/>
    <n v="2"/>
    <n v="192.44"/>
    <s v="#ERROR!"/>
    <s v="C.O.D."/>
    <n v="31"/>
    <n v="80"/>
    <n v="160"/>
    <n v="6.666666666666667"/>
    <n v="160"/>
    <n v="192.44"/>
    <n v="352.44"/>
    <n v="352.44"/>
    <s v="Wed"/>
    <s v="Sat"/>
  </r>
  <r>
    <s v="A00877"/>
    <s v="Southeast"/>
    <s v="Khan"/>
    <x v="0"/>
    <m/>
    <n v="44349"/>
    <n v="44377"/>
    <n v="1"/>
    <m/>
    <m/>
    <m/>
    <n v="0.5"/>
    <n v="271.92"/>
    <s v="#ERROR!"/>
    <s v="C.O.D."/>
    <n v="28"/>
    <n v="80"/>
    <n v="40"/>
    <n v="1.6666666666666667"/>
    <n v="40"/>
    <n v="271.92"/>
    <n v="311.92"/>
    <n v="311.92"/>
    <s v="Wed"/>
    <s v="Wed"/>
  </r>
  <r>
    <s v="A00878"/>
    <s v="Central"/>
    <s v="Khan"/>
    <x v="0"/>
    <m/>
    <n v="44349"/>
    <n v="44377"/>
    <n v="1"/>
    <m/>
    <m/>
    <m/>
    <n v="0.5"/>
    <n v="588.54999999999995"/>
    <s v="#ERROR!"/>
    <s v="Account"/>
    <n v="28"/>
    <n v="80"/>
    <n v="40"/>
    <n v="1.6666666666666667"/>
    <n v="40"/>
    <n v="588.54999999999995"/>
    <n v="628.54999999999995"/>
    <n v="628.54999999999995"/>
    <s v="Wed"/>
    <s v="Wed"/>
  </r>
  <r>
    <s v="A00879"/>
    <s v="North"/>
    <s v="Ling"/>
    <x v="2"/>
    <m/>
    <n v="44349"/>
    <n v="44375"/>
    <n v="1"/>
    <m/>
    <m/>
    <m/>
    <n v="0.25"/>
    <n v="52.35"/>
    <s v="#ERROR!"/>
    <s v="Account"/>
    <n v="26"/>
    <n v="80"/>
    <n v="20"/>
    <n v="0.83333333333333337"/>
    <n v="20"/>
    <n v="52.35"/>
    <n v="72.349999999999994"/>
    <n v="72.349999999999994"/>
    <s v="Wed"/>
    <s v="Mon"/>
  </r>
  <r>
    <s v="A00880"/>
    <s v="South"/>
    <s v="Lopez"/>
    <x v="0"/>
    <m/>
    <n v="44349"/>
    <n v="44384"/>
    <n v="1"/>
    <m/>
    <m/>
    <m/>
    <n v="0.5"/>
    <n v="240.59"/>
    <s v="#ERROR!"/>
    <s v="P.O."/>
    <n v="35"/>
    <n v="80"/>
    <n v="40"/>
    <n v="1.6666666666666667"/>
    <n v="40"/>
    <n v="240.59"/>
    <n v="280.59000000000003"/>
    <n v="280.59000000000003"/>
    <s v="Wed"/>
    <s v="Wed"/>
  </r>
  <r>
    <s v="A00881"/>
    <s v="West"/>
    <s v="Khan"/>
    <x v="2"/>
    <m/>
    <n v="44349"/>
    <n v="44391"/>
    <n v="1"/>
    <m/>
    <m/>
    <m/>
    <n v="0.25"/>
    <n v="76.86"/>
    <s v="#ERROR!"/>
    <s v="C.O.D."/>
    <n v="42"/>
    <n v="80"/>
    <n v="20"/>
    <n v="0.83333333333333337"/>
    <n v="20"/>
    <n v="76.86"/>
    <n v="96.86"/>
    <n v="96.86"/>
    <s v="Wed"/>
    <s v="Wed"/>
  </r>
  <r>
    <s v="A00882"/>
    <s v="Central"/>
    <s v="Khan"/>
    <x v="1"/>
    <m/>
    <n v="44349"/>
    <n v="44401"/>
    <n v="2"/>
    <m/>
    <m/>
    <m/>
    <n v="0.5"/>
    <n v="519.01"/>
    <s v="#ERROR!"/>
    <s v="C.O.D."/>
    <n v="52"/>
    <n v="140"/>
    <n v="70"/>
    <n v="2.9166666666666665"/>
    <n v="70"/>
    <n v="519.01"/>
    <n v="589.01"/>
    <n v="589.01"/>
    <s v="Wed"/>
    <s v="Sat"/>
  </r>
  <r>
    <s v="A00883"/>
    <s v="South"/>
    <s v="Lopez"/>
    <x v="0"/>
    <m/>
    <n v="44350"/>
    <n v="44357"/>
    <n v="1"/>
    <m/>
    <m/>
    <m/>
    <n v="0.25"/>
    <n v="7.02"/>
    <s v="#ERROR!"/>
    <s v="P.O."/>
    <n v="7"/>
    <n v="80"/>
    <n v="20"/>
    <n v="0.83333333333333337"/>
    <n v="20"/>
    <n v="7.02"/>
    <n v="27.02"/>
    <n v="27.02"/>
    <s v="Thu"/>
    <s v="Thu"/>
  </r>
  <r>
    <s v="A00884"/>
    <s v="North"/>
    <s v="Ling"/>
    <x v="2"/>
    <m/>
    <n v="44350"/>
    <n v="44364"/>
    <n v="1"/>
    <m/>
    <m/>
    <m/>
    <n v="0.25"/>
    <n v="42.66"/>
    <s v="#ERROR!"/>
    <s v="Account"/>
    <n v="14"/>
    <n v="80"/>
    <n v="20"/>
    <n v="0.83333333333333337"/>
    <n v="20"/>
    <n v="42.66"/>
    <n v="62.66"/>
    <n v="62.66"/>
    <s v="Thu"/>
    <s v="Thu"/>
  </r>
  <r>
    <s v="A00885"/>
    <s v="Southeast"/>
    <s v="Cartier"/>
    <x v="0"/>
    <m/>
    <n v="44350"/>
    <n v="44371"/>
    <n v="1"/>
    <m/>
    <m/>
    <m/>
    <n v="0.25"/>
    <n v="179.54"/>
    <s v="#ERROR!"/>
    <s v="C.O.D."/>
    <n v="21"/>
    <n v="80"/>
    <n v="20"/>
    <n v="0.83333333333333337"/>
    <n v="20"/>
    <n v="179.54"/>
    <n v="199.54"/>
    <n v="199.54"/>
    <s v="Thu"/>
    <s v="Thu"/>
  </r>
  <r>
    <s v="A00886"/>
    <s v="Southeast"/>
    <s v="Cartier"/>
    <x v="0"/>
    <m/>
    <n v="44350"/>
    <n v="44375"/>
    <n v="1"/>
    <m/>
    <m/>
    <m/>
    <n v="0.25"/>
    <n v="7.8"/>
    <s v="#ERROR!"/>
    <s v="C.O.D."/>
    <n v="25"/>
    <n v="80"/>
    <n v="20"/>
    <n v="0.83333333333333337"/>
    <n v="20"/>
    <n v="7.8"/>
    <n v="27.8"/>
    <n v="27.8"/>
    <s v="Thu"/>
    <s v="Mon"/>
  </r>
  <r>
    <s v="A00887"/>
    <s v="North"/>
    <s v="Ling"/>
    <x v="2"/>
    <m/>
    <n v="44350"/>
    <n v="44384"/>
    <n v="1"/>
    <m/>
    <m/>
    <m/>
    <n v="0.25"/>
    <n v="107.52"/>
    <s v="#ERROR!"/>
    <s v="C.O.D."/>
    <n v="34"/>
    <n v="80"/>
    <n v="20"/>
    <n v="0.83333333333333337"/>
    <n v="20"/>
    <n v="107.52"/>
    <n v="127.52"/>
    <n v="127.52"/>
    <s v="Thu"/>
    <s v="Wed"/>
  </r>
  <r>
    <s v="A00888"/>
    <s v="Northwest"/>
    <s v="Khan"/>
    <x v="1"/>
    <m/>
    <n v="44350"/>
    <n v="44398"/>
    <n v="2"/>
    <m/>
    <m/>
    <m/>
    <n v="0.5"/>
    <n v="150"/>
    <s v="#ERROR!"/>
    <s v="Account"/>
    <n v="48"/>
    <n v="140"/>
    <n v="70"/>
    <n v="2.9166666666666665"/>
    <n v="70"/>
    <n v="150"/>
    <n v="220"/>
    <n v="220"/>
    <s v="Thu"/>
    <s v="Wed"/>
  </r>
  <r>
    <s v="A00889"/>
    <s v="North"/>
    <s v="Ling"/>
    <x v="1"/>
    <m/>
    <n v="44350"/>
    <m/>
    <n v="2"/>
    <m/>
    <m/>
    <m/>
    <m/>
    <n v="42.66"/>
    <s v="#ERROR!"/>
    <s v="Account"/>
    <m/>
    <n v="140"/>
    <n v="0"/>
    <n v="0"/>
    <n v="0"/>
    <n v="42.66"/>
    <n v="42.66"/>
    <n v="42.66"/>
    <s v="Thu"/>
    <s v="Sat"/>
  </r>
  <r>
    <s v="A00890"/>
    <s v="Central"/>
    <s v="Cartier"/>
    <x v="0"/>
    <m/>
    <n v="44350"/>
    <m/>
    <n v="2"/>
    <m/>
    <m/>
    <m/>
    <m/>
    <n v="20.010000000000002"/>
    <s v="#ERROR!"/>
    <s v="C.O.D."/>
    <m/>
    <n v="140"/>
    <n v="0"/>
    <n v="0"/>
    <n v="0"/>
    <n v="20.010000000000002"/>
    <n v="20.010000000000002"/>
    <n v="20.010000000000002"/>
    <s v="Thu"/>
    <s v="Sat"/>
  </r>
  <r>
    <s v="A00891"/>
    <s v="West"/>
    <s v="Khan"/>
    <x v="2"/>
    <m/>
    <n v="44351"/>
    <n v="44396"/>
    <n v="1"/>
    <m/>
    <m/>
    <m/>
    <n v="0.25"/>
    <n v="180"/>
    <s v="#ERROR!"/>
    <s v="C.O.D."/>
    <n v="45"/>
    <n v="80"/>
    <n v="20"/>
    <n v="0.83333333333333337"/>
    <n v="20"/>
    <n v="180"/>
    <n v="200"/>
    <n v="200"/>
    <s v="Fri"/>
    <s v="Mon"/>
  </r>
  <r>
    <s v="A00892"/>
    <s v="Southeast"/>
    <s v="Burton"/>
    <x v="2"/>
    <m/>
    <n v="44352"/>
    <n v="44370"/>
    <n v="1"/>
    <m/>
    <m/>
    <m/>
    <n v="0.25"/>
    <n v="30"/>
    <s v="#ERROR!"/>
    <s v="C.O.D."/>
    <n v="18"/>
    <n v="80"/>
    <n v="20"/>
    <n v="0.83333333333333337"/>
    <n v="20"/>
    <n v="30"/>
    <n v="50"/>
    <n v="50"/>
    <s v="Sat"/>
    <s v="Wed"/>
  </r>
  <r>
    <s v="A00893"/>
    <s v="North"/>
    <s v="Ling"/>
    <x v="2"/>
    <m/>
    <n v="44354"/>
    <n v="44357"/>
    <n v="1"/>
    <m/>
    <m/>
    <m/>
    <n v="0.25"/>
    <n v="0.46"/>
    <s v="#ERROR!"/>
    <s v="C.O.D."/>
    <n v="3"/>
    <n v="80"/>
    <n v="20"/>
    <n v="0.83333333333333337"/>
    <n v="20"/>
    <n v="0.46"/>
    <n v="20.46"/>
    <n v="20.46"/>
    <s v="Mon"/>
    <s v="Thu"/>
  </r>
  <r>
    <s v="A00894"/>
    <s v="Central"/>
    <s v="Cartier"/>
    <x v="0"/>
    <m/>
    <n v="44354"/>
    <n v="44361"/>
    <n v="2"/>
    <m/>
    <m/>
    <s v="Yes"/>
    <n v="1.5"/>
    <n v="105.98"/>
    <s v="#ERROR!"/>
    <s v="C.O.D."/>
    <n v="7"/>
    <n v="140"/>
    <n v="210"/>
    <n v="8.75"/>
    <n v="210"/>
    <n v="0"/>
    <n v="315.98"/>
    <n v="210"/>
    <s v="Mon"/>
    <s v="Mon"/>
  </r>
  <r>
    <s v="A00895"/>
    <s v="North"/>
    <s v="Ling"/>
    <x v="0"/>
    <m/>
    <n v="44354"/>
    <n v="44362"/>
    <n v="2"/>
    <m/>
    <m/>
    <m/>
    <n v="0.25"/>
    <n v="19.2"/>
    <s v="#ERROR!"/>
    <s v="Account"/>
    <n v="8"/>
    <n v="140"/>
    <n v="35"/>
    <n v="1.4583333333333333"/>
    <n v="35"/>
    <n v="19.2"/>
    <n v="54.2"/>
    <n v="54.2"/>
    <s v="Mon"/>
    <s v="Tue"/>
  </r>
  <r>
    <s v="A00896"/>
    <s v="West"/>
    <s v="Khan"/>
    <x v="2"/>
    <m/>
    <n v="44354"/>
    <n v="44368"/>
    <n v="1"/>
    <m/>
    <m/>
    <m/>
    <n v="0.25"/>
    <n v="180"/>
    <s v="#ERROR!"/>
    <s v="C.O.D."/>
    <n v="14"/>
    <n v="80"/>
    <n v="20"/>
    <n v="0.83333333333333337"/>
    <n v="20"/>
    <n v="180"/>
    <n v="200"/>
    <n v="200"/>
    <s v="Mon"/>
    <s v="Mon"/>
  </r>
  <r>
    <s v="A00897"/>
    <s v="Southeast"/>
    <s v="Burton"/>
    <x v="1"/>
    <m/>
    <n v="44354"/>
    <n v="44391"/>
    <n v="1"/>
    <m/>
    <m/>
    <s v="Yes"/>
    <n v="0.5"/>
    <n v="240.67"/>
    <s v="#ERROR!"/>
    <s v="C.O.D."/>
    <n v="37"/>
    <n v="80"/>
    <n v="40"/>
    <n v="1.6666666666666667"/>
    <n v="40"/>
    <n v="0"/>
    <n v="280.66999999999996"/>
    <n v="40"/>
    <s v="Mon"/>
    <s v="Wed"/>
  </r>
  <r>
    <s v="A00898"/>
    <s v="Central"/>
    <s v="Burton"/>
    <x v="1"/>
    <m/>
    <n v="44354"/>
    <n v="44398"/>
    <n v="1"/>
    <m/>
    <m/>
    <m/>
    <n v="2"/>
    <n v="425.9"/>
    <s v="#ERROR!"/>
    <s v="C.O.D."/>
    <n v="44"/>
    <n v="80"/>
    <n v="160"/>
    <n v="6.666666666666667"/>
    <n v="160"/>
    <n v="425.9"/>
    <n v="585.9"/>
    <n v="585.9"/>
    <s v="Mon"/>
    <s v="Wed"/>
  </r>
  <r>
    <s v="A00899"/>
    <s v="Northwest"/>
    <s v="Cartier"/>
    <x v="4"/>
    <m/>
    <n v="44354"/>
    <m/>
    <n v="2"/>
    <m/>
    <m/>
    <m/>
    <m/>
    <n v="346.24"/>
    <s v="#ERROR!"/>
    <s v="C.O.D."/>
    <m/>
    <n v="140"/>
    <n v="0"/>
    <n v="0"/>
    <n v="0"/>
    <n v="346.24"/>
    <n v="346.24"/>
    <n v="346.24"/>
    <s v="Mon"/>
    <s v="Sat"/>
  </r>
  <r>
    <s v="A00900"/>
    <s v="North"/>
    <s v="Ling"/>
    <x v="2"/>
    <m/>
    <n v="44355"/>
    <n v="44361"/>
    <n v="2"/>
    <m/>
    <m/>
    <m/>
    <n v="0.25"/>
    <n v="146.76"/>
    <s v="#ERROR!"/>
    <s v="C.O.D."/>
    <n v="6"/>
    <n v="140"/>
    <n v="35"/>
    <n v="1.4583333333333333"/>
    <n v="35"/>
    <n v="146.76"/>
    <n v="181.76"/>
    <n v="181.76"/>
    <s v="Tue"/>
    <s v="Mon"/>
  </r>
  <r>
    <s v="A00901"/>
    <s v="Central"/>
    <s v="Cartier"/>
    <x v="1"/>
    <m/>
    <n v="44355"/>
    <n v="44363"/>
    <n v="1"/>
    <m/>
    <m/>
    <m/>
    <n v="0.5"/>
    <n v="120"/>
    <s v="#ERROR!"/>
    <s v="C.O.D."/>
    <n v="8"/>
    <n v="80"/>
    <n v="40"/>
    <n v="1.6666666666666667"/>
    <n v="40"/>
    <n v="120"/>
    <n v="160"/>
    <n v="160"/>
    <s v="Tue"/>
    <s v="Wed"/>
  </r>
  <r>
    <s v="A00902"/>
    <s v="Northwest"/>
    <s v="Cartier"/>
    <x v="0"/>
    <m/>
    <n v="44355"/>
    <n v="44364"/>
    <n v="1"/>
    <m/>
    <m/>
    <m/>
    <n v="0.5"/>
    <n v="45.88"/>
    <s v="#ERROR!"/>
    <s v="P.O."/>
    <n v="9"/>
    <n v="80"/>
    <n v="40"/>
    <n v="1.6666666666666667"/>
    <n v="40"/>
    <n v="45.88"/>
    <n v="85.88"/>
    <n v="85.88"/>
    <s v="Tue"/>
    <s v="Thu"/>
  </r>
  <r>
    <s v="A00903"/>
    <s v="South"/>
    <s v="Lopez"/>
    <x v="4"/>
    <m/>
    <n v="44355"/>
    <n v="44369"/>
    <n v="1"/>
    <m/>
    <m/>
    <m/>
    <n v="1.25"/>
    <n v="30.42"/>
    <s v="#ERROR!"/>
    <s v="Account"/>
    <n v="14"/>
    <n v="80"/>
    <n v="100"/>
    <n v="4.166666666666667"/>
    <n v="100"/>
    <n v="30.42"/>
    <n v="130.42000000000002"/>
    <n v="130.42000000000002"/>
    <s v="Tue"/>
    <s v="Tue"/>
  </r>
  <r>
    <s v="A00904"/>
    <s v="South"/>
    <s v="Lopez"/>
    <x v="2"/>
    <m/>
    <n v="44355"/>
    <n v="44369"/>
    <n v="1"/>
    <m/>
    <m/>
    <m/>
    <n v="0.25"/>
    <n v="30"/>
    <s v="#ERROR!"/>
    <s v="Account"/>
    <n v="14"/>
    <n v="80"/>
    <n v="20"/>
    <n v="0.83333333333333337"/>
    <n v="20"/>
    <n v="30"/>
    <n v="50"/>
    <n v="50"/>
    <s v="Tue"/>
    <s v="Tue"/>
  </r>
  <r>
    <s v="A00905"/>
    <s v="North"/>
    <s v="Ling"/>
    <x v="2"/>
    <m/>
    <n v="44355"/>
    <n v="44369"/>
    <n v="1"/>
    <m/>
    <m/>
    <m/>
    <n v="0.25"/>
    <n v="90.63"/>
    <s v="#ERROR!"/>
    <s v="C.O.D."/>
    <n v="14"/>
    <n v="80"/>
    <n v="20"/>
    <n v="0.83333333333333337"/>
    <n v="20"/>
    <n v="90.63"/>
    <n v="110.63"/>
    <n v="110.63"/>
    <s v="Tue"/>
    <s v="Tue"/>
  </r>
  <r>
    <s v="A00906"/>
    <s v="North"/>
    <s v="Ling"/>
    <x v="0"/>
    <m/>
    <n v="44355"/>
    <n v="44384"/>
    <n v="2"/>
    <m/>
    <m/>
    <m/>
    <n v="0.25"/>
    <n v="120"/>
    <s v="#ERROR!"/>
    <s v="C.O.D."/>
    <n v="29"/>
    <n v="140"/>
    <n v="35"/>
    <n v="1.4583333333333333"/>
    <n v="35"/>
    <n v="120"/>
    <n v="155"/>
    <n v="155"/>
    <s v="Tue"/>
    <s v="Wed"/>
  </r>
  <r>
    <s v="A00907"/>
    <s v="Southeast"/>
    <s v="Khan"/>
    <x v="0"/>
    <s v="Yes"/>
    <n v="44355"/>
    <n v="44389"/>
    <n v="1"/>
    <m/>
    <m/>
    <m/>
    <n v="0.75"/>
    <n v="8.92"/>
    <s v="#ERROR!"/>
    <s v="Account"/>
    <n v="34"/>
    <n v="80"/>
    <n v="60"/>
    <n v="2.5"/>
    <n v="60"/>
    <n v="8.92"/>
    <n v="68.92"/>
    <n v="68.92"/>
    <s v="Tue"/>
    <s v="Mon"/>
  </r>
  <r>
    <s v="A00908"/>
    <s v="South"/>
    <s v="Burton"/>
    <x v="3"/>
    <m/>
    <n v="44355"/>
    <n v="44389"/>
    <n v="2"/>
    <m/>
    <m/>
    <m/>
    <n v="1.25"/>
    <n v="244.72"/>
    <s v="#ERROR!"/>
    <s v="Account"/>
    <n v="34"/>
    <n v="140"/>
    <n v="175"/>
    <n v="7.291666666666667"/>
    <n v="175"/>
    <n v="244.72"/>
    <n v="419.72"/>
    <n v="419.72"/>
    <s v="Tue"/>
    <s v="Mon"/>
  </r>
  <r>
    <s v="A00909"/>
    <s v="Northwest"/>
    <s v="Cartier"/>
    <x v="0"/>
    <m/>
    <n v="44355"/>
    <m/>
    <n v="2"/>
    <m/>
    <m/>
    <m/>
    <m/>
    <n v="150"/>
    <s v="#ERROR!"/>
    <s v="Account"/>
    <m/>
    <n v="140"/>
    <n v="0"/>
    <n v="0"/>
    <n v="0"/>
    <n v="150"/>
    <n v="150"/>
    <n v="150"/>
    <s v="Tue"/>
    <s v="Sat"/>
  </r>
  <r>
    <s v="A00910"/>
    <s v="Southeast"/>
    <s v="Cartier"/>
    <x v="0"/>
    <m/>
    <n v="44356"/>
    <n v="44365"/>
    <n v="2"/>
    <m/>
    <m/>
    <m/>
    <n v="0.25"/>
    <n v="52.17"/>
    <s v="#ERROR!"/>
    <s v="Account"/>
    <n v="9"/>
    <n v="140"/>
    <n v="35"/>
    <n v="1.4583333333333333"/>
    <n v="35"/>
    <n v="52.17"/>
    <n v="87.17"/>
    <n v="87.17"/>
    <s v="Wed"/>
    <s v="Fri"/>
  </r>
  <r>
    <s v="A00911"/>
    <s v="North"/>
    <s v="Ling"/>
    <x v="2"/>
    <m/>
    <n v="44356"/>
    <n v="44378"/>
    <n v="1"/>
    <m/>
    <m/>
    <m/>
    <n v="0.25"/>
    <n v="41.71"/>
    <s v="#ERROR!"/>
    <s v="Account"/>
    <n v="22"/>
    <n v="80"/>
    <n v="20"/>
    <n v="0.83333333333333337"/>
    <n v="20"/>
    <n v="41.71"/>
    <n v="61.71"/>
    <n v="61.71"/>
    <s v="Wed"/>
    <s v="Thu"/>
  </r>
  <r>
    <s v="A00912"/>
    <s v="North"/>
    <s v="Burton"/>
    <x v="3"/>
    <m/>
    <n v="44357"/>
    <n v="44359"/>
    <n v="1"/>
    <m/>
    <m/>
    <m/>
    <n v="1"/>
    <n v="1800.24"/>
    <s v="#ERROR!"/>
    <s v="C.O.D."/>
    <n v="2"/>
    <n v="80"/>
    <n v="80"/>
    <n v="3.3333333333333335"/>
    <n v="80"/>
    <n v="1800.24"/>
    <n v="1880.24"/>
    <n v="1880.24"/>
    <s v="Thu"/>
    <s v="Sat"/>
  </r>
  <r>
    <s v="A00913"/>
    <s v="Central"/>
    <s v="Khan"/>
    <x v="0"/>
    <m/>
    <n v="44357"/>
    <n v="44368"/>
    <n v="1"/>
    <m/>
    <m/>
    <m/>
    <n v="0.5"/>
    <n v="144"/>
    <s v="#ERROR!"/>
    <s v="C.O.D."/>
    <n v="11"/>
    <n v="80"/>
    <n v="40"/>
    <n v="1.6666666666666667"/>
    <n v="40"/>
    <n v="144"/>
    <n v="184"/>
    <n v="184"/>
    <s v="Thu"/>
    <s v="Mon"/>
  </r>
  <r>
    <s v="A00914"/>
    <s v="West"/>
    <s v="Khan"/>
    <x v="0"/>
    <s v="Yes"/>
    <n v="44357"/>
    <n v="44368"/>
    <n v="1"/>
    <m/>
    <m/>
    <m/>
    <n v="0.5"/>
    <n v="39.950000000000003"/>
    <s v="#ERROR!"/>
    <s v="Account"/>
    <n v="11"/>
    <n v="80"/>
    <n v="40"/>
    <n v="1.6666666666666667"/>
    <n v="40"/>
    <n v="39.950000000000003"/>
    <n v="79.95"/>
    <n v="79.95"/>
    <s v="Thu"/>
    <s v="Mon"/>
  </r>
  <r>
    <s v="A00915"/>
    <s v="North"/>
    <s v="Ling"/>
    <x v="1"/>
    <m/>
    <n v="44357"/>
    <n v="44373"/>
    <n v="2"/>
    <m/>
    <m/>
    <m/>
    <n v="0.5"/>
    <n v="180"/>
    <s v="#ERROR!"/>
    <s v="Account"/>
    <n v="16"/>
    <n v="140"/>
    <n v="70"/>
    <n v="2.9166666666666665"/>
    <n v="70"/>
    <n v="180"/>
    <n v="250"/>
    <n v="250"/>
    <s v="Thu"/>
    <s v="Sat"/>
  </r>
  <r>
    <s v="A00916"/>
    <s v="South"/>
    <s v="Khan"/>
    <x v="0"/>
    <m/>
    <n v="44357"/>
    <n v="44370"/>
    <n v="1"/>
    <m/>
    <m/>
    <m/>
    <n v="0.25"/>
    <n v="150.36000000000001"/>
    <s v="#ERROR!"/>
    <s v="C.O.D."/>
    <n v="13"/>
    <n v="80"/>
    <n v="20"/>
    <n v="0.83333333333333337"/>
    <n v="20"/>
    <n v="150.36000000000001"/>
    <n v="170.36"/>
    <n v="170.36"/>
    <s v="Thu"/>
    <s v="Wed"/>
  </r>
  <r>
    <s v="A00917"/>
    <s v="South"/>
    <s v="Lopez"/>
    <x v="2"/>
    <s v="Yes"/>
    <n v="44357"/>
    <n v="44386"/>
    <n v="1"/>
    <m/>
    <s v="Yes"/>
    <s v="Yes"/>
    <n v="0.25"/>
    <n v="110.11"/>
    <s v="#ERROR!"/>
    <s v="Warranty"/>
    <n v="29"/>
    <n v="80"/>
    <n v="20"/>
    <n v="0.83333333333333337"/>
    <n v="0"/>
    <n v="0"/>
    <n v="130.11000000000001"/>
    <n v="0"/>
    <s v="Thu"/>
    <s v="Fri"/>
  </r>
  <r>
    <s v="A00918"/>
    <s v="North"/>
    <s v="Ling"/>
    <x v="2"/>
    <m/>
    <n v="44357"/>
    <n v="44392"/>
    <n v="1"/>
    <m/>
    <m/>
    <m/>
    <n v="0.25"/>
    <n v="120"/>
    <s v="#ERROR!"/>
    <s v="Account"/>
    <n v="35"/>
    <n v="80"/>
    <n v="20"/>
    <n v="0.83333333333333337"/>
    <n v="20"/>
    <n v="120"/>
    <n v="140"/>
    <n v="140"/>
    <s v="Thu"/>
    <s v="Thu"/>
  </r>
  <r>
    <s v="A00919"/>
    <s v="North"/>
    <s v="Ling"/>
    <x v="1"/>
    <m/>
    <n v="44357"/>
    <n v="44389"/>
    <n v="2"/>
    <m/>
    <m/>
    <m/>
    <n v="0.5"/>
    <n v="272.5"/>
    <s v="#ERROR!"/>
    <s v="Account"/>
    <n v="32"/>
    <n v="140"/>
    <n v="70"/>
    <n v="2.9166666666666665"/>
    <n v="70"/>
    <n v="272.5"/>
    <n v="342.5"/>
    <n v="342.5"/>
    <s v="Thu"/>
    <s v="Mon"/>
  </r>
  <r>
    <s v="A00920"/>
    <s v="West"/>
    <s v="Khan"/>
    <x v="0"/>
    <m/>
    <n v="44357"/>
    <n v="44391"/>
    <n v="1"/>
    <m/>
    <m/>
    <m/>
    <n v="0.25"/>
    <n v="34.5"/>
    <s v="#ERROR!"/>
    <s v="P.O."/>
    <n v="34"/>
    <n v="80"/>
    <n v="20"/>
    <n v="0.83333333333333337"/>
    <n v="20"/>
    <n v="34.5"/>
    <n v="54.5"/>
    <n v="54.5"/>
    <s v="Thu"/>
    <s v="Wed"/>
  </r>
  <r>
    <s v="A00921"/>
    <s v="Central"/>
    <s v="Khan"/>
    <x v="3"/>
    <m/>
    <n v="44357"/>
    <n v="44392"/>
    <n v="2"/>
    <m/>
    <m/>
    <m/>
    <n v="3"/>
    <n v="44.06"/>
    <s v="#ERROR!"/>
    <s v="C.O.D."/>
    <n v="35"/>
    <n v="140"/>
    <n v="420"/>
    <n v="17.5"/>
    <n v="420"/>
    <n v="44.06"/>
    <n v="464.06"/>
    <n v="464.06"/>
    <s v="Thu"/>
    <s v="Thu"/>
  </r>
  <r>
    <s v="A00922"/>
    <s v="Northwest"/>
    <s v="Cartier"/>
    <x v="3"/>
    <m/>
    <n v="44357"/>
    <m/>
    <n v="2"/>
    <m/>
    <m/>
    <m/>
    <m/>
    <n v="67.84"/>
    <s v="#ERROR!"/>
    <s v="P.O."/>
    <m/>
    <n v="140"/>
    <n v="0"/>
    <n v="0"/>
    <n v="0"/>
    <n v="67.84"/>
    <n v="67.84"/>
    <n v="67.84"/>
    <s v="Thu"/>
    <s v="Sat"/>
  </r>
  <r>
    <s v="A00923"/>
    <s v="Central"/>
    <s v="Khan"/>
    <x v="0"/>
    <m/>
    <n v="44357"/>
    <m/>
    <n v="2"/>
    <m/>
    <m/>
    <m/>
    <m/>
    <n v="165.87"/>
    <s v="#ERROR!"/>
    <s v="C.O.D."/>
    <m/>
    <n v="140"/>
    <n v="0"/>
    <n v="0"/>
    <n v="0"/>
    <n v="165.87"/>
    <n v="165.87"/>
    <n v="165.87"/>
    <s v="Thu"/>
    <s v="Sat"/>
  </r>
  <r>
    <s v="A00924"/>
    <s v="East"/>
    <s v="Ling"/>
    <x v="1"/>
    <m/>
    <n v="44357"/>
    <m/>
    <n v="2"/>
    <m/>
    <m/>
    <m/>
    <m/>
    <n v="42.66"/>
    <s v="#ERROR!"/>
    <s v="Credit"/>
    <m/>
    <n v="140"/>
    <n v="0"/>
    <n v="0"/>
    <n v="0"/>
    <n v="42.66"/>
    <n v="42.66"/>
    <n v="42.66"/>
    <s v="Thu"/>
    <s v="Sat"/>
  </r>
  <r>
    <s v="A00925"/>
    <s v="Southeast"/>
    <s v="Burton"/>
    <x v="1"/>
    <m/>
    <n v="44357"/>
    <m/>
    <n v="1"/>
    <m/>
    <m/>
    <m/>
    <m/>
    <n v="101.9"/>
    <s v="#ERROR!"/>
    <s v="Account"/>
    <m/>
    <n v="80"/>
    <n v="0"/>
    <n v="0"/>
    <n v="0"/>
    <n v="101.9"/>
    <n v="101.9"/>
    <n v="101.9"/>
    <s v="Thu"/>
    <s v="Sat"/>
  </r>
  <r>
    <s v="A00926"/>
    <s v="Southwest"/>
    <s v="Burton"/>
    <x v="3"/>
    <m/>
    <n v="44357"/>
    <m/>
    <n v="2"/>
    <m/>
    <m/>
    <m/>
    <m/>
    <n v="222.54"/>
    <s v="#ERROR!"/>
    <s v="C.O.D."/>
    <m/>
    <n v="140"/>
    <n v="0"/>
    <n v="0"/>
    <n v="0"/>
    <n v="222.54"/>
    <n v="222.54"/>
    <n v="222.54"/>
    <s v="Thu"/>
    <s v="Sat"/>
  </r>
  <r>
    <s v="A00927"/>
    <s v="Southeast"/>
    <s v="Burton"/>
    <x v="1"/>
    <m/>
    <n v="44358"/>
    <n v="44393"/>
    <n v="1"/>
    <m/>
    <s v="Yes"/>
    <s v="Yes"/>
    <n v="0.5"/>
    <n v="344.77"/>
    <s v="#ERROR!"/>
    <s v="Warranty"/>
    <n v="35"/>
    <n v="80"/>
    <n v="40"/>
    <n v="1.6666666666666667"/>
    <n v="0"/>
    <n v="0"/>
    <n v="384.77"/>
    <n v="0"/>
    <s v="Fri"/>
    <s v="Fri"/>
  </r>
  <r>
    <s v="A00928"/>
    <s v="North"/>
    <s v="Ling"/>
    <x v="2"/>
    <m/>
    <n v="44359"/>
    <n v="44376"/>
    <n v="1"/>
    <m/>
    <m/>
    <m/>
    <n v="0.25"/>
    <n v="22"/>
    <s v="#ERROR!"/>
    <s v="Account"/>
    <n v="17"/>
    <n v="80"/>
    <n v="20"/>
    <n v="0.83333333333333337"/>
    <n v="20"/>
    <n v="22"/>
    <n v="42"/>
    <n v="42"/>
    <s v="Sat"/>
    <s v="Tue"/>
  </r>
  <r>
    <s v="A00929"/>
    <s v="Central"/>
    <s v="Cartier"/>
    <x v="1"/>
    <m/>
    <n v="44361"/>
    <n v="44370"/>
    <n v="1"/>
    <m/>
    <m/>
    <m/>
    <n v="0.5"/>
    <n v="120"/>
    <s v="#ERROR!"/>
    <s v="Account"/>
    <n v="9"/>
    <n v="80"/>
    <n v="40"/>
    <n v="1.6666666666666667"/>
    <n v="40"/>
    <n v="120"/>
    <n v="160"/>
    <n v="160"/>
    <s v="Mon"/>
    <s v="Wed"/>
  </r>
  <r>
    <s v="A00930"/>
    <s v="Central"/>
    <s v="Khan"/>
    <x v="1"/>
    <s v="Yes"/>
    <n v="44361"/>
    <n v="44371"/>
    <n v="1"/>
    <m/>
    <s v="Yes"/>
    <s v="Yes"/>
    <n v="0.5"/>
    <n v="204.28"/>
    <s v="#ERROR!"/>
    <s v="Warranty"/>
    <n v="10"/>
    <n v="80"/>
    <n v="40"/>
    <n v="1.6666666666666667"/>
    <n v="0"/>
    <n v="0"/>
    <n v="244.28"/>
    <n v="0"/>
    <s v="Mon"/>
    <s v="Thu"/>
  </r>
  <r>
    <s v="A00931"/>
    <s v="West"/>
    <s v="Burton"/>
    <x v="1"/>
    <m/>
    <n v="44361"/>
    <n v="44384"/>
    <n v="2"/>
    <m/>
    <m/>
    <s v="Yes"/>
    <n v="5"/>
    <n v="2048.56"/>
    <s v="#ERROR!"/>
    <s v="C.O.D."/>
    <n v="23"/>
    <n v="140"/>
    <n v="700"/>
    <n v="29.166666666666668"/>
    <n v="700"/>
    <n v="0"/>
    <n v="2748.56"/>
    <n v="700"/>
    <s v="Mon"/>
    <s v="Wed"/>
  </r>
  <r>
    <s v="A00932"/>
    <s v="Southeast"/>
    <s v="Khan"/>
    <x v="2"/>
    <m/>
    <n v="44361"/>
    <n v="44399"/>
    <n v="1"/>
    <m/>
    <m/>
    <m/>
    <n v="0.25"/>
    <n v="8.5500000000000007"/>
    <s v="#ERROR!"/>
    <s v="C.O.D."/>
    <n v="38"/>
    <n v="80"/>
    <n v="20"/>
    <n v="0.83333333333333337"/>
    <n v="20"/>
    <n v="8.5500000000000007"/>
    <n v="28.55"/>
    <n v="28.55"/>
    <s v="Mon"/>
    <s v="Thu"/>
  </r>
  <r>
    <s v="A00933"/>
    <s v="Central"/>
    <s v="Cartier"/>
    <x v="0"/>
    <m/>
    <n v="44361"/>
    <n v="44399"/>
    <n v="1"/>
    <m/>
    <m/>
    <m/>
    <n v="0.5"/>
    <n v="120.54"/>
    <s v="#ERROR!"/>
    <s v="C.O.D."/>
    <n v="38"/>
    <n v="80"/>
    <n v="40"/>
    <n v="1.6666666666666667"/>
    <n v="40"/>
    <n v="120.54"/>
    <n v="160.54000000000002"/>
    <n v="160.54000000000002"/>
    <s v="Mon"/>
    <s v="Thu"/>
  </r>
  <r>
    <s v="A00934"/>
    <s v="Northwest"/>
    <s v="Cartier"/>
    <x v="1"/>
    <m/>
    <n v="44361"/>
    <m/>
    <n v="2"/>
    <m/>
    <m/>
    <m/>
    <m/>
    <n v="52.35"/>
    <s v="#ERROR!"/>
    <s v="P.O."/>
    <m/>
    <n v="140"/>
    <n v="0"/>
    <n v="0"/>
    <n v="0"/>
    <n v="52.35"/>
    <n v="52.35"/>
    <n v="52.35"/>
    <s v="Mon"/>
    <s v="Sat"/>
  </r>
  <r>
    <s v="A00935"/>
    <s v="Central"/>
    <s v="Khan"/>
    <x v="4"/>
    <m/>
    <n v="44361"/>
    <m/>
    <n v="2"/>
    <m/>
    <m/>
    <m/>
    <m/>
    <n v="406.71"/>
    <s v="#ERROR!"/>
    <s v="C.O.D."/>
    <m/>
    <n v="140"/>
    <n v="0"/>
    <n v="0"/>
    <n v="0"/>
    <n v="406.71"/>
    <n v="406.71"/>
    <n v="406.71"/>
    <s v="Mon"/>
    <s v="Sat"/>
  </r>
  <r>
    <s v="A00936"/>
    <s v="South"/>
    <s v="Lopez"/>
    <x v="2"/>
    <m/>
    <n v="44362"/>
    <n v="44386"/>
    <n v="1"/>
    <m/>
    <m/>
    <m/>
    <n v="0.25"/>
    <n v="70.53"/>
    <s v="#ERROR!"/>
    <s v="Account"/>
    <n v="24"/>
    <n v="80"/>
    <n v="20"/>
    <n v="0.83333333333333337"/>
    <n v="20"/>
    <n v="70.53"/>
    <n v="90.53"/>
    <n v="90.53"/>
    <s v="Tue"/>
    <s v="Fri"/>
  </r>
  <r>
    <s v="A00937"/>
    <s v="Northeast"/>
    <s v="Ling"/>
    <x v="0"/>
    <m/>
    <n v="44362"/>
    <n v="44389"/>
    <n v="2"/>
    <m/>
    <m/>
    <m/>
    <n v="0.25"/>
    <n v="14.4"/>
    <s v="#ERROR!"/>
    <s v="Account"/>
    <n v="27"/>
    <n v="140"/>
    <n v="35"/>
    <n v="1.4583333333333333"/>
    <n v="35"/>
    <n v="14.4"/>
    <n v="49.4"/>
    <n v="49.4"/>
    <s v="Tue"/>
    <s v="Mon"/>
  </r>
  <r>
    <s v="A00938"/>
    <s v="Southeast"/>
    <s v="Burton"/>
    <x v="0"/>
    <m/>
    <n v="44362"/>
    <n v="44391"/>
    <n v="1"/>
    <m/>
    <m/>
    <m/>
    <n v="0.25"/>
    <n v="144"/>
    <s v="#ERROR!"/>
    <s v="P.O."/>
    <n v="29"/>
    <n v="80"/>
    <n v="20"/>
    <n v="0.83333333333333337"/>
    <n v="20"/>
    <n v="144"/>
    <n v="164"/>
    <n v="164"/>
    <s v="Tue"/>
    <s v="Wed"/>
  </r>
  <r>
    <s v="A00939"/>
    <s v="North"/>
    <s v="Ling"/>
    <x v="0"/>
    <m/>
    <n v="44362"/>
    <n v="44396"/>
    <n v="1"/>
    <m/>
    <m/>
    <m/>
    <n v="0.5"/>
    <n v="5.4"/>
    <s v="#ERROR!"/>
    <s v="C.O.D."/>
    <n v="34"/>
    <n v="80"/>
    <n v="40"/>
    <n v="1.6666666666666667"/>
    <n v="40"/>
    <n v="5.4"/>
    <n v="45.4"/>
    <n v="45.4"/>
    <s v="Tue"/>
    <s v="Mon"/>
  </r>
  <r>
    <s v="A00940"/>
    <s v="West"/>
    <s v="Lopez"/>
    <x v="0"/>
    <m/>
    <n v="44363"/>
    <n v="44371"/>
    <n v="1"/>
    <m/>
    <m/>
    <m/>
    <n v="0.25"/>
    <n v="23.15"/>
    <s v="#ERROR!"/>
    <s v="P.O."/>
    <n v="8"/>
    <n v="80"/>
    <n v="20"/>
    <n v="0.83333333333333337"/>
    <n v="20"/>
    <n v="23.15"/>
    <n v="43.15"/>
    <n v="43.15"/>
    <s v="Wed"/>
    <s v="Thu"/>
  </r>
  <r>
    <s v="A00941"/>
    <s v="Central"/>
    <s v="Khan"/>
    <x v="1"/>
    <m/>
    <n v="44363"/>
    <n v="44371"/>
    <n v="1"/>
    <m/>
    <m/>
    <s v="Yes"/>
    <n v="0.5"/>
    <n v="25.07"/>
    <s v="#ERROR!"/>
    <s v="C.O.D."/>
    <n v="8"/>
    <n v="80"/>
    <n v="40"/>
    <n v="1.6666666666666667"/>
    <n v="40"/>
    <n v="0"/>
    <n v="65.069999999999993"/>
    <n v="40"/>
    <s v="Wed"/>
    <s v="Thu"/>
  </r>
  <r>
    <s v="A00942"/>
    <s v="Southeast"/>
    <s v="Burton"/>
    <x v="0"/>
    <m/>
    <n v="44363"/>
    <n v="44392"/>
    <n v="1"/>
    <m/>
    <m/>
    <m/>
    <n v="0.5"/>
    <n v="175.22"/>
    <s v="#ERROR!"/>
    <s v="C.O.D."/>
    <n v="29"/>
    <n v="80"/>
    <n v="40"/>
    <n v="1.6666666666666667"/>
    <n v="40"/>
    <n v="175.22"/>
    <n v="215.22"/>
    <n v="215.22"/>
    <s v="Wed"/>
    <s v="Thu"/>
  </r>
  <r>
    <s v="A00943"/>
    <s v="Northwest"/>
    <s v="Khan"/>
    <x v="3"/>
    <m/>
    <n v="44363"/>
    <n v="44398"/>
    <n v="2"/>
    <m/>
    <m/>
    <m/>
    <n v="3.5"/>
    <n v="23"/>
    <s v="#ERROR!"/>
    <s v="Account"/>
    <n v="35"/>
    <n v="140"/>
    <n v="490"/>
    <n v="20.416666666666668"/>
    <n v="490"/>
    <n v="23"/>
    <n v="513"/>
    <n v="513"/>
    <s v="Wed"/>
    <s v="Wed"/>
  </r>
  <r>
    <s v="A00944"/>
    <s v="West"/>
    <s v="Khan"/>
    <x v="0"/>
    <m/>
    <n v="44363"/>
    <m/>
    <n v="2"/>
    <m/>
    <m/>
    <m/>
    <m/>
    <n v="30"/>
    <s v="#ERROR!"/>
    <s v="C.O.D."/>
    <m/>
    <n v="140"/>
    <n v="0"/>
    <n v="0"/>
    <n v="0"/>
    <n v="30"/>
    <n v="30"/>
    <n v="30"/>
    <s v="Wed"/>
    <s v="Sat"/>
  </r>
  <r>
    <s v="A00945"/>
    <s v="Central"/>
    <s v="Cartier"/>
    <x v="2"/>
    <m/>
    <n v="44363"/>
    <m/>
    <n v="1"/>
    <m/>
    <m/>
    <m/>
    <m/>
    <n v="161.08000000000001"/>
    <s v="#ERROR!"/>
    <s v="Account"/>
    <m/>
    <n v="80"/>
    <n v="0"/>
    <n v="0"/>
    <n v="0"/>
    <n v="161.08000000000001"/>
    <n v="161.08000000000001"/>
    <n v="161.08000000000001"/>
    <s v="Wed"/>
    <s v="Sat"/>
  </r>
  <r>
    <s v="A00946"/>
    <s v="Central"/>
    <s v="Khan"/>
    <x v="2"/>
    <m/>
    <n v="44363"/>
    <m/>
    <n v="1"/>
    <m/>
    <m/>
    <m/>
    <m/>
    <n v="59.81"/>
    <s v="#ERROR!"/>
    <s v="C.O.D."/>
    <m/>
    <n v="80"/>
    <n v="0"/>
    <n v="0"/>
    <n v="0"/>
    <n v="59.81"/>
    <n v="59.81"/>
    <n v="59.81"/>
    <s v="Wed"/>
    <s v="Sat"/>
  </r>
  <r>
    <s v="A00947"/>
    <s v="West"/>
    <s v="Khan"/>
    <x v="0"/>
    <m/>
    <n v="44363"/>
    <m/>
    <n v="1"/>
    <m/>
    <m/>
    <m/>
    <m/>
    <n v="19.2"/>
    <s v="#ERROR!"/>
    <s v="C.O.D."/>
    <m/>
    <n v="80"/>
    <n v="0"/>
    <n v="0"/>
    <n v="0"/>
    <n v="19.2"/>
    <n v="19.2"/>
    <n v="19.2"/>
    <s v="Wed"/>
    <s v="Sat"/>
  </r>
  <r>
    <s v="A00948"/>
    <s v="North"/>
    <s v="Ling"/>
    <x v="2"/>
    <s v="Yes"/>
    <n v="44363"/>
    <m/>
    <n v="1"/>
    <m/>
    <m/>
    <m/>
    <m/>
    <n v="50.79"/>
    <s v="#ERROR!"/>
    <s v="Account"/>
    <m/>
    <n v="80"/>
    <n v="0"/>
    <n v="0"/>
    <n v="0"/>
    <n v="50.79"/>
    <n v="50.79"/>
    <n v="50.79"/>
    <s v="Wed"/>
    <s v="Sat"/>
  </r>
  <r>
    <s v="A00949"/>
    <s v="North"/>
    <s v="Ling"/>
    <x v="0"/>
    <m/>
    <n v="44364"/>
    <n v="44377"/>
    <n v="2"/>
    <m/>
    <m/>
    <m/>
    <n v="1.25"/>
    <n v="122.81"/>
    <s v="#ERROR!"/>
    <s v="C.O.D."/>
    <n v="13"/>
    <n v="140"/>
    <n v="175"/>
    <n v="7.291666666666667"/>
    <n v="175"/>
    <n v="122.81"/>
    <n v="297.81"/>
    <n v="297.81"/>
    <s v="Thu"/>
    <s v="Wed"/>
  </r>
  <r>
    <s v="A00950"/>
    <s v="West"/>
    <s v="Cartier"/>
    <x v="0"/>
    <m/>
    <n v="44364"/>
    <n v="44383"/>
    <n v="1"/>
    <m/>
    <m/>
    <m/>
    <n v="0.25"/>
    <n v="54.82"/>
    <s v="#ERROR!"/>
    <s v="Account"/>
    <n v="19"/>
    <n v="80"/>
    <n v="20"/>
    <n v="0.83333333333333337"/>
    <n v="20"/>
    <n v="54.82"/>
    <n v="74.819999999999993"/>
    <n v="74.819999999999993"/>
    <s v="Thu"/>
    <s v="Tue"/>
  </r>
  <r>
    <s v="A00951"/>
    <s v="Central"/>
    <s v="Cartier"/>
    <x v="1"/>
    <m/>
    <n v="44364"/>
    <n v="44399"/>
    <n v="2"/>
    <m/>
    <m/>
    <m/>
    <n v="2.5"/>
    <n v="86.42"/>
    <s v="#ERROR!"/>
    <s v="C.O.D."/>
    <n v="35"/>
    <n v="140"/>
    <n v="350"/>
    <n v="14.583333333333334"/>
    <n v="350"/>
    <n v="86.42"/>
    <n v="436.42"/>
    <n v="436.42"/>
    <s v="Thu"/>
    <s v="Thu"/>
  </r>
  <r>
    <s v="A00952"/>
    <s v="Northeast"/>
    <s v="Ling"/>
    <x v="0"/>
    <m/>
    <n v="44364"/>
    <m/>
    <n v="2"/>
    <m/>
    <m/>
    <m/>
    <m/>
    <n v="100.6"/>
    <s v="#ERROR!"/>
    <s v="C.O.D."/>
    <m/>
    <n v="140"/>
    <n v="0"/>
    <n v="0"/>
    <n v="0"/>
    <n v="100.6"/>
    <n v="100.6"/>
    <n v="100.6"/>
    <s v="Thu"/>
    <s v="Sat"/>
  </r>
  <r>
    <s v="A00953"/>
    <s v="North"/>
    <s v="Ling"/>
    <x v="2"/>
    <m/>
    <n v="44364"/>
    <m/>
    <n v="1"/>
    <m/>
    <m/>
    <m/>
    <m/>
    <n v="17.170000000000002"/>
    <s v="#ERROR!"/>
    <s v="Account"/>
    <m/>
    <n v="80"/>
    <n v="0"/>
    <n v="0"/>
    <n v="0"/>
    <n v="17.170000000000002"/>
    <n v="17.170000000000002"/>
    <n v="17.170000000000002"/>
    <s v="Thu"/>
    <s v="Sat"/>
  </r>
  <r>
    <s v="A00954"/>
    <s v="West"/>
    <s v="Burton"/>
    <x v="0"/>
    <m/>
    <n v="44364"/>
    <m/>
    <n v="1"/>
    <m/>
    <m/>
    <m/>
    <m/>
    <n v="10.31"/>
    <s v="#ERROR!"/>
    <s v="P.O."/>
    <m/>
    <n v="80"/>
    <n v="0"/>
    <n v="0"/>
    <n v="0"/>
    <n v="10.31"/>
    <n v="10.31"/>
    <n v="10.31"/>
    <s v="Thu"/>
    <s v="Sat"/>
  </r>
  <r>
    <s v="A00955"/>
    <s v="North"/>
    <s v="Ling"/>
    <x v="0"/>
    <m/>
    <n v="44364"/>
    <m/>
    <n v="2"/>
    <m/>
    <m/>
    <m/>
    <m/>
    <n v="18.63"/>
    <s v="#ERROR!"/>
    <s v="Account"/>
    <m/>
    <n v="140"/>
    <n v="0"/>
    <n v="0"/>
    <n v="0"/>
    <n v="18.63"/>
    <n v="18.63"/>
    <n v="18.63"/>
    <s v="Thu"/>
    <s v="Sat"/>
  </r>
  <r>
    <s v="A00956"/>
    <s v="North"/>
    <s v="Ling"/>
    <x v="0"/>
    <m/>
    <n v="44364"/>
    <m/>
    <n v="2"/>
    <m/>
    <m/>
    <m/>
    <m/>
    <n v="32"/>
    <s v="#ERROR!"/>
    <s v="Account"/>
    <m/>
    <n v="140"/>
    <n v="0"/>
    <n v="0"/>
    <n v="0"/>
    <n v="32"/>
    <n v="32"/>
    <n v="32"/>
    <s v="Thu"/>
    <s v="Sat"/>
  </r>
  <r>
    <s v="A00957"/>
    <s v="North"/>
    <s v="Ling"/>
    <x v="2"/>
    <m/>
    <n v="44364"/>
    <m/>
    <n v="1"/>
    <m/>
    <m/>
    <m/>
    <m/>
    <n v="14.13"/>
    <s v="#ERROR!"/>
    <s v="P.O."/>
    <m/>
    <n v="80"/>
    <n v="0"/>
    <n v="0"/>
    <n v="0"/>
    <n v="14.13"/>
    <n v="14.13"/>
    <n v="14.13"/>
    <s v="Thu"/>
    <s v="Sat"/>
  </r>
  <r>
    <s v="A00958"/>
    <s v="North"/>
    <s v="Ling"/>
    <x v="3"/>
    <m/>
    <n v="44364"/>
    <m/>
    <n v="1"/>
    <m/>
    <m/>
    <m/>
    <m/>
    <n v="322"/>
    <s v="#ERROR!"/>
    <s v="Account"/>
    <m/>
    <n v="80"/>
    <n v="0"/>
    <n v="0"/>
    <n v="0"/>
    <n v="322"/>
    <n v="322"/>
    <n v="322"/>
    <s v="Thu"/>
    <s v="Sat"/>
  </r>
  <r>
    <s v="A00959"/>
    <s v="Northeast"/>
    <s v="Ling"/>
    <x v="0"/>
    <m/>
    <n v="44364"/>
    <m/>
    <n v="2"/>
    <m/>
    <m/>
    <m/>
    <m/>
    <n v="50.6"/>
    <s v="#ERROR!"/>
    <s v="C.O.D."/>
    <m/>
    <n v="140"/>
    <n v="0"/>
    <n v="0"/>
    <n v="0"/>
    <n v="50.6"/>
    <n v="50.6"/>
    <n v="50.6"/>
    <s v="Thu"/>
    <s v="Sat"/>
  </r>
  <r>
    <s v="A00960"/>
    <s v="Southwest"/>
    <s v="Burton"/>
    <x v="0"/>
    <m/>
    <n v="44365"/>
    <n v="44389"/>
    <n v="2"/>
    <m/>
    <m/>
    <m/>
    <n v="2"/>
    <n v="134.5"/>
    <s v="#ERROR!"/>
    <s v="C.O.D."/>
    <n v="24"/>
    <n v="140"/>
    <n v="280"/>
    <n v="11.666666666666666"/>
    <n v="280"/>
    <n v="134.5"/>
    <n v="414.5"/>
    <n v="414.5"/>
    <s v="Fri"/>
    <s v="Mon"/>
  </r>
  <r>
    <s v="A00961"/>
    <s v="Southeast"/>
    <s v="Cartier"/>
    <x v="1"/>
    <m/>
    <n v="44366"/>
    <n v="44380"/>
    <n v="1"/>
    <m/>
    <m/>
    <m/>
    <n v="0.5"/>
    <n v="78.33"/>
    <s v="#ERROR!"/>
    <s v="C.O.D."/>
    <n v="14"/>
    <n v="80"/>
    <n v="40"/>
    <n v="1.6666666666666667"/>
    <n v="40"/>
    <n v="78.33"/>
    <n v="118.33"/>
    <n v="118.33"/>
    <s v="Sat"/>
    <s v="Sat"/>
  </r>
  <r>
    <s v="A00962"/>
    <s v="Northwest"/>
    <s v="Khan"/>
    <x v="4"/>
    <m/>
    <n v="44368"/>
    <n v="44377"/>
    <n v="1"/>
    <m/>
    <m/>
    <m/>
    <n v="1.5"/>
    <n v="202.8"/>
    <s v="#ERROR!"/>
    <s v="Account"/>
    <n v="9"/>
    <n v="80"/>
    <n v="120"/>
    <n v="5"/>
    <n v="120"/>
    <n v="202.8"/>
    <n v="322.8"/>
    <n v="322.8"/>
    <s v="Mon"/>
    <s v="Wed"/>
  </r>
  <r>
    <s v="A00963"/>
    <s v="Central"/>
    <s v="Burton"/>
    <x v="1"/>
    <m/>
    <n v="44368"/>
    <n v="44386"/>
    <n v="1"/>
    <m/>
    <m/>
    <m/>
    <n v="0.5"/>
    <n v="67.900000000000006"/>
    <s v="#ERROR!"/>
    <s v="C.O.D."/>
    <n v="18"/>
    <n v="80"/>
    <n v="40"/>
    <n v="1.6666666666666667"/>
    <n v="40"/>
    <n v="67.900000000000006"/>
    <n v="107.9"/>
    <n v="107.9"/>
    <s v="Mon"/>
    <s v="Fri"/>
  </r>
  <r>
    <s v="A00964"/>
    <s v="Northeast"/>
    <s v="Ling"/>
    <x v="0"/>
    <m/>
    <n v="44368"/>
    <n v="44389"/>
    <n v="2"/>
    <m/>
    <m/>
    <m/>
    <n v="1"/>
    <n v="144"/>
    <s v="#ERROR!"/>
    <s v="C.O.D."/>
    <n v="21"/>
    <n v="140"/>
    <n v="140"/>
    <n v="5.833333333333333"/>
    <n v="140"/>
    <n v="144"/>
    <n v="284"/>
    <n v="284"/>
    <s v="Mon"/>
    <s v="Mon"/>
  </r>
  <r>
    <s v="A00965"/>
    <s v="South"/>
    <s v="Burton"/>
    <x v="2"/>
    <m/>
    <n v="44368"/>
    <n v="44390"/>
    <n v="2"/>
    <m/>
    <m/>
    <m/>
    <n v="0.25"/>
    <n v="178.36"/>
    <s v="#ERROR!"/>
    <s v="Account"/>
    <n v="22"/>
    <n v="140"/>
    <n v="35"/>
    <n v="1.4583333333333333"/>
    <n v="35"/>
    <n v="178.36"/>
    <n v="213.36"/>
    <n v="213.36"/>
    <s v="Mon"/>
    <s v="Tue"/>
  </r>
  <r>
    <s v="A00966"/>
    <s v="East"/>
    <s v="Ling"/>
    <x v="2"/>
    <m/>
    <n v="44368"/>
    <n v="44391"/>
    <n v="1"/>
    <m/>
    <m/>
    <m/>
    <n v="0.25"/>
    <n v="7.31"/>
    <s v="#ERROR!"/>
    <s v="P.O."/>
    <n v="23"/>
    <n v="80"/>
    <n v="20"/>
    <n v="0.83333333333333337"/>
    <n v="20"/>
    <n v="7.31"/>
    <n v="27.31"/>
    <n v="27.31"/>
    <s v="Mon"/>
    <s v="Wed"/>
  </r>
  <r>
    <s v="A00967"/>
    <s v="East"/>
    <s v="Ling"/>
    <x v="0"/>
    <m/>
    <n v="44368"/>
    <m/>
    <n v="2"/>
    <m/>
    <m/>
    <m/>
    <m/>
    <n v="120"/>
    <s v="#ERROR!"/>
    <s v="Account"/>
    <m/>
    <n v="140"/>
    <n v="0"/>
    <n v="0"/>
    <n v="0"/>
    <n v="120"/>
    <n v="120"/>
    <n v="120"/>
    <s v="Mon"/>
    <s v="Sat"/>
  </r>
  <r>
    <s v="A00968"/>
    <s v="Northwest"/>
    <s v="Cartier"/>
    <x v="0"/>
    <m/>
    <n v="44368"/>
    <m/>
    <n v="1"/>
    <m/>
    <m/>
    <m/>
    <m/>
    <n v="193.84"/>
    <s v="#ERROR!"/>
    <s v="C.O.D."/>
    <m/>
    <n v="80"/>
    <n v="0"/>
    <n v="0"/>
    <n v="0"/>
    <n v="193.84"/>
    <n v="193.84"/>
    <n v="193.84"/>
    <s v="Mon"/>
    <s v="Sat"/>
  </r>
  <r>
    <s v="A00969"/>
    <s v="Northwest"/>
    <s v="Cartier"/>
    <x v="0"/>
    <m/>
    <n v="44368"/>
    <m/>
    <n v="1"/>
    <m/>
    <m/>
    <m/>
    <m/>
    <n v="901.5"/>
    <s v="#ERROR!"/>
    <s v="P.O."/>
    <m/>
    <n v="80"/>
    <n v="0"/>
    <n v="0"/>
    <n v="0"/>
    <n v="901.5"/>
    <n v="901.5"/>
    <n v="901.5"/>
    <s v="Mon"/>
    <s v="Sat"/>
  </r>
  <r>
    <s v="A00970"/>
    <s v="Central"/>
    <s v="Cartier"/>
    <x v="2"/>
    <m/>
    <n v="44368"/>
    <m/>
    <n v="1"/>
    <m/>
    <m/>
    <m/>
    <m/>
    <n v="64.34"/>
    <s v="#ERROR!"/>
    <s v="Account"/>
    <m/>
    <n v="80"/>
    <n v="0"/>
    <n v="0"/>
    <n v="0"/>
    <n v="64.34"/>
    <n v="64.34"/>
    <n v="64.34"/>
    <s v="Mon"/>
    <s v="Sat"/>
  </r>
  <r>
    <s v="A00971"/>
    <s v="Central"/>
    <s v="Cartier"/>
    <x v="2"/>
    <m/>
    <n v="44368"/>
    <m/>
    <n v="1"/>
    <m/>
    <m/>
    <m/>
    <m/>
    <n v="64.34"/>
    <s v="#ERROR!"/>
    <s v="Account"/>
    <m/>
    <n v="80"/>
    <n v="0"/>
    <n v="0"/>
    <n v="0"/>
    <n v="64.34"/>
    <n v="64.34"/>
    <n v="64.34"/>
    <s v="Mon"/>
    <s v="Sat"/>
  </r>
  <r>
    <s v="A00972"/>
    <s v="Central"/>
    <s v="Burton"/>
    <x v="0"/>
    <m/>
    <n v="44368"/>
    <m/>
    <n v="2"/>
    <m/>
    <m/>
    <m/>
    <m/>
    <n v="282"/>
    <s v="#ERROR!"/>
    <s v="C.O.D."/>
    <m/>
    <n v="140"/>
    <n v="0"/>
    <n v="0"/>
    <n v="0"/>
    <n v="282"/>
    <n v="282"/>
    <n v="282"/>
    <s v="Mon"/>
    <s v="Sat"/>
  </r>
  <r>
    <s v="A00973"/>
    <s v="West"/>
    <s v="Khan"/>
    <x v="2"/>
    <m/>
    <n v="44369"/>
    <n v="44393"/>
    <n v="1"/>
    <m/>
    <m/>
    <m/>
    <n v="0.25"/>
    <n v="21.33"/>
    <s v="#ERROR!"/>
    <s v="Account"/>
    <n v="24"/>
    <n v="80"/>
    <n v="20"/>
    <n v="0.83333333333333337"/>
    <n v="20"/>
    <n v="21.33"/>
    <n v="41.33"/>
    <n v="41.33"/>
    <s v="Tue"/>
    <s v="Fri"/>
  </r>
  <r>
    <s v="A00974"/>
    <s v="North"/>
    <s v="Ling"/>
    <x v="0"/>
    <m/>
    <n v="44369"/>
    <n v="44396"/>
    <n v="2"/>
    <m/>
    <m/>
    <m/>
    <n v="0.25"/>
    <n v="55.89"/>
    <s v="#ERROR!"/>
    <s v="Account"/>
    <n v="27"/>
    <n v="140"/>
    <n v="35"/>
    <n v="1.4583333333333333"/>
    <n v="35"/>
    <n v="55.89"/>
    <n v="90.89"/>
    <n v="90.89"/>
    <s v="Tue"/>
    <s v="Mon"/>
  </r>
  <r>
    <s v="A00975"/>
    <s v="Northwest"/>
    <s v="Khan"/>
    <x v="1"/>
    <m/>
    <n v="44369"/>
    <n v="44398"/>
    <n v="2"/>
    <m/>
    <m/>
    <m/>
    <n v="0.5"/>
    <n v="227.13"/>
    <s v="#ERROR!"/>
    <s v="Account"/>
    <n v="29"/>
    <n v="140"/>
    <n v="70"/>
    <n v="2.9166666666666665"/>
    <n v="70"/>
    <n v="227.13"/>
    <n v="297.13"/>
    <n v="297.13"/>
    <s v="Tue"/>
    <s v="Wed"/>
  </r>
  <r>
    <s v="A00976"/>
    <s v="Northwest"/>
    <s v="Cartier"/>
    <x v="1"/>
    <m/>
    <n v="44369"/>
    <m/>
    <n v="2"/>
    <m/>
    <s v="Yes"/>
    <s v="Yes"/>
    <m/>
    <n v="593.44000000000005"/>
    <s v="#ERROR!"/>
    <s v="Warranty"/>
    <m/>
    <n v="140"/>
    <n v="0"/>
    <n v="0"/>
    <n v="0"/>
    <n v="0"/>
    <n v="593.44000000000005"/>
    <n v="0"/>
    <s v="Tue"/>
    <s v="Sat"/>
  </r>
  <r>
    <s v="A00977"/>
    <s v="Central"/>
    <s v="Burton"/>
    <x v="1"/>
    <m/>
    <n v="44369"/>
    <m/>
    <n v="1"/>
    <m/>
    <m/>
    <m/>
    <m/>
    <n v="65.5"/>
    <s v="#ERROR!"/>
    <s v="Account"/>
    <m/>
    <n v="80"/>
    <n v="0"/>
    <n v="0"/>
    <n v="0"/>
    <n v="65.5"/>
    <n v="65.5"/>
    <n v="65.5"/>
    <s v="Tue"/>
    <s v="Sat"/>
  </r>
  <r>
    <s v="A00978"/>
    <s v="East"/>
    <s v="Ling"/>
    <x v="1"/>
    <m/>
    <n v="44369"/>
    <m/>
    <n v="2"/>
    <m/>
    <m/>
    <m/>
    <m/>
    <n v="1137.74"/>
    <s v="#ERROR!"/>
    <s v="Account"/>
    <m/>
    <n v="140"/>
    <n v="0"/>
    <n v="0"/>
    <n v="0"/>
    <n v="1137.74"/>
    <n v="1137.74"/>
    <n v="1137.74"/>
    <s v="Tue"/>
    <s v="Sat"/>
  </r>
  <r>
    <s v="A00979"/>
    <s v="Central"/>
    <s v="Cartier"/>
    <x v="3"/>
    <m/>
    <n v="44369"/>
    <m/>
    <n v="1"/>
    <m/>
    <m/>
    <m/>
    <m/>
    <n v="273"/>
    <s v="#ERROR!"/>
    <s v="C.O.D."/>
    <m/>
    <n v="80"/>
    <n v="0"/>
    <n v="0"/>
    <n v="0"/>
    <n v="273"/>
    <n v="273"/>
    <n v="273"/>
    <s v="Tue"/>
    <s v="Sat"/>
  </r>
  <r>
    <s v="A00980"/>
    <s v="South"/>
    <s v="Lopez"/>
    <x v="2"/>
    <m/>
    <n v="44370"/>
    <n v="44372"/>
    <n v="1"/>
    <m/>
    <m/>
    <m/>
    <n v="0.25"/>
    <n v="270.45"/>
    <s v="#ERROR!"/>
    <s v="Account"/>
    <n v="2"/>
    <n v="80"/>
    <n v="20"/>
    <n v="0.83333333333333337"/>
    <n v="20"/>
    <n v="270.45"/>
    <n v="290.45"/>
    <n v="290.45"/>
    <s v="Wed"/>
    <s v="Fri"/>
  </r>
  <r>
    <s v="A00981"/>
    <s v="Central"/>
    <s v="Khan"/>
    <x v="0"/>
    <m/>
    <n v="44370"/>
    <n v="44380"/>
    <n v="1"/>
    <m/>
    <m/>
    <m/>
    <n v="1"/>
    <n v="180"/>
    <s v="#ERROR!"/>
    <s v="P.O."/>
    <n v="10"/>
    <n v="80"/>
    <n v="80"/>
    <n v="3.3333333333333335"/>
    <n v="80"/>
    <n v="180"/>
    <n v="260"/>
    <n v="260"/>
    <s v="Wed"/>
    <s v="Sat"/>
  </r>
  <r>
    <s v="A00982"/>
    <s v="South"/>
    <s v="Lopez"/>
    <x v="3"/>
    <m/>
    <n v="44370"/>
    <n v="44390"/>
    <n v="1"/>
    <m/>
    <m/>
    <m/>
    <n v="1"/>
    <n v="188.95"/>
    <s v="#ERROR!"/>
    <s v="Account"/>
    <n v="20"/>
    <n v="80"/>
    <n v="80"/>
    <n v="3.3333333333333335"/>
    <n v="80"/>
    <n v="188.95"/>
    <n v="268.95"/>
    <n v="268.95"/>
    <s v="Wed"/>
    <s v="Tue"/>
  </r>
  <r>
    <s v="A00983"/>
    <s v="Northeast"/>
    <s v="Ling"/>
    <x v="2"/>
    <m/>
    <n v="44370"/>
    <n v="44398"/>
    <n v="1"/>
    <m/>
    <m/>
    <m/>
    <n v="0.25"/>
    <n v="37.58"/>
    <s v="#ERROR!"/>
    <s v="Account"/>
    <n v="28"/>
    <n v="80"/>
    <n v="20"/>
    <n v="0.83333333333333337"/>
    <n v="20"/>
    <n v="37.58"/>
    <n v="57.58"/>
    <n v="57.58"/>
    <s v="Wed"/>
    <s v="Wed"/>
  </r>
  <r>
    <s v="A00984"/>
    <s v="Northwest"/>
    <s v="Cartier"/>
    <x v="1"/>
    <m/>
    <n v="44370"/>
    <n v="44396"/>
    <n v="1"/>
    <m/>
    <m/>
    <m/>
    <n v="0.5"/>
    <n v="20"/>
    <s v="#ERROR!"/>
    <s v="Account"/>
    <n v="26"/>
    <n v="80"/>
    <n v="40"/>
    <n v="1.6666666666666667"/>
    <n v="40"/>
    <n v="20"/>
    <n v="60"/>
    <n v="60"/>
    <s v="Wed"/>
    <s v="Mon"/>
  </r>
  <r>
    <s v="A00985"/>
    <s v="South"/>
    <s v="Burton"/>
    <x v="2"/>
    <m/>
    <n v="44370"/>
    <n v="44396"/>
    <n v="1"/>
    <m/>
    <m/>
    <m/>
    <n v="0.25"/>
    <n v="78.28"/>
    <s v="#ERROR!"/>
    <s v="C.O.D."/>
    <n v="26"/>
    <n v="80"/>
    <n v="20"/>
    <n v="0.83333333333333337"/>
    <n v="20"/>
    <n v="78.28"/>
    <n v="98.28"/>
    <n v="98.28"/>
    <s v="Wed"/>
    <s v="Mon"/>
  </r>
  <r>
    <s v="A00986"/>
    <s v="South"/>
    <s v="Ling"/>
    <x v="2"/>
    <m/>
    <n v="44370"/>
    <n v="44399"/>
    <n v="1"/>
    <m/>
    <m/>
    <m/>
    <n v="0.25"/>
    <n v="37.29"/>
    <s v="#ERROR!"/>
    <s v="Account"/>
    <n v="29"/>
    <n v="80"/>
    <n v="20"/>
    <n v="0.83333333333333337"/>
    <n v="20"/>
    <n v="37.29"/>
    <n v="57.29"/>
    <n v="57.29"/>
    <s v="Wed"/>
    <s v="Thu"/>
  </r>
  <r>
    <s v="A00987"/>
    <s v="North"/>
    <s v="Ling"/>
    <x v="2"/>
    <s v="Yes"/>
    <n v="44370"/>
    <m/>
    <n v="1"/>
    <m/>
    <m/>
    <m/>
    <m/>
    <n v="48.59"/>
    <s v="#ERROR!"/>
    <s v="C.O.D."/>
    <m/>
    <n v="80"/>
    <n v="0"/>
    <n v="0"/>
    <n v="0"/>
    <n v="48.59"/>
    <n v="48.59"/>
    <n v="48.59"/>
    <s v="Wed"/>
    <s v="Sat"/>
  </r>
  <r>
    <s v="A00988"/>
    <s v="Central"/>
    <s v="Burton"/>
    <x v="0"/>
    <m/>
    <n v="44370"/>
    <m/>
    <n v="2"/>
    <m/>
    <m/>
    <m/>
    <m/>
    <n v="164.4"/>
    <s v="#ERROR!"/>
    <s v="C.O.D."/>
    <m/>
    <n v="140"/>
    <n v="0"/>
    <n v="0"/>
    <n v="0"/>
    <n v="164.4"/>
    <n v="164.4"/>
    <n v="164.4"/>
    <s v="Wed"/>
    <s v="Sat"/>
  </r>
  <r>
    <s v="A00989"/>
    <s v="North"/>
    <s v="Ling"/>
    <x v="2"/>
    <m/>
    <n v="44371"/>
    <n v="44392"/>
    <n v="2"/>
    <m/>
    <m/>
    <m/>
    <n v="0.25"/>
    <n v="268.06"/>
    <s v="#ERROR!"/>
    <s v="Account"/>
    <n v="21"/>
    <n v="140"/>
    <n v="35"/>
    <n v="1.4583333333333333"/>
    <n v="35"/>
    <n v="268.06"/>
    <n v="303.06"/>
    <n v="303.06"/>
    <s v="Thu"/>
    <s v="Thu"/>
  </r>
  <r>
    <s v="A00990"/>
    <s v="West"/>
    <s v="Khan"/>
    <x v="2"/>
    <m/>
    <n v="44371"/>
    <n v="44400"/>
    <n v="1"/>
    <m/>
    <m/>
    <m/>
    <n v="0.25"/>
    <n v="19.2"/>
    <s v="#ERROR!"/>
    <s v="P.O."/>
    <n v="29"/>
    <n v="80"/>
    <n v="20"/>
    <n v="0.83333333333333337"/>
    <n v="20"/>
    <n v="19.2"/>
    <n v="39.200000000000003"/>
    <n v="39.200000000000003"/>
    <s v="Thu"/>
    <s v="Fri"/>
  </r>
  <r>
    <s v="A00991"/>
    <s v="North"/>
    <s v="Ling"/>
    <x v="0"/>
    <m/>
    <n v="44371"/>
    <n v="44396"/>
    <n v="2"/>
    <m/>
    <m/>
    <m/>
    <n v="0.25"/>
    <n v="21.33"/>
    <s v="#ERROR!"/>
    <s v="Account"/>
    <n v="25"/>
    <n v="140"/>
    <n v="35"/>
    <n v="1.4583333333333333"/>
    <n v="35"/>
    <n v="21.33"/>
    <n v="56.33"/>
    <n v="56.33"/>
    <s v="Thu"/>
    <s v="Mon"/>
  </r>
  <r>
    <s v="A00992"/>
    <s v="North"/>
    <s v="Burton"/>
    <x v="1"/>
    <m/>
    <n v="44371"/>
    <m/>
    <n v="1"/>
    <m/>
    <m/>
    <m/>
    <m/>
    <n v="7.5"/>
    <s v="#ERROR!"/>
    <s v="C.O.D."/>
    <m/>
    <n v="80"/>
    <n v="0"/>
    <n v="0"/>
    <n v="0"/>
    <n v="7.5"/>
    <n v="7.5"/>
    <n v="7.5"/>
    <s v="Thu"/>
    <s v="Sat"/>
  </r>
  <r>
    <s v="A00993"/>
    <s v="North"/>
    <s v="Ling"/>
    <x v="2"/>
    <m/>
    <n v="44371"/>
    <m/>
    <n v="1"/>
    <m/>
    <m/>
    <m/>
    <m/>
    <n v="115.19"/>
    <s v="#ERROR!"/>
    <s v="Account"/>
    <m/>
    <n v="80"/>
    <n v="0"/>
    <n v="0"/>
    <n v="0"/>
    <n v="115.19"/>
    <n v="115.19"/>
    <n v="115.19"/>
    <s v="Thu"/>
    <s v="Sat"/>
  </r>
  <r>
    <s v="A00994"/>
    <s v="North"/>
    <s v="Ling"/>
    <x v="2"/>
    <m/>
    <n v="44371"/>
    <m/>
    <n v="1"/>
    <m/>
    <m/>
    <m/>
    <m/>
    <n v="120"/>
    <s v="#ERROR!"/>
    <s v="Account"/>
    <m/>
    <n v="80"/>
    <n v="0"/>
    <n v="0"/>
    <n v="0"/>
    <n v="120"/>
    <n v="120"/>
    <n v="120"/>
    <s v="Thu"/>
    <s v="Sat"/>
  </r>
  <r>
    <s v="A00995"/>
    <s v="East"/>
    <s v="Ling"/>
    <x v="2"/>
    <m/>
    <n v="44371"/>
    <m/>
    <n v="1"/>
    <m/>
    <m/>
    <m/>
    <m/>
    <n v="21"/>
    <s v="#ERROR!"/>
    <s v="Account"/>
    <m/>
    <n v="80"/>
    <n v="0"/>
    <n v="0"/>
    <n v="0"/>
    <n v="21"/>
    <n v="21"/>
    <n v="21"/>
    <s v="Thu"/>
    <s v="Sat"/>
  </r>
  <r>
    <s v="A00996"/>
    <s v="East"/>
    <s v="Ling"/>
    <x v="0"/>
    <m/>
    <n v="44371"/>
    <m/>
    <n v="1"/>
    <m/>
    <m/>
    <m/>
    <m/>
    <n v="58.89"/>
    <s v="#ERROR!"/>
    <s v="C.O.D."/>
    <m/>
    <n v="80"/>
    <n v="0"/>
    <n v="0"/>
    <n v="0"/>
    <n v="58.89"/>
    <n v="58.89"/>
    <n v="58.89"/>
    <s v="Thu"/>
    <s v="Sat"/>
  </r>
  <r>
    <s v="A00997"/>
    <s v="Central"/>
    <s v="Burton"/>
    <x v="2"/>
    <m/>
    <n v="44371"/>
    <m/>
    <n v="1"/>
    <m/>
    <m/>
    <m/>
    <m/>
    <n v="32.67"/>
    <s v="#ERROR!"/>
    <s v="C.O.D."/>
    <m/>
    <n v="80"/>
    <n v="0"/>
    <n v="0"/>
    <n v="0"/>
    <n v="32.67"/>
    <n v="32.67"/>
    <n v="32.67"/>
    <s v="Thu"/>
    <s v="Sat"/>
  </r>
  <r>
    <s v="A00998"/>
    <s v="Southeast"/>
    <s v="Burton"/>
    <x v="3"/>
    <m/>
    <n v="44371"/>
    <m/>
    <n v="2"/>
    <m/>
    <m/>
    <m/>
    <m/>
    <n v="205.28"/>
    <s v="#ERROR!"/>
    <s v="C.O.D."/>
    <m/>
    <n v="140"/>
    <n v="0"/>
    <n v="0"/>
    <n v="0"/>
    <n v="205.28"/>
    <n v="205.28"/>
    <n v="205.28"/>
    <s v="Thu"/>
    <s v="Sat"/>
  </r>
  <r>
    <s v="A00999"/>
    <s v="Central"/>
    <s v="Khan"/>
    <x v="1"/>
    <m/>
    <n v="44371"/>
    <m/>
    <n v="2"/>
    <m/>
    <m/>
    <m/>
    <m/>
    <n v="223.65"/>
    <s v="#ERROR!"/>
    <s v="Account"/>
    <m/>
    <n v="140"/>
    <n v="0"/>
    <n v="0"/>
    <n v="0"/>
    <n v="223.65"/>
    <n v="223.65"/>
    <n v="223.65"/>
    <s v="Thu"/>
    <s v="Sat"/>
  </r>
  <r>
    <s v="A01000"/>
    <s v="Northwest"/>
    <s v="Khan"/>
    <x v="3"/>
    <m/>
    <n v="44372"/>
    <n v="44393"/>
    <n v="1"/>
    <m/>
    <m/>
    <m/>
    <n v="6.25"/>
    <n v="20"/>
    <s v="#ERROR!"/>
    <s v="C.O.D."/>
    <n v="21"/>
    <n v="80"/>
    <n v="500"/>
    <n v="20.833333333333332"/>
    <n v="500"/>
    <n v="20"/>
    <n v="520"/>
    <n v="520"/>
    <s v="Fri"/>
    <s v="Fri"/>
  </r>
  <r>
    <s v="A01001"/>
    <s v="Northwest"/>
    <s v="Khan"/>
    <x v="3"/>
    <m/>
    <n v="44372"/>
    <m/>
    <n v="1"/>
    <m/>
    <m/>
    <m/>
    <m/>
    <n v="415.28"/>
    <s v="#ERROR!"/>
    <s v="P.O."/>
    <m/>
    <n v="80"/>
    <n v="0"/>
    <n v="0"/>
    <n v="0"/>
    <n v="415.28"/>
    <n v="415.28"/>
    <n v="415.28"/>
    <s v="Fri"/>
    <s v="Sat"/>
  </r>
  <r>
    <s v="A01002"/>
    <s v="Southeast"/>
    <s v="Khan"/>
    <x v="0"/>
    <m/>
    <n v="44373"/>
    <n v="44401"/>
    <n v="2"/>
    <m/>
    <m/>
    <m/>
    <n v="0.25"/>
    <n v="237.21"/>
    <s v="#ERROR!"/>
    <s v="C.O.D."/>
    <n v="28"/>
    <n v="140"/>
    <n v="35"/>
    <n v="1.4583333333333333"/>
    <n v="35"/>
    <n v="237.21"/>
    <n v="272.21000000000004"/>
    <n v="272.21000000000004"/>
    <s v="Sat"/>
    <s v="Sat"/>
  </r>
  <r>
    <s v="A01003"/>
    <s v="North"/>
    <s v="Ling"/>
    <x v="1"/>
    <m/>
    <n v="44375"/>
    <n v="44396"/>
    <n v="2"/>
    <m/>
    <m/>
    <m/>
    <n v="2.5"/>
    <n v="106.65"/>
    <s v="#ERROR!"/>
    <s v="Account"/>
    <n v="21"/>
    <n v="140"/>
    <n v="350"/>
    <n v="14.583333333333334"/>
    <n v="350"/>
    <n v="106.65"/>
    <n v="456.65"/>
    <n v="456.65"/>
    <s v="Mon"/>
    <s v="Mon"/>
  </r>
  <r>
    <s v="A01004"/>
    <s v="Central"/>
    <s v="Cartier"/>
    <x v="1"/>
    <s v="Yes"/>
    <n v="44375"/>
    <m/>
    <n v="2"/>
    <m/>
    <m/>
    <m/>
    <m/>
    <n v="60"/>
    <s v="#ERROR!"/>
    <s v="C.O.D."/>
    <m/>
    <n v="140"/>
    <n v="0"/>
    <n v="0"/>
    <n v="0"/>
    <n v="60"/>
    <n v="60"/>
    <n v="60"/>
    <s v="Mon"/>
    <s v="Sat"/>
  </r>
  <r>
    <s v="A01005"/>
    <s v="North"/>
    <s v="Ling"/>
    <x v="2"/>
    <m/>
    <n v="44376"/>
    <n v="44386"/>
    <n v="1"/>
    <m/>
    <m/>
    <m/>
    <n v="0.25"/>
    <n v="20.07"/>
    <s v="#ERROR!"/>
    <s v="Account"/>
    <n v="10"/>
    <n v="80"/>
    <n v="20"/>
    <n v="0.83333333333333337"/>
    <n v="20"/>
    <n v="20.07"/>
    <n v="40.07"/>
    <n v="40.07"/>
    <s v="Tue"/>
    <s v="Fri"/>
  </r>
  <r>
    <s v="A01006"/>
    <s v="South"/>
    <s v="Burton"/>
    <x v="1"/>
    <m/>
    <n v="44376"/>
    <n v="44392"/>
    <n v="2"/>
    <m/>
    <m/>
    <m/>
    <n v="0.5"/>
    <n v="215.99"/>
    <s v="#ERROR!"/>
    <s v="Account"/>
    <n v="16"/>
    <n v="140"/>
    <n v="70"/>
    <n v="2.9166666666666665"/>
    <n v="70"/>
    <n v="215.99"/>
    <n v="285.99"/>
    <n v="285.99"/>
    <s v="Tue"/>
    <s v="Thu"/>
  </r>
  <r>
    <s v="A01007"/>
    <s v="West"/>
    <s v="Khan"/>
    <x v="2"/>
    <m/>
    <n v="44376"/>
    <n v="44391"/>
    <n v="1"/>
    <m/>
    <m/>
    <m/>
    <n v="0.25"/>
    <n v="18"/>
    <s v="#ERROR!"/>
    <s v="C.O.D."/>
    <n v="15"/>
    <n v="80"/>
    <n v="20"/>
    <n v="0.83333333333333337"/>
    <n v="20"/>
    <n v="18"/>
    <n v="38"/>
    <n v="38"/>
    <s v="Tue"/>
    <s v="Wed"/>
  </r>
  <r>
    <s v="A01008"/>
    <s v="North"/>
    <s v="Ling"/>
    <x v="2"/>
    <m/>
    <n v="44376"/>
    <m/>
    <n v="1"/>
    <m/>
    <m/>
    <m/>
    <m/>
    <n v="43.01"/>
    <s v="#ERROR!"/>
    <s v="C.O.D."/>
    <m/>
    <n v="80"/>
    <n v="0"/>
    <n v="0"/>
    <n v="0"/>
    <n v="43.01"/>
    <n v="43.01"/>
    <n v="43.01"/>
    <s v="Tue"/>
    <s v="Sat"/>
  </r>
  <r>
    <s v="A01009"/>
    <s v="North"/>
    <s v="Ling"/>
    <x v="0"/>
    <m/>
    <n v="44376"/>
    <m/>
    <n v="1"/>
    <m/>
    <m/>
    <m/>
    <m/>
    <n v="58.5"/>
    <s v="#ERROR!"/>
    <s v="Account"/>
    <m/>
    <n v="80"/>
    <n v="0"/>
    <n v="0"/>
    <n v="0"/>
    <n v="58.5"/>
    <n v="58.5"/>
    <n v="58.5"/>
    <s v="Tue"/>
    <s v="Sat"/>
  </r>
  <r>
    <s v="A01010"/>
    <s v="Southeast"/>
    <s v="Khan"/>
    <x v="1"/>
    <m/>
    <n v="44376"/>
    <m/>
    <n v="1"/>
    <m/>
    <m/>
    <m/>
    <m/>
    <n v="146.72"/>
    <s v="#ERROR!"/>
    <s v="C.O.D."/>
    <m/>
    <n v="80"/>
    <n v="0"/>
    <n v="0"/>
    <n v="0"/>
    <n v="146.72"/>
    <n v="146.72"/>
    <n v="146.72"/>
    <s v="Tue"/>
    <s v="Sat"/>
  </r>
  <r>
    <s v="A01011"/>
    <s v="Central"/>
    <s v="Cartier"/>
    <x v="4"/>
    <m/>
    <n v="44376"/>
    <m/>
    <n v="1"/>
    <m/>
    <m/>
    <m/>
    <m/>
    <n v="60"/>
    <s v="#ERROR!"/>
    <s v="Account"/>
    <m/>
    <n v="80"/>
    <n v="0"/>
    <n v="0"/>
    <n v="0"/>
    <n v="60"/>
    <n v="60"/>
    <n v="60"/>
    <s v="Tue"/>
    <s v="Sat"/>
  </r>
  <r>
    <s v="A01012"/>
    <s v="Southeast"/>
    <s v="Burton"/>
    <x v="0"/>
    <m/>
    <n v="44376"/>
    <m/>
    <n v="2"/>
    <m/>
    <m/>
    <m/>
    <m/>
    <n v="180"/>
    <s v="#ERROR!"/>
    <s v="C.O.D."/>
    <m/>
    <n v="140"/>
    <n v="0"/>
    <n v="0"/>
    <n v="0"/>
    <n v="180"/>
    <n v="180"/>
    <n v="180"/>
    <s v="Tue"/>
    <s v="Sat"/>
  </r>
  <r>
    <s v="A01013"/>
    <s v="East"/>
    <s v="Ling"/>
    <x v="4"/>
    <m/>
    <n v="44376"/>
    <m/>
    <n v="2"/>
    <m/>
    <m/>
    <m/>
    <m/>
    <n v="165"/>
    <s v="#ERROR!"/>
    <s v="Account"/>
    <m/>
    <n v="140"/>
    <n v="0"/>
    <n v="0"/>
    <n v="0"/>
    <n v="165"/>
    <n v="165"/>
    <n v="165"/>
    <s v="Tue"/>
    <s v="Sat"/>
  </r>
  <r>
    <s v="A01014"/>
    <s v="South"/>
    <s v="Burton"/>
    <x v="4"/>
    <m/>
    <n v="44377"/>
    <n v="44389"/>
    <n v="2"/>
    <m/>
    <m/>
    <m/>
    <n v="1"/>
    <n v="183.54"/>
    <s v="#ERROR!"/>
    <s v="Account"/>
    <n v="12"/>
    <n v="140"/>
    <n v="140"/>
    <n v="5.833333333333333"/>
    <n v="140"/>
    <n v="183.54"/>
    <n v="323.53999999999996"/>
    <n v="323.53999999999996"/>
    <s v="Wed"/>
    <s v="Mon"/>
  </r>
  <r>
    <s v="A01015"/>
    <s v="South"/>
    <s v="Burton"/>
    <x v="3"/>
    <m/>
    <n v="44377"/>
    <n v="44390"/>
    <n v="2"/>
    <m/>
    <m/>
    <m/>
    <n v="1.75"/>
    <n v="333.9"/>
    <s v="#ERROR!"/>
    <s v="Account"/>
    <n v="13"/>
    <n v="140"/>
    <n v="245"/>
    <n v="10.208333333333334"/>
    <n v="245"/>
    <n v="333.9"/>
    <n v="578.9"/>
    <n v="578.9"/>
    <s v="Wed"/>
    <s v="Tue"/>
  </r>
  <r>
    <s v="A01016"/>
    <s v="Northwest"/>
    <s v="Khan"/>
    <x v="0"/>
    <s v="Yes"/>
    <n v="44377"/>
    <n v="44398"/>
    <n v="2"/>
    <m/>
    <m/>
    <m/>
    <n v="0.5"/>
    <n v="23.9"/>
    <s v="#ERROR!"/>
    <s v="Account"/>
    <n v="21"/>
    <n v="140"/>
    <n v="70"/>
    <n v="2.9166666666666665"/>
    <n v="70"/>
    <n v="23.9"/>
    <n v="93.9"/>
    <n v="93.9"/>
    <s v="Wed"/>
    <s v="Wed"/>
  </r>
  <r>
    <s v="A01017"/>
    <s v="Northwest"/>
    <s v="Khan"/>
    <x v="0"/>
    <s v="Yes"/>
    <n v="44377"/>
    <n v="44398"/>
    <n v="2"/>
    <m/>
    <m/>
    <m/>
    <n v="0.5"/>
    <n v="38.5"/>
    <s v="#ERROR!"/>
    <s v="Account"/>
    <n v="21"/>
    <n v="140"/>
    <n v="70"/>
    <n v="2.9166666666666665"/>
    <n v="70"/>
    <n v="38.5"/>
    <n v="108.5"/>
    <n v="108.5"/>
    <s v="Wed"/>
    <s v="Wed"/>
  </r>
  <r>
    <s v="A01018"/>
    <s v="Central"/>
    <s v="Khan"/>
    <x v="1"/>
    <m/>
    <n v="44377"/>
    <m/>
    <n v="2"/>
    <m/>
    <m/>
    <m/>
    <m/>
    <n v="103.18"/>
    <s v="#ERROR!"/>
    <s v="C.O.D."/>
    <m/>
    <n v="140"/>
    <n v="0"/>
    <n v="0"/>
    <n v="0"/>
    <n v="103.18"/>
    <n v="103.18"/>
    <n v="103.18"/>
    <s v="Wed"/>
    <s v="Sat"/>
  </r>
  <r>
    <s v="A01019"/>
    <s v="Northwest"/>
    <s v="Khan"/>
    <x v="0"/>
    <m/>
    <n v="44377"/>
    <m/>
    <n v="1"/>
    <m/>
    <m/>
    <m/>
    <m/>
    <n v="68.5"/>
    <s v="#ERROR!"/>
    <s v="Account"/>
    <m/>
    <n v="80"/>
    <n v="0"/>
    <n v="0"/>
    <n v="0"/>
    <n v="68.5"/>
    <n v="68.5"/>
    <n v="68.5"/>
    <s v="Wed"/>
    <s v="Sat"/>
  </r>
  <r>
    <s v="A01020"/>
    <s v="Southeast"/>
    <s v="Burton"/>
    <x v="3"/>
    <m/>
    <n v="44377"/>
    <m/>
    <n v="2"/>
    <m/>
    <m/>
    <m/>
    <m/>
    <n v="309.64"/>
    <s v="#ERROR!"/>
    <s v="C.O.D."/>
    <m/>
    <n v="140"/>
    <n v="0"/>
    <n v="0"/>
    <n v="0"/>
    <n v="309.64"/>
    <n v="309.64"/>
    <n v="309.64"/>
    <s v="Wed"/>
    <s v="Sat"/>
  </r>
  <r>
    <s v="A01021"/>
    <s v="Northeast"/>
    <s v="Ling"/>
    <x v="4"/>
    <m/>
    <n v="44377"/>
    <m/>
    <n v="2"/>
    <m/>
    <m/>
    <m/>
    <m/>
    <n v="625.5"/>
    <s v="#ERROR!"/>
    <s v="Account"/>
    <m/>
    <n v="140"/>
    <n v="0"/>
    <n v="0"/>
    <n v="0"/>
    <n v="625.5"/>
    <n v="625.5"/>
    <n v="625.5"/>
    <s v="Wed"/>
    <s v="Sat"/>
  </r>
  <r>
    <s v="A01022"/>
    <s v="North"/>
    <s v="Ling"/>
    <x v="3"/>
    <m/>
    <n v="44377"/>
    <m/>
    <n v="2"/>
    <m/>
    <m/>
    <m/>
    <m/>
    <n v="687.92"/>
    <s v="#ERROR!"/>
    <s v="C.O.D."/>
    <m/>
    <n v="140"/>
    <n v="0"/>
    <n v="0"/>
    <n v="0"/>
    <n v="687.92"/>
    <n v="687.92"/>
    <n v="687.92"/>
    <s v="Wed"/>
    <s v="Sat"/>
  </r>
  <r>
    <s v="A01023"/>
    <s v="West"/>
    <s v="Khan"/>
    <x v="0"/>
    <m/>
    <n v="44377"/>
    <m/>
    <n v="1"/>
    <m/>
    <m/>
    <m/>
    <m/>
    <n v="110.69"/>
    <s v="#ERROR!"/>
    <s v="P.O."/>
    <m/>
    <n v="80"/>
    <n v="0"/>
    <n v="0"/>
    <n v="0"/>
    <n v="110.69"/>
    <n v="110.69"/>
    <n v="110.69"/>
    <s v="Wed"/>
    <s v="Sat"/>
  </r>
  <r>
    <s v="A01024"/>
    <s v="Southwest"/>
    <s v="Burton"/>
    <x v="0"/>
    <m/>
    <n v="44377"/>
    <m/>
    <n v="2"/>
    <m/>
    <m/>
    <m/>
    <m/>
    <n v="151.81"/>
    <s v="#ERROR!"/>
    <s v="C.O.D."/>
    <m/>
    <n v="140"/>
    <n v="0"/>
    <n v="0"/>
    <n v="0"/>
    <n v="151.81"/>
    <n v="151.81"/>
    <n v="151.81"/>
    <s v="Wed"/>
    <s v="Sat"/>
  </r>
  <r>
    <s v="A01025"/>
    <s v="North"/>
    <s v="Ling"/>
    <x v="0"/>
    <m/>
    <n v="44378"/>
    <m/>
    <n v="2"/>
    <m/>
    <m/>
    <m/>
    <m/>
    <n v="120"/>
    <s v="#ERROR!"/>
    <s v="Account"/>
    <m/>
    <n v="140"/>
    <n v="0"/>
    <n v="0"/>
    <n v="0"/>
    <n v="120"/>
    <n v="120"/>
    <n v="120"/>
    <s v="Thu"/>
    <s v="Sat"/>
  </r>
  <r>
    <s v="A01026"/>
    <s v="West"/>
    <s v="Khan"/>
    <x v="2"/>
    <m/>
    <n v="44379"/>
    <m/>
    <n v="1"/>
    <m/>
    <m/>
    <m/>
    <m/>
    <n v="74.78"/>
    <s v="#ERROR!"/>
    <s v="Account"/>
    <m/>
    <n v="80"/>
    <n v="0"/>
    <n v="0"/>
    <n v="0"/>
    <n v="74.78"/>
    <n v="74.78"/>
    <n v="74.78"/>
    <s v="Fri"/>
    <s v="Sat"/>
  </r>
  <r>
    <s v="A01027"/>
    <s v="Central"/>
    <s v="Cartier"/>
    <x v="4"/>
    <m/>
    <n v="44379"/>
    <m/>
    <n v="2"/>
    <m/>
    <m/>
    <m/>
    <m/>
    <n v="445.16"/>
    <s v="#ERROR!"/>
    <s v="C.O.D."/>
    <m/>
    <n v="140"/>
    <n v="0"/>
    <n v="0"/>
    <n v="0"/>
    <n v="445.16"/>
    <n v="445.16"/>
    <n v="445.16"/>
    <s v="Fri"/>
    <s v="Sat"/>
  </r>
  <r>
    <s v="A01028"/>
    <s v="Central"/>
    <s v="Khan"/>
    <x v="0"/>
    <m/>
    <n v="44382"/>
    <n v="44397"/>
    <n v="2"/>
    <m/>
    <m/>
    <m/>
    <n v="0.5"/>
    <n v="85.32"/>
    <s v="#ERROR!"/>
    <s v="Account"/>
    <n v="15"/>
    <n v="140"/>
    <n v="70"/>
    <n v="2.9166666666666665"/>
    <n v="70"/>
    <n v="85.32"/>
    <n v="155.32"/>
    <n v="155.32"/>
    <s v="Mon"/>
    <s v="Tue"/>
  </r>
  <r>
    <s v="A01029"/>
    <s v="West"/>
    <s v="Khan"/>
    <x v="0"/>
    <m/>
    <n v="44382"/>
    <m/>
    <n v="2"/>
    <m/>
    <m/>
    <m/>
    <m/>
    <n v="180.33"/>
    <s v="#ERROR!"/>
    <s v="Account"/>
    <m/>
    <n v="140"/>
    <n v="0"/>
    <n v="0"/>
    <n v="0"/>
    <n v="180.33"/>
    <n v="180.33"/>
    <n v="180.33"/>
    <s v="Mon"/>
    <s v="Sat"/>
  </r>
  <r>
    <s v="A01030"/>
    <s v="East"/>
    <s v="Ling"/>
    <x v="1"/>
    <m/>
    <n v="44382"/>
    <m/>
    <n v="2"/>
    <m/>
    <m/>
    <m/>
    <m/>
    <n v="21.33"/>
    <s v="#ERROR!"/>
    <s v="Account"/>
    <m/>
    <n v="140"/>
    <n v="0"/>
    <n v="0"/>
    <n v="0"/>
    <n v="21.33"/>
    <n v="21.33"/>
    <n v="21.33"/>
    <s v="Mon"/>
    <s v="Sat"/>
  </r>
  <r>
    <s v="A01031"/>
    <s v="Northwest"/>
    <s v="Lopez"/>
    <x v="4"/>
    <m/>
    <n v="44382"/>
    <m/>
    <n v="2"/>
    <m/>
    <m/>
    <m/>
    <m/>
    <n v="1630.12"/>
    <s v="#ERROR!"/>
    <s v="C.O.D."/>
    <m/>
    <n v="140"/>
    <n v="0"/>
    <n v="0"/>
    <n v="0"/>
    <n v="1630.12"/>
    <n v="1630.12"/>
    <n v="1630.12"/>
    <s v="Mon"/>
    <s v="Sat"/>
  </r>
  <r>
    <s v="A01032"/>
    <s v="South"/>
    <s v="Burton"/>
    <x v="2"/>
    <m/>
    <n v="44383"/>
    <n v="44390"/>
    <n v="1"/>
    <m/>
    <m/>
    <m/>
    <n v="0.25"/>
    <n v="122.36"/>
    <s v="#ERROR!"/>
    <s v="Account"/>
    <n v="7"/>
    <n v="80"/>
    <n v="20"/>
    <n v="0.83333333333333337"/>
    <n v="20"/>
    <n v="122.36"/>
    <n v="142.36000000000001"/>
    <n v="142.36000000000001"/>
    <s v="Tue"/>
    <s v="Tue"/>
  </r>
  <r>
    <s v="A01033"/>
    <s v="Northwest"/>
    <s v="Cartier"/>
    <x v="0"/>
    <m/>
    <n v="44383"/>
    <n v="44399"/>
    <n v="1"/>
    <m/>
    <m/>
    <m/>
    <n v="0.5"/>
    <n v="120"/>
    <s v="#ERROR!"/>
    <s v="Account"/>
    <n v="16"/>
    <n v="80"/>
    <n v="40"/>
    <n v="1.6666666666666667"/>
    <n v="40"/>
    <n v="120"/>
    <n v="160"/>
    <n v="160"/>
    <s v="Tue"/>
    <s v="Thu"/>
  </r>
  <r>
    <s v="A01034"/>
    <s v="North"/>
    <s v="Ling"/>
    <x v="0"/>
    <m/>
    <n v="44383"/>
    <m/>
    <n v="1"/>
    <m/>
    <m/>
    <m/>
    <m/>
    <n v="48.79"/>
    <s v="#ERROR!"/>
    <s v="Account"/>
    <m/>
    <n v="80"/>
    <n v="0"/>
    <n v="0"/>
    <n v="0"/>
    <n v="48.79"/>
    <n v="48.79"/>
    <n v="48.79"/>
    <s v="Tue"/>
    <s v="Sat"/>
  </r>
  <r>
    <s v="A01035"/>
    <s v="North"/>
    <s v="Ling"/>
    <x v="1"/>
    <m/>
    <n v="44383"/>
    <m/>
    <n v="2"/>
    <m/>
    <m/>
    <m/>
    <m/>
    <n v="94.63"/>
    <s v="#ERROR!"/>
    <s v="C.O.D."/>
    <m/>
    <n v="140"/>
    <n v="0"/>
    <n v="0"/>
    <n v="0"/>
    <n v="94.63"/>
    <n v="94.63"/>
    <n v="94.63"/>
    <s v="Tue"/>
    <s v="Sat"/>
  </r>
  <r>
    <s v="A01036"/>
    <s v="Southeast"/>
    <s v="Cartier"/>
    <x v="1"/>
    <m/>
    <n v="44383"/>
    <m/>
    <n v="1"/>
    <m/>
    <m/>
    <m/>
    <m/>
    <n v="142.38"/>
    <s v="#ERROR!"/>
    <s v="C.O.D."/>
    <m/>
    <n v="80"/>
    <n v="0"/>
    <n v="0"/>
    <n v="0"/>
    <n v="142.38"/>
    <n v="142.38"/>
    <n v="142.38"/>
    <s v="Tue"/>
    <s v="Sat"/>
  </r>
  <r>
    <s v="A01037"/>
    <s v="North"/>
    <s v="Ling"/>
    <x v="1"/>
    <m/>
    <n v="44383"/>
    <m/>
    <n v="2"/>
    <m/>
    <m/>
    <m/>
    <m/>
    <n v="37.29"/>
    <s v="#ERROR!"/>
    <s v="C.O.D."/>
    <m/>
    <n v="140"/>
    <n v="0"/>
    <n v="0"/>
    <n v="0"/>
    <n v="37.29"/>
    <n v="37.29"/>
    <n v="37.29"/>
    <s v="Tue"/>
    <s v="Sat"/>
  </r>
  <r>
    <s v="A01038"/>
    <s v="Southeast"/>
    <s v="Burton"/>
    <x v="3"/>
    <m/>
    <n v="44384"/>
    <n v="44398"/>
    <n v="2"/>
    <m/>
    <m/>
    <m/>
    <n v="1"/>
    <n v="46.86"/>
    <s v="#ERROR!"/>
    <s v="P.O."/>
    <n v="14"/>
    <n v="140"/>
    <n v="140"/>
    <n v="5.833333333333333"/>
    <n v="140"/>
    <n v="46.86"/>
    <n v="186.86"/>
    <n v="186.86"/>
    <s v="Wed"/>
    <s v="Wed"/>
  </r>
  <r>
    <s v="A01039"/>
    <s v="Northwest"/>
    <s v="Khan"/>
    <x v="0"/>
    <s v="Yes"/>
    <n v="44384"/>
    <n v="44398"/>
    <n v="2"/>
    <m/>
    <m/>
    <m/>
    <n v="0.5"/>
    <n v="74.53"/>
    <s v="#ERROR!"/>
    <s v="Account"/>
    <n v="14"/>
    <n v="140"/>
    <n v="70"/>
    <n v="2.9166666666666665"/>
    <n v="70"/>
    <n v="74.53"/>
    <n v="144.53"/>
    <n v="144.53"/>
    <s v="Wed"/>
    <s v="Wed"/>
  </r>
  <r>
    <s v="A01040"/>
    <s v="North"/>
    <s v="Ling"/>
    <x v="2"/>
    <m/>
    <n v="44384"/>
    <m/>
    <n v="1"/>
    <m/>
    <m/>
    <m/>
    <m/>
    <n v="140.13"/>
    <s v="#ERROR!"/>
    <s v="Account"/>
    <m/>
    <n v="80"/>
    <n v="0"/>
    <n v="0"/>
    <n v="0"/>
    <n v="140.13"/>
    <n v="140.13"/>
    <n v="140.13"/>
    <s v="Wed"/>
    <s v="Sat"/>
  </r>
  <r>
    <s v="A01041"/>
    <s v="East"/>
    <s v="Ling"/>
    <x v="1"/>
    <m/>
    <n v="44384"/>
    <m/>
    <n v="2"/>
    <m/>
    <m/>
    <m/>
    <m/>
    <n v="191.69"/>
    <s v="#ERROR!"/>
    <s v="Account"/>
    <m/>
    <n v="140"/>
    <n v="0"/>
    <n v="0"/>
    <n v="0"/>
    <n v="191.69"/>
    <n v="191.69"/>
    <n v="191.69"/>
    <s v="Wed"/>
    <s v="Sat"/>
  </r>
  <r>
    <s v="A01042"/>
    <s v="Central"/>
    <s v="Burton"/>
    <x v="2"/>
    <m/>
    <n v="44384"/>
    <m/>
    <n v="1"/>
    <m/>
    <m/>
    <m/>
    <m/>
    <n v="64.34"/>
    <s v="#ERROR!"/>
    <s v="C.O.D."/>
    <m/>
    <n v="80"/>
    <n v="0"/>
    <n v="0"/>
    <n v="0"/>
    <n v="64.34"/>
    <n v="64.34"/>
    <n v="64.34"/>
    <s v="Wed"/>
    <s v="Sat"/>
  </r>
  <r>
    <s v="A01043"/>
    <s v="South"/>
    <s v="Burton"/>
    <x v="1"/>
    <m/>
    <n v="44384"/>
    <m/>
    <n v="2"/>
    <m/>
    <m/>
    <m/>
    <m/>
    <n v="335.62"/>
    <s v="#ERROR!"/>
    <s v="P.O."/>
    <m/>
    <n v="140"/>
    <n v="0"/>
    <n v="0"/>
    <n v="0"/>
    <n v="335.62"/>
    <n v="335.62"/>
    <n v="335.62"/>
    <s v="Wed"/>
    <s v="Sat"/>
  </r>
  <r>
    <s v="A01044"/>
    <s v="Southwest"/>
    <s v="Burton"/>
    <x v="1"/>
    <m/>
    <n v="44384"/>
    <m/>
    <n v="2"/>
    <m/>
    <m/>
    <m/>
    <m/>
    <n v="414.86"/>
    <s v="#ERROR!"/>
    <s v="C.O.D."/>
    <m/>
    <n v="140"/>
    <n v="0"/>
    <n v="0"/>
    <n v="0"/>
    <n v="414.86"/>
    <n v="414.86"/>
    <n v="414.86"/>
    <s v="Wed"/>
    <s v="Sat"/>
  </r>
  <r>
    <s v="A01045"/>
    <s v="Central"/>
    <s v="Khan"/>
    <x v="3"/>
    <m/>
    <n v="44385"/>
    <n v="44396"/>
    <n v="2"/>
    <m/>
    <m/>
    <m/>
    <n v="1"/>
    <n v="312.19"/>
    <s v="#ERROR!"/>
    <s v="C.O.D."/>
    <n v="11"/>
    <n v="140"/>
    <n v="140"/>
    <n v="5.833333333333333"/>
    <n v="140"/>
    <n v="312.19"/>
    <n v="452.19"/>
    <n v="452.19"/>
    <s v="Thu"/>
    <s v="Mon"/>
  </r>
  <r>
    <s v="A01046"/>
    <s v="Central"/>
    <s v="Cartier"/>
    <x v="4"/>
    <s v="Yes"/>
    <n v="44385"/>
    <m/>
    <n v="2"/>
    <m/>
    <m/>
    <m/>
    <m/>
    <n v="116.1"/>
    <s v="#ERROR!"/>
    <s v="C.O.D."/>
    <m/>
    <n v="140"/>
    <n v="0"/>
    <n v="0"/>
    <n v="0"/>
    <n v="116.1"/>
    <n v="116.1"/>
    <n v="116.1"/>
    <s v="Thu"/>
    <s v="Sat"/>
  </r>
  <r>
    <s v="A01047"/>
    <s v="East"/>
    <s v="Ling"/>
    <x v="3"/>
    <m/>
    <n v="44385"/>
    <m/>
    <n v="2"/>
    <m/>
    <m/>
    <m/>
    <m/>
    <n v="187.55"/>
    <s v="#ERROR!"/>
    <s v="C.O.D."/>
    <m/>
    <n v="140"/>
    <n v="0"/>
    <n v="0"/>
    <n v="0"/>
    <n v="187.55"/>
    <n v="187.55"/>
    <n v="187.55"/>
    <s v="Thu"/>
    <s v="Sat"/>
  </r>
  <r>
    <s v="A01048"/>
    <s v="Central"/>
    <s v="Burton"/>
    <x v="4"/>
    <m/>
    <n v="44385"/>
    <m/>
    <n v="2"/>
    <m/>
    <s v="Yes"/>
    <s v="Yes"/>
    <m/>
    <n v="3060.34"/>
    <s v="#ERROR!"/>
    <s v="Warranty"/>
    <m/>
    <n v="140"/>
    <n v="0"/>
    <n v="0"/>
    <n v="0"/>
    <n v="0"/>
    <n v="3060.34"/>
    <n v="0"/>
    <s v="Thu"/>
    <s v="Sat"/>
  </r>
  <r>
    <s v="A01049"/>
    <s v="Central"/>
    <s v="Burton"/>
    <x v="0"/>
    <m/>
    <n v="44386"/>
    <m/>
    <n v="2"/>
    <m/>
    <m/>
    <m/>
    <m/>
    <n v="250.83"/>
    <s v="#ERROR!"/>
    <s v="C.O.D."/>
    <m/>
    <n v="140"/>
    <n v="0"/>
    <n v="0"/>
    <n v="0"/>
    <n v="250.83"/>
    <n v="250.83"/>
    <n v="250.83"/>
    <s v="Fri"/>
    <s v="Sat"/>
  </r>
  <r>
    <s v="A01050"/>
    <s v="South"/>
    <s v="Burton"/>
    <x v="0"/>
    <m/>
    <n v="44387"/>
    <m/>
    <n v="1"/>
    <m/>
    <m/>
    <m/>
    <m/>
    <n v="320.70999999999998"/>
    <s v="#ERROR!"/>
    <s v="C.O.D."/>
    <m/>
    <n v="80"/>
    <n v="0"/>
    <n v="0"/>
    <n v="0"/>
    <n v="320.70999999999998"/>
    <n v="320.70999999999998"/>
    <n v="320.70999999999998"/>
    <s v="Sat"/>
    <s v="Sat"/>
  </r>
  <r>
    <s v="A01051"/>
    <s v="Central"/>
    <s v="Burton"/>
    <x v="0"/>
    <s v="Yes"/>
    <n v="44389"/>
    <n v="44398"/>
    <n v="1"/>
    <m/>
    <m/>
    <m/>
    <n v="0.75"/>
    <n v="74.95"/>
    <s v="#ERROR!"/>
    <s v="C.O.D."/>
    <n v="9"/>
    <n v="80"/>
    <n v="60"/>
    <n v="2.5"/>
    <n v="60"/>
    <n v="74.95"/>
    <n v="134.94999999999999"/>
    <n v="134.94999999999999"/>
    <s v="Mon"/>
    <s v="Wed"/>
  </r>
  <r>
    <s v="A01052"/>
    <s v="Southeast"/>
    <s v="Burton"/>
    <x v="1"/>
    <s v="Yes"/>
    <n v="44389"/>
    <n v="44399"/>
    <n v="2"/>
    <m/>
    <m/>
    <m/>
    <n v="1.75"/>
    <n v="120"/>
    <s v="#ERROR!"/>
    <s v="P.O."/>
    <n v="10"/>
    <n v="140"/>
    <n v="245"/>
    <n v="10.208333333333334"/>
    <n v="245"/>
    <n v="120"/>
    <n v="365"/>
    <n v="365"/>
    <s v="Mon"/>
    <s v="Thu"/>
  </r>
  <r>
    <s v="A01053"/>
    <s v="North"/>
    <s v="Ling"/>
    <x v="0"/>
    <m/>
    <n v="44389"/>
    <m/>
    <n v="2"/>
    <m/>
    <m/>
    <m/>
    <m/>
    <n v="169.02"/>
    <s v="#ERROR!"/>
    <s v="Account"/>
    <m/>
    <n v="140"/>
    <n v="0"/>
    <n v="0"/>
    <n v="0"/>
    <n v="169.02"/>
    <n v="169.02"/>
    <n v="169.02"/>
    <s v="Mon"/>
    <s v="Sat"/>
  </r>
  <r>
    <s v="A01054"/>
    <s v="East"/>
    <s v="Ling"/>
    <x v="2"/>
    <m/>
    <n v="44389"/>
    <m/>
    <n v="2"/>
    <m/>
    <m/>
    <m/>
    <m/>
    <n v="145"/>
    <s v="#ERROR!"/>
    <s v="C.O.D."/>
    <m/>
    <n v="140"/>
    <n v="0"/>
    <n v="0"/>
    <n v="0"/>
    <n v="145"/>
    <n v="145"/>
    <n v="145"/>
    <s v="Mon"/>
    <s v="Sat"/>
  </r>
  <r>
    <s v="A01055"/>
    <s v="Central"/>
    <s v="Cartier"/>
    <x v="4"/>
    <m/>
    <n v="44389"/>
    <m/>
    <n v="1"/>
    <m/>
    <m/>
    <m/>
    <m/>
    <n v="399.84"/>
    <s v="#ERROR!"/>
    <s v="Account"/>
    <m/>
    <n v="80"/>
    <n v="0"/>
    <n v="0"/>
    <n v="0"/>
    <n v="399.84"/>
    <n v="399.84"/>
    <n v="399.84"/>
    <s v="Mon"/>
    <s v="Sat"/>
  </r>
  <r>
    <s v="A01056"/>
    <s v="Northeast"/>
    <s v="Burton"/>
    <x v="3"/>
    <m/>
    <n v="44389"/>
    <m/>
    <n v="1"/>
    <m/>
    <m/>
    <m/>
    <m/>
    <n v="464.21"/>
    <s v="#ERROR!"/>
    <s v="C.O.D."/>
    <m/>
    <n v="80"/>
    <n v="0"/>
    <n v="0"/>
    <n v="0"/>
    <n v="464.21"/>
    <n v="464.21"/>
    <n v="464.21"/>
    <s v="Mon"/>
    <s v="Sat"/>
  </r>
  <r>
    <s v="A01057"/>
    <s v="Southeast"/>
    <s v="Khan"/>
    <x v="0"/>
    <s v="Yes"/>
    <n v="44390"/>
    <n v="44397"/>
    <n v="1"/>
    <m/>
    <m/>
    <m/>
    <n v="0.5"/>
    <n v="83.46"/>
    <s v="#ERROR!"/>
    <s v="C.O.D."/>
    <n v="7"/>
    <n v="80"/>
    <n v="40"/>
    <n v="1.6666666666666667"/>
    <n v="40"/>
    <n v="83.46"/>
    <n v="123.46"/>
    <n v="123.46"/>
    <s v="Tue"/>
    <s v="Tue"/>
  </r>
  <r>
    <s v="A01058"/>
    <s v="North"/>
    <s v="Ling"/>
    <x v="0"/>
    <m/>
    <n v="44390"/>
    <m/>
    <n v="2"/>
    <m/>
    <m/>
    <m/>
    <m/>
    <n v="58.5"/>
    <s v="#ERROR!"/>
    <s v="Account"/>
    <m/>
    <n v="140"/>
    <n v="0"/>
    <n v="0"/>
    <n v="0"/>
    <n v="58.5"/>
    <n v="58.5"/>
    <n v="58.5"/>
    <s v="Tue"/>
    <s v="Sat"/>
  </r>
  <r>
    <s v="A01059"/>
    <s v="South"/>
    <s v="Burton"/>
    <x v="0"/>
    <m/>
    <n v="44390"/>
    <m/>
    <n v="1"/>
    <m/>
    <m/>
    <m/>
    <m/>
    <n v="61.18"/>
    <s v="#ERROR!"/>
    <s v="Account"/>
    <m/>
    <n v="80"/>
    <n v="0"/>
    <n v="0"/>
    <n v="0"/>
    <n v="61.18"/>
    <n v="61.18"/>
    <n v="61.18"/>
    <s v="Tue"/>
    <s v="Sat"/>
  </r>
  <r>
    <s v="A01060"/>
    <s v="South"/>
    <s v="Burton"/>
    <x v="0"/>
    <m/>
    <n v="44390"/>
    <m/>
    <n v="1"/>
    <m/>
    <m/>
    <m/>
    <m/>
    <n v="220.73"/>
    <s v="#ERROR!"/>
    <s v="C.O.D."/>
    <m/>
    <n v="80"/>
    <n v="0"/>
    <n v="0"/>
    <n v="0"/>
    <n v="220.73"/>
    <n v="220.73"/>
    <n v="220.73"/>
    <s v="Tue"/>
    <s v="Sat"/>
  </r>
  <r>
    <s v="A01061"/>
    <s v="Northeast"/>
    <s v="Ling"/>
    <x v="1"/>
    <s v="Yes"/>
    <n v="44390"/>
    <m/>
    <n v="2"/>
    <m/>
    <m/>
    <m/>
    <m/>
    <n v="66.86"/>
    <s v="#ERROR!"/>
    <s v="C.O.D."/>
    <m/>
    <n v="140"/>
    <n v="0"/>
    <n v="0"/>
    <n v="0"/>
    <n v="66.86"/>
    <n v="66.86"/>
    <n v="66.86"/>
    <s v="Tue"/>
    <s v="Sat"/>
  </r>
  <r>
    <s v="A01062"/>
    <s v="Northwest"/>
    <s v="Cartier"/>
    <x v="1"/>
    <m/>
    <n v="44391"/>
    <m/>
    <n v="1"/>
    <m/>
    <m/>
    <m/>
    <m/>
    <n v="120"/>
    <s v="#ERROR!"/>
    <s v="P.O."/>
    <m/>
    <n v="80"/>
    <n v="0"/>
    <n v="0"/>
    <n v="0"/>
    <n v="120"/>
    <n v="120"/>
    <n v="120"/>
    <s v="Wed"/>
    <s v="Sat"/>
  </r>
  <r>
    <s v="A01063"/>
    <s v="Northwest"/>
    <s v="Cartier"/>
    <x v="1"/>
    <m/>
    <n v="44391"/>
    <m/>
    <n v="1"/>
    <m/>
    <m/>
    <m/>
    <m/>
    <n v="120"/>
    <s v="#ERROR!"/>
    <s v="P.O."/>
    <m/>
    <n v="80"/>
    <n v="0"/>
    <n v="0"/>
    <n v="0"/>
    <n v="120"/>
    <n v="120"/>
    <n v="120"/>
    <s v="Wed"/>
    <s v="Sat"/>
  </r>
  <r>
    <s v="A01064"/>
    <s v="Northwest"/>
    <s v="Cartier"/>
    <x v="1"/>
    <m/>
    <n v="44391"/>
    <m/>
    <n v="1"/>
    <m/>
    <m/>
    <m/>
    <m/>
    <n v="120"/>
    <s v="#ERROR!"/>
    <s v="P.O."/>
    <m/>
    <n v="80"/>
    <n v="0"/>
    <n v="0"/>
    <n v="0"/>
    <n v="120"/>
    <n v="120"/>
    <n v="120"/>
    <s v="Wed"/>
    <s v="Sat"/>
  </r>
  <r>
    <s v="A01065"/>
    <s v="Southwest"/>
    <s v="Burton"/>
    <x v="0"/>
    <m/>
    <n v="44391"/>
    <m/>
    <n v="1"/>
    <m/>
    <m/>
    <m/>
    <m/>
    <n v="166.62"/>
    <s v="#ERROR!"/>
    <s v="C.O.D."/>
    <m/>
    <n v="80"/>
    <n v="0"/>
    <n v="0"/>
    <n v="0"/>
    <n v="166.62"/>
    <n v="166.62"/>
    <n v="166.62"/>
    <s v="Wed"/>
    <s v="Sat"/>
  </r>
  <r>
    <s v="A01066"/>
    <s v="Northeast"/>
    <s v="Ling"/>
    <x v="1"/>
    <m/>
    <n v="44391"/>
    <m/>
    <n v="2"/>
    <m/>
    <m/>
    <m/>
    <m/>
    <n v="336.26"/>
    <s v="#ERROR!"/>
    <s v="Account"/>
    <m/>
    <n v="140"/>
    <n v="0"/>
    <n v="0"/>
    <n v="0"/>
    <n v="336.26"/>
    <n v="336.26"/>
    <n v="336.26"/>
    <s v="Wed"/>
    <s v="Sat"/>
  </r>
  <r>
    <s v="A01067"/>
    <s v="Northwest"/>
    <s v="Khan"/>
    <x v="3"/>
    <m/>
    <n v="44391"/>
    <m/>
    <n v="2"/>
    <m/>
    <m/>
    <m/>
    <m/>
    <n v="1000.45"/>
    <s v="#ERROR!"/>
    <s v="Account"/>
    <m/>
    <n v="140"/>
    <n v="0"/>
    <n v="0"/>
    <n v="0"/>
    <n v="1000.45"/>
    <n v="1000.45"/>
    <n v="1000.45"/>
    <s v="Wed"/>
    <s v="Sat"/>
  </r>
  <r>
    <s v="A01068"/>
    <s v="Central"/>
    <s v="Burton"/>
    <x v="4"/>
    <s v="Yes"/>
    <n v="44392"/>
    <n v="44392"/>
    <n v="1"/>
    <m/>
    <m/>
    <m/>
    <n v="1"/>
    <n v="310.93"/>
    <s v="#ERROR!"/>
    <s v="C.O.D."/>
    <s v="-"/>
    <n v="80"/>
    <n v="80"/>
    <n v="3.3333333333333335"/>
    <n v="80"/>
    <n v="310.93"/>
    <n v="390.93"/>
    <n v="390.93"/>
    <s v="Thu"/>
    <s v="Thu"/>
  </r>
  <r>
    <s v="A01069"/>
    <s v="Northeast"/>
    <s v="Ling"/>
    <x v="1"/>
    <m/>
    <n v="44392"/>
    <m/>
    <n v="2"/>
    <m/>
    <m/>
    <m/>
    <m/>
    <n v="450.2"/>
    <s v="#ERROR!"/>
    <s v="Account"/>
    <m/>
    <n v="140"/>
    <n v="0"/>
    <n v="0"/>
    <n v="0"/>
    <n v="450.2"/>
    <n v="450.2"/>
    <n v="450.2"/>
    <s v="Thu"/>
    <s v="Sat"/>
  </r>
  <r>
    <s v="A01070"/>
    <s v="North"/>
    <s v="Ling"/>
    <x v="1"/>
    <m/>
    <n v="44392"/>
    <m/>
    <n v="2"/>
    <m/>
    <m/>
    <m/>
    <m/>
    <n v="186"/>
    <s v="#ERROR!"/>
    <s v="Account"/>
    <m/>
    <n v="140"/>
    <n v="0"/>
    <n v="0"/>
    <n v="0"/>
    <n v="186"/>
    <n v="186"/>
    <n v="186"/>
    <s v="Thu"/>
    <s v="Sat"/>
  </r>
  <r>
    <s v="A01071"/>
    <s v="Central"/>
    <s v="Khan"/>
    <x v="1"/>
    <m/>
    <n v="44393"/>
    <n v="44406"/>
    <n v="1"/>
    <m/>
    <m/>
    <m/>
    <n v="1.5"/>
    <n v="1111.5"/>
    <s v="#ERROR!"/>
    <s v="P.O."/>
    <n v="13"/>
    <n v="80"/>
    <n v="120"/>
    <n v="5"/>
    <n v="120"/>
    <n v="1111.5"/>
    <n v="1231.5"/>
    <n v="1231.5"/>
    <s v="Fri"/>
    <s v="Thu"/>
  </r>
  <r>
    <s v="A01072"/>
    <s v="East"/>
    <s v="Ling"/>
    <x v="3"/>
    <m/>
    <n v="44393"/>
    <m/>
    <n v="2"/>
    <m/>
    <m/>
    <m/>
    <m/>
    <n v="170"/>
    <s v="#ERROR!"/>
    <s v="Account"/>
    <m/>
    <n v="140"/>
    <n v="0"/>
    <n v="0"/>
    <n v="0"/>
    <n v="170"/>
    <n v="170"/>
    <n v="170"/>
    <s v="Fri"/>
    <s v="Sat"/>
  </r>
  <r>
    <s v="A01073"/>
    <s v="North"/>
    <s v="Ling"/>
    <x v="1"/>
    <m/>
    <n v="44393"/>
    <m/>
    <n v="2"/>
    <m/>
    <m/>
    <m/>
    <m/>
    <n v="180"/>
    <s v="#ERROR!"/>
    <s v="Account"/>
    <m/>
    <n v="140"/>
    <n v="0"/>
    <n v="0"/>
    <n v="0"/>
    <n v="180"/>
    <n v="180"/>
    <n v="180"/>
    <s v="Fri"/>
    <s v="Sat"/>
  </r>
  <r>
    <s v="A01074"/>
    <s v="Northwest"/>
    <s v="Cartier"/>
    <x v="0"/>
    <m/>
    <n v="44394"/>
    <n v="44403"/>
    <n v="1"/>
    <m/>
    <m/>
    <m/>
    <n v="0.75"/>
    <n v="48"/>
    <s v="#ERROR!"/>
    <s v="C.O.D."/>
    <n v="9"/>
    <n v="80"/>
    <n v="60"/>
    <n v="2.5"/>
    <n v="60"/>
    <n v="48"/>
    <n v="108"/>
    <n v="108"/>
    <s v="Sat"/>
    <s v="Mon"/>
  </r>
  <r>
    <s v="A01075"/>
    <s v="Central"/>
    <s v="Burton"/>
    <x v="1"/>
    <m/>
    <n v="44394"/>
    <m/>
    <n v="2"/>
    <m/>
    <s v="Yes"/>
    <s v="Yes"/>
    <m/>
    <n v="1019.98"/>
    <s v="#ERROR!"/>
    <s v="Warranty"/>
    <m/>
    <n v="140"/>
    <n v="0"/>
    <n v="0"/>
    <n v="0"/>
    <n v="0"/>
    <n v="1019.98"/>
    <n v="0"/>
    <s v="Sat"/>
    <s v="Sat"/>
  </r>
  <r>
    <s v="A01076"/>
    <s v="Southeast"/>
    <s v="Burton"/>
    <x v="0"/>
    <m/>
    <n v="44396"/>
    <n v="44396"/>
    <n v="1"/>
    <m/>
    <m/>
    <m/>
    <n v="0.5"/>
    <n v="161.80000000000001"/>
    <s v="#ERROR!"/>
    <s v="C.O.D."/>
    <s v="-"/>
    <n v="80"/>
    <n v="40"/>
    <n v="1.6666666666666667"/>
    <n v="40"/>
    <n v="161.80000000000001"/>
    <n v="201.8"/>
    <n v="201.8"/>
    <s v="Mon"/>
    <s v="Mon"/>
  </r>
  <r>
    <s v="A01077"/>
    <s v="North"/>
    <s v="Ling"/>
    <x v="0"/>
    <m/>
    <n v="44396"/>
    <m/>
    <n v="2"/>
    <m/>
    <m/>
    <m/>
    <m/>
    <n v="61.24"/>
    <s v="#ERROR!"/>
    <s v="C.O.D."/>
    <m/>
    <n v="140"/>
    <n v="0"/>
    <n v="0"/>
    <n v="0"/>
    <n v="61.24"/>
    <n v="61.24"/>
    <n v="61.24"/>
    <s v="Mon"/>
    <s v="Sat"/>
  </r>
  <r>
    <s v="A01078"/>
    <s v="West"/>
    <s v="Khan"/>
    <x v="1"/>
    <m/>
    <n v="44396"/>
    <m/>
    <n v="2"/>
    <m/>
    <m/>
    <m/>
    <m/>
    <n v="440.03"/>
    <s v="#ERROR!"/>
    <s v="C.O.D."/>
    <m/>
    <n v="140"/>
    <n v="0"/>
    <n v="0"/>
    <n v="0"/>
    <n v="440.03"/>
    <n v="440.03"/>
    <n v="440.03"/>
    <s v="Mon"/>
    <s v="Sat"/>
  </r>
  <r>
    <s v="A01079"/>
    <s v="West"/>
    <s v="Khan"/>
    <x v="3"/>
    <m/>
    <n v="44396"/>
    <m/>
    <n v="2"/>
    <m/>
    <m/>
    <m/>
    <m/>
    <n v="351"/>
    <s v="#ERROR!"/>
    <s v="Account"/>
    <m/>
    <n v="140"/>
    <n v="0"/>
    <n v="0"/>
    <n v="0"/>
    <n v="351"/>
    <n v="351"/>
    <n v="351"/>
    <s v="Mon"/>
    <s v="Sat"/>
  </r>
  <r>
    <s v="A01080"/>
    <s v="Central"/>
    <s v="Khan"/>
    <x v="1"/>
    <m/>
    <n v="44396"/>
    <m/>
    <n v="2"/>
    <m/>
    <m/>
    <m/>
    <m/>
    <n v="519.01"/>
    <s v="#ERROR!"/>
    <s v="C.O.D."/>
    <m/>
    <n v="140"/>
    <n v="0"/>
    <n v="0"/>
    <n v="0"/>
    <n v="519.01"/>
    <n v="519.01"/>
    <n v="519.01"/>
    <s v="Mon"/>
    <s v="Sat"/>
  </r>
  <r>
    <s v="A01081"/>
    <s v="Southeast"/>
    <s v="Burton"/>
    <x v="0"/>
    <m/>
    <n v="44396"/>
    <m/>
    <n v="2"/>
    <m/>
    <m/>
    <m/>
    <m/>
    <n v="138.08000000000001"/>
    <s v="#ERROR!"/>
    <s v="C.O.D."/>
    <m/>
    <n v="140"/>
    <n v="0"/>
    <n v="0"/>
    <n v="0"/>
    <n v="138.08000000000001"/>
    <n v="138.08000000000001"/>
    <n v="138.08000000000001"/>
    <s v="Mon"/>
    <s v="Sat"/>
  </r>
  <r>
    <s v="A01082"/>
    <s v="North"/>
    <s v="Ling"/>
    <x v="1"/>
    <m/>
    <n v="44396"/>
    <m/>
    <n v="2"/>
    <m/>
    <m/>
    <m/>
    <m/>
    <n v="1073.46"/>
    <s v="#ERROR!"/>
    <s v="Account"/>
    <m/>
    <n v="140"/>
    <n v="0"/>
    <n v="0"/>
    <n v="0"/>
    <n v="1073.46"/>
    <n v="1073.46"/>
    <n v="1073.46"/>
    <s v="Mon"/>
    <s v="Sat"/>
  </r>
  <r>
    <s v="A01083"/>
    <s v="North"/>
    <s v="Ling"/>
    <x v="1"/>
    <m/>
    <n v="44396"/>
    <m/>
    <n v="2"/>
    <m/>
    <m/>
    <m/>
    <m/>
    <n v="48.49"/>
    <s v="#ERROR!"/>
    <s v="Account"/>
    <m/>
    <n v="140"/>
    <n v="0"/>
    <n v="0"/>
    <n v="0"/>
    <n v="48.49"/>
    <n v="48.49"/>
    <n v="48.49"/>
    <s v="Mon"/>
    <s v="Sat"/>
  </r>
  <r>
    <s v="A01084"/>
    <s v="West"/>
    <s v="Khan"/>
    <x v="1"/>
    <m/>
    <n v="44396"/>
    <m/>
    <n v="1"/>
    <m/>
    <m/>
    <m/>
    <m/>
    <n v="45.24"/>
    <s v="#ERROR!"/>
    <s v="Account"/>
    <m/>
    <n v="80"/>
    <n v="0"/>
    <n v="0"/>
    <n v="0"/>
    <n v="45.24"/>
    <n v="45.24"/>
    <n v="45.24"/>
    <s v="Mon"/>
    <s v="Sat"/>
  </r>
  <r>
    <s v="A01085"/>
    <s v="North"/>
    <s v="Ling"/>
    <x v="0"/>
    <m/>
    <n v="44396"/>
    <m/>
    <n v="1"/>
    <m/>
    <m/>
    <m/>
    <m/>
    <n v="288.42"/>
    <s v="#ERROR!"/>
    <s v="C.O.D."/>
    <m/>
    <n v="80"/>
    <n v="0"/>
    <n v="0"/>
    <n v="0"/>
    <n v="288.42"/>
    <n v="288.42"/>
    <n v="288.42"/>
    <s v="Mon"/>
    <s v="Sat"/>
  </r>
  <r>
    <s v="A01086"/>
    <s v="Central"/>
    <s v="Burton"/>
    <x v="1"/>
    <m/>
    <n v="44397"/>
    <m/>
    <n v="1"/>
    <m/>
    <m/>
    <m/>
    <m/>
    <n v="38.5"/>
    <s v="#ERROR!"/>
    <s v="Account"/>
    <m/>
    <n v="80"/>
    <n v="0"/>
    <n v="0"/>
    <n v="0"/>
    <n v="38.5"/>
    <n v="38.5"/>
    <n v="38.5"/>
    <s v="Tue"/>
    <s v="Sat"/>
  </r>
  <r>
    <s v="A01087"/>
    <s v="South"/>
    <s v="Burton"/>
    <x v="2"/>
    <m/>
    <n v="44397"/>
    <m/>
    <n v="1"/>
    <m/>
    <m/>
    <m/>
    <m/>
    <n v="108"/>
    <s v="#ERROR!"/>
    <s v="Account"/>
    <m/>
    <n v="80"/>
    <n v="0"/>
    <n v="0"/>
    <n v="0"/>
    <n v="108"/>
    <n v="108"/>
    <n v="108"/>
    <s v="Tue"/>
    <s v="Sat"/>
  </r>
  <r>
    <s v="A01088"/>
    <s v="North"/>
    <s v="Ling"/>
    <x v="0"/>
    <m/>
    <n v="44397"/>
    <m/>
    <n v="2"/>
    <m/>
    <m/>
    <m/>
    <m/>
    <n v="142.85"/>
    <s v="#ERROR!"/>
    <s v="Account"/>
    <m/>
    <n v="140"/>
    <n v="0"/>
    <n v="0"/>
    <n v="0"/>
    <n v="142.85"/>
    <n v="142.85"/>
    <n v="142.85"/>
    <s v="Tue"/>
    <s v="Sat"/>
  </r>
  <r>
    <s v="A01089"/>
    <s v="Central"/>
    <s v="Cartier"/>
    <x v="0"/>
    <m/>
    <n v="44398"/>
    <m/>
    <n v="1"/>
    <m/>
    <m/>
    <m/>
    <m/>
    <n v="85.94"/>
    <s v="#ERROR!"/>
    <s v="Account"/>
    <m/>
    <n v="80"/>
    <n v="0"/>
    <n v="0"/>
    <n v="0"/>
    <n v="85.94"/>
    <n v="85.94"/>
    <n v="85.94"/>
    <s v="Wed"/>
    <s v="Sat"/>
  </r>
  <r>
    <s v="A01090"/>
    <s v="North"/>
    <s v="Ling"/>
    <x v="1"/>
    <m/>
    <n v="44398"/>
    <m/>
    <n v="2"/>
    <m/>
    <m/>
    <m/>
    <m/>
    <n v="21.33"/>
    <s v="#ERROR!"/>
    <s v="Account"/>
    <m/>
    <n v="140"/>
    <n v="0"/>
    <n v="0"/>
    <n v="0"/>
    <n v="21.33"/>
    <n v="21.33"/>
    <n v="21.33"/>
    <s v="Wed"/>
    <s v="Sat"/>
  </r>
  <r>
    <s v="A01091"/>
    <s v="Northwest"/>
    <s v="Cartier"/>
    <x v="1"/>
    <m/>
    <n v="44398"/>
    <m/>
    <n v="2"/>
    <m/>
    <m/>
    <m/>
    <m/>
    <n v="602.66"/>
    <s v="#ERROR!"/>
    <s v="C.O.D."/>
    <m/>
    <n v="140"/>
    <n v="0"/>
    <n v="0"/>
    <n v="0"/>
    <n v="602.66"/>
    <n v="602.66"/>
    <n v="602.66"/>
    <s v="Wed"/>
    <s v="Sat"/>
  </r>
  <r>
    <s v="A01092"/>
    <s v="Northwest"/>
    <s v="Cartier"/>
    <x v="0"/>
    <s v="Yes"/>
    <n v="44399"/>
    <m/>
    <n v="2"/>
    <m/>
    <m/>
    <m/>
    <m/>
    <n v="66.89"/>
    <s v="#ERROR!"/>
    <s v="C.O.D."/>
    <m/>
    <n v="140"/>
    <n v="0"/>
    <n v="0"/>
    <n v="0"/>
    <n v="66.89"/>
    <n v="66.89"/>
    <n v="66.89"/>
    <s v="Thu"/>
    <s v="Sat"/>
  </r>
  <r>
    <s v="A01093"/>
    <s v="Northwest"/>
    <s v="Khan"/>
    <x v="3"/>
    <m/>
    <n v="44399"/>
    <m/>
    <n v="1"/>
    <m/>
    <m/>
    <m/>
    <m/>
    <n v="472.55"/>
    <s v="#ERROR!"/>
    <s v="Account"/>
    <m/>
    <n v="80"/>
    <n v="0"/>
    <n v="0"/>
    <n v="0"/>
    <n v="472.55"/>
    <n v="472.55"/>
    <n v="472.55"/>
    <s v="Thu"/>
    <s v="Sat"/>
  </r>
  <r>
    <s v="A01094"/>
    <s v="Southeast"/>
    <s v="Cartier"/>
    <x v="0"/>
    <m/>
    <n v="44399"/>
    <m/>
    <n v="1"/>
    <m/>
    <m/>
    <m/>
    <m/>
    <n v="147.69999999999999"/>
    <s v="#ERROR!"/>
    <s v="C.O.D."/>
    <m/>
    <n v="80"/>
    <n v="0"/>
    <n v="0"/>
    <n v="0"/>
    <n v="147.69999999999999"/>
    <n v="147.69999999999999"/>
    <n v="147.69999999999999"/>
    <s v="Thu"/>
    <s v="Sat"/>
  </r>
  <r>
    <s v="A01095"/>
    <s v="Southeast"/>
    <s v="Burton"/>
    <x v="0"/>
    <m/>
    <n v="44399"/>
    <m/>
    <n v="2"/>
    <m/>
    <m/>
    <m/>
    <m/>
    <n v="237.21"/>
    <s v="#ERROR!"/>
    <s v="C.O.D."/>
    <m/>
    <n v="140"/>
    <n v="0"/>
    <n v="0"/>
    <n v="0"/>
    <n v="237.21"/>
    <n v="237.21"/>
    <n v="237.21"/>
    <s v="Thu"/>
    <s v="Sat"/>
  </r>
  <r>
    <s v="A01096"/>
    <s v="Northwest"/>
    <s v="Cartier"/>
    <x v="3"/>
    <m/>
    <n v="44399"/>
    <m/>
    <n v="1"/>
    <m/>
    <m/>
    <m/>
    <m/>
    <n v="128.81"/>
    <s v="#ERROR!"/>
    <s v="C.O.D."/>
    <m/>
    <n v="80"/>
    <n v="0"/>
    <n v="0"/>
    <n v="0"/>
    <n v="128.81"/>
    <n v="128.81"/>
    <n v="128.81"/>
    <s v="Thu"/>
    <s v="Sat"/>
  </r>
  <r>
    <s v="A01097"/>
    <s v="Central"/>
    <s v="Cartier"/>
    <x v="0"/>
    <m/>
    <n v="44400"/>
    <m/>
    <n v="1"/>
    <m/>
    <m/>
    <m/>
    <m/>
    <n v="84.89"/>
    <s v="#ERROR!"/>
    <s v="C.O.D."/>
    <m/>
    <n v="80"/>
    <n v="0"/>
    <n v="0"/>
    <n v="0"/>
    <n v="84.89"/>
    <n v="84.89"/>
    <n v="84.89"/>
    <s v="Fri"/>
    <s v="Sat"/>
  </r>
  <r>
    <s v="A01098"/>
    <s v="East"/>
    <s v="Ling"/>
    <x v="2"/>
    <m/>
    <n v="44401"/>
    <m/>
    <n v="1"/>
    <m/>
    <m/>
    <m/>
    <m/>
    <n v="122.32"/>
    <s v="#ERROR!"/>
    <s v="Account"/>
    <m/>
    <n v="80"/>
    <n v="0"/>
    <n v="0"/>
    <n v="0"/>
    <n v="122.32"/>
    <n v="122.32"/>
    <n v="122.32"/>
    <s v="Sat"/>
    <s v="Sat"/>
  </r>
  <r>
    <s v="A01100"/>
    <s v="East"/>
    <s v="Ling"/>
    <x v="0"/>
    <m/>
    <n v="44406"/>
    <m/>
    <n v="2"/>
    <m/>
    <m/>
    <m/>
    <m/>
    <n v="210.45"/>
    <s v="#ERROR!"/>
    <s v="C.O.D."/>
    <m/>
    <n v="140"/>
    <n v="0"/>
    <n v="0"/>
    <n v="0"/>
    <n v="210.45"/>
    <n v="210.45"/>
    <n v="210.45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4CF80-E5EF-4410-AC5C-79A61C908A12}" name="PivotTable1" cacheId="40" applyNumberFormats="0" applyBorderFormats="0" applyFontFormats="0" applyPatternFormats="0" applyAlignmentFormats="0" applyWidthHeightFormats="1" dataCaption="Values" tag="2e2bea8c-dd79-4051-be24-8dc55468480b" updatedVersion="6" minRefreshableVersion="3" useAutoFormatting="1" subtotalHiddenItems="1" itemPrintTitles="1" createdVersion="6" indent="0" outline="1" outlineData="1" multipleFieldFilters="0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rvice" fld="1" subtotal="count" baseField="0" baseItem="0"/>
    <dataField name="Total Revenue" fld="2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Revenue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_orders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13F96-3880-4499-ADC7-50A0E35388AA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25"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echs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5FC23-7982-4910-AB9F-6DF49487F4B2}" name="Table4" displayName="Table4" ref="A1:Y1002" totalsRowCount="1" headerRowDxfId="37" headerRowBorderDxfId="36" tableBorderDxfId="35" totalsRowBorderDxfId="34" dataCellStyle="Normal">
  <autoFilter ref="A1:Y1001" xr:uid="{C74F5C78-EC9D-4B55-B312-9DD1A9E45747}"/>
  <tableColumns count="25">
    <tableColumn id="1" xr3:uid="{D4955EB9-BC1C-4140-AD08-6CC5E60862F5}" name="WO" totalsRowDxfId="24" dataCellStyle="Normal"/>
    <tableColumn id="2" xr3:uid="{CBC7B9A8-E577-4A22-9DB6-D6B0B04A9D23}" name="District" totalsRowDxfId="23" dataCellStyle="Normal"/>
    <tableColumn id="3" xr3:uid="{B2E25E8F-6EA2-4F14-9318-9AFF498557F7}" name="LeadTech" totalsRowDxfId="22" dataCellStyle="Normal"/>
    <tableColumn id="4" xr3:uid="{23790009-DB34-47C2-B47E-A4851E8505A8}" name="Service" totalsRowDxfId="21" dataCellStyle="Normal"/>
    <tableColumn id="5" xr3:uid="{DA161388-3BF4-4B91-90C8-6327FE720C05}" name="Rush" totalsRowDxfId="20" dataCellStyle="Normal"/>
    <tableColumn id="6" xr3:uid="{C7A41E78-7F5B-4A9E-848A-4020C4C1EBF0}" name="ReqDate" totalsRowDxfId="19" dataCellStyle="Normal"/>
    <tableColumn id="7" xr3:uid="{9A393041-6F68-40C7-986B-5B5302B1B171}" name="WorkDate" totalsRowDxfId="18" dataCellStyle="Normal"/>
    <tableColumn id="8" xr3:uid="{2943B9C9-879C-47D7-9972-538DB00F1017}" name="Techs*" totalsRowDxfId="17" dataCellStyle="Normal"/>
    <tableColumn id="9" xr3:uid="{C1F6B1AB-4ABF-4FC7-A1F8-7C18B9EA88DE}" name="TechRate" totalsRowDxfId="16" dataCellStyle="Normal"/>
    <tableColumn id="10" xr3:uid="{B31E7668-FFA7-4C96-A39D-34EC07D5EA7C}" name="WtyLbr" totalsRowDxfId="15" dataCellStyle="Normal"/>
    <tableColumn id="11" xr3:uid="{6673163A-8DE2-47C4-AABD-10C9B609DB5C}" name="WtyParts" totalsRowDxfId="14" dataCellStyle="Normal"/>
    <tableColumn id="12" xr3:uid="{8230AF7D-DA63-40C2-8E57-A04C7357D9B7}" name="LbrHrs" totalsRowDxfId="13" dataCellStyle="Normal"/>
    <tableColumn id="13" xr3:uid="{E4A51B93-474F-4A6E-B0CE-8A786EA83940}" name="PartsCost" dataDxfId="31" totalsRowDxfId="12" dataCellStyle="Currency" totalsRowCellStyle="Currency"/>
    <tableColumn id="14" xr3:uid="{EF361CE8-64E2-40FE-92D9-C4FF455ECE1D}" name="CustPartCost" totalsRowDxfId="11" dataCellStyle="Normal"/>
    <tableColumn id="15" xr3:uid="{0A648631-F2A5-4DE7-BC5D-C1836AB012FE}" name="Payment" totalsRowDxfId="10" dataCellStyle="Normal"/>
    <tableColumn id="16" xr3:uid="{5125BD21-FFBE-4615-A891-9E16189FFBD8}" name="Wait" totalsRowDxfId="9" dataCellStyle="Normal"/>
    <tableColumn id="17" xr3:uid="{E4DA413D-F5CA-4356-AAC5-4EF90A8D3C7F}" name="LbrRate" dataDxfId="30" totalsRowDxfId="8" dataCellStyle="Normal">
      <calculatedColumnFormula>_xlfn.IFS(H2=1,$AB$3,H2=2,$AB$4,H2=3,$AB$5)</calculatedColumnFormula>
    </tableColumn>
    <tableColumn id="18" xr3:uid="{A6F3967B-F889-4162-BC46-B86184341A51}" name="LbrCost" dataDxfId="29" totalsRowDxfId="7" dataCellStyle="Normal">
      <calculatedColumnFormula>L2*Q2</calculatedColumnFormula>
    </tableColumn>
    <tableColumn id="26" xr3:uid="{1187C58C-F6BD-457D-A964-5915721BB649}" name="Hourly Cost*" dataDxfId="28" totalsRowDxfId="6">
      <calculatedColumnFormula>Table4[[#This Row],[LbrCost]]/24</calculatedColumnFormula>
    </tableColumn>
    <tableColumn id="19" xr3:uid="{1FB0C0A5-3BBF-47A7-AF15-6BD25B11CD74}" name="LbrFee" dataDxfId="27" totalsRowDxfId="5" dataCellStyle="Normal">
      <calculatedColumnFormula>IF(Table4[[#This Row],[WtyLbr]]="Yes",0,Table4[[#This Row],[LbrCost]])</calculatedColumnFormula>
    </tableColumn>
    <tableColumn id="20" xr3:uid="{ECD5CDD9-99A9-41CA-AE94-19F58A0B0960}" name="PartsFee" dataDxfId="26" totalsRowDxfId="4" dataCellStyle="Normal">
      <calculatedColumnFormula>IF(Table4[[#This Row],[WtyParts]]="Yes",0,Table4[[#This Row],[PartsCost]])</calculatedColumnFormula>
    </tableColumn>
    <tableColumn id="21" xr3:uid="{02D0BDE4-AD65-4569-8B73-6DF9005D143D}" name="TotalCost*" totalsRowDxfId="3" dataCellStyle="Normal">
      <calculatedColumnFormula>M2+R2</calculatedColumnFormula>
    </tableColumn>
    <tableColumn id="22" xr3:uid="{2917E1D7-2C36-42D5-9A3E-6C4C247A0B8B}" name="TotalFee" dataDxfId="25" totalsRowDxfId="2" dataCellStyle="Normal">
      <calculatedColumnFormula>SUM(Table4[[#This Row],[LbrFee]],Table4[[#This Row],[PartsFee]])</calculatedColumnFormula>
    </tableColumn>
    <tableColumn id="23" xr3:uid="{74F72FFB-1383-4583-8AF3-4ED0BDEB2CB3}" name="ReqDay" totalsRowDxfId="1" dataCellStyle="Normal"/>
    <tableColumn id="24" xr3:uid="{D00E711D-9629-4585-B5B6-E28F3C4B6F9A}" name="WorkDay" totalsRowDxfId="0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A523A-6816-4189-B86F-3C4F3CDB2CC7}" name="Table5" displayName="Table5" ref="AH2:AI7" totalsRowShown="0" headerRowDxfId="33" tableBorderDxfId="32">
  <tableColumns count="2">
    <tableColumn id="1" xr3:uid="{F6BB8787-740B-41D2-A6CF-5502541F333F}" name="Service"/>
    <tableColumn id="2" xr3:uid="{D6BB45C2-D0AA-405C-880D-4AED2E079591}" name="Valid Tech*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6B0B-9D8A-4ADA-B1F0-799C9944FEFE}">
  <dimension ref="A1:AI1002"/>
  <sheetViews>
    <sheetView tabSelected="1" topLeftCell="B1" zoomScale="90" zoomScaleNormal="90" workbookViewId="0">
      <selection activeCell="I5" sqref="I5"/>
    </sheetView>
  </sheetViews>
  <sheetFormatPr defaultColWidth="11.109375" defaultRowHeight="30" customHeight="1" x14ac:dyDescent="0.3"/>
  <cols>
    <col min="7" max="7" width="11.21875" customWidth="1"/>
    <col min="9" max="9" width="11.109375" customWidth="1"/>
    <col min="14" max="14" width="13.44140625" customWidth="1"/>
    <col min="23" max="23" width="11.6640625" bestFit="1" customWidth="1"/>
    <col min="28" max="28" width="11.109375" customWidth="1"/>
    <col min="29" max="29" width="10.6640625" customWidth="1"/>
    <col min="35" max="35" width="11.6640625" customWidth="1"/>
  </cols>
  <sheetData>
    <row r="1" spans="1:35" s="10" customFormat="1" ht="30" customHeight="1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1065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1062</v>
      </c>
      <c r="T1" s="12" t="s">
        <v>18</v>
      </c>
      <c r="U1" s="12" t="s">
        <v>19</v>
      </c>
      <c r="V1" s="12" t="s">
        <v>1064</v>
      </c>
      <c r="W1" s="12" t="s">
        <v>20</v>
      </c>
      <c r="X1" s="12" t="s">
        <v>21</v>
      </c>
      <c r="Y1" s="22" t="s">
        <v>22</v>
      </c>
    </row>
    <row r="2" spans="1:35" ht="30" customHeight="1" thickBot="1" x14ac:dyDescent="0.35">
      <c r="A2" t="s">
        <v>23</v>
      </c>
      <c r="B2" t="s">
        <v>24</v>
      </c>
      <c r="C2" t="s">
        <v>25</v>
      </c>
      <c r="D2" t="s">
        <v>26</v>
      </c>
      <c r="F2">
        <v>44075</v>
      </c>
      <c r="G2">
        <v>44089</v>
      </c>
      <c r="H2">
        <v>2</v>
      </c>
      <c r="L2">
        <v>0.5</v>
      </c>
      <c r="M2" s="13">
        <v>360</v>
      </c>
      <c r="N2" t="s">
        <v>27</v>
      </c>
      <c r="O2" t="s">
        <v>28</v>
      </c>
      <c r="P2">
        <v>14</v>
      </c>
      <c r="Q2" s="14">
        <f>_xlfn.IFS(H2=1,$AB$3,H2=2,$AB$4,H2=3,$AB$5)</f>
        <v>140</v>
      </c>
      <c r="R2" s="14">
        <f>L2*Q2</f>
        <v>70</v>
      </c>
      <c r="S2" s="14">
        <f>Table4[[#This Row],[LbrCost]]/24</f>
        <v>2.9166666666666665</v>
      </c>
      <c r="T2" s="14">
        <f>IF(Table4[[#This Row],[WtyLbr]]="Yes",0,Table4[[#This Row],[LbrCost]])</f>
        <v>70</v>
      </c>
      <c r="U2" s="14">
        <f>IF(Table4[[#This Row],[WtyParts]]="Yes",0,Table4[[#This Row],[PartsCost]])</f>
        <v>360</v>
      </c>
      <c r="V2" s="14">
        <f>M2+R2</f>
        <v>430</v>
      </c>
      <c r="W2" s="14">
        <f>SUM(Table4[[#This Row],[LbrFee]],Table4[[#This Row],[PartsFee]])</f>
        <v>430</v>
      </c>
      <c r="X2" t="s">
        <v>29</v>
      </c>
      <c r="Y2" t="s">
        <v>29</v>
      </c>
      <c r="AA2" s="18" t="s">
        <v>7</v>
      </c>
      <c r="AB2" s="18" t="s">
        <v>16</v>
      </c>
      <c r="AC2" s="5"/>
      <c r="AD2" s="6" t="s">
        <v>14</v>
      </c>
      <c r="AE2" s="5"/>
      <c r="AF2" s="7" t="s">
        <v>2</v>
      </c>
      <c r="AG2" s="16"/>
      <c r="AH2" s="17" t="s">
        <v>3</v>
      </c>
      <c r="AI2" s="17" t="s">
        <v>1063</v>
      </c>
    </row>
    <row r="3" spans="1:35" ht="30" customHeight="1" thickBot="1" x14ac:dyDescent="0.35">
      <c r="A3" t="s">
        <v>30</v>
      </c>
      <c r="B3" t="s">
        <v>31</v>
      </c>
      <c r="C3" t="s">
        <v>32</v>
      </c>
      <c r="D3" t="s">
        <v>33</v>
      </c>
      <c r="F3">
        <v>44075</v>
      </c>
      <c r="G3">
        <v>44078</v>
      </c>
      <c r="H3">
        <v>1</v>
      </c>
      <c r="L3">
        <v>0.5</v>
      </c>
      <c r="M3" s="13">
        <v>90.04</v>
      </c>
      <c r="N3" t="s">
        <v>27</v>
      </c>
      <c r="O3" t="s">
        <v>28</v>
      </c>
      <c r="P3">
        <v>3</v>
      </c>
      <c r="Q3" s="14">
        <f>_xlfn.IFS(H3=1,$AB$3,H3=2,$AB$4,H3=3,$AB$5)</f>
        <v>80</v>
      </c>
      <c r="R3" s="14">
        <f>L3*Q3</f>
        <v>40</v>
      </c>
      <c r="S3" s="14">
        <f>Table4[[#This Row],[LbrCost]]/24</f>
        <v>1.6666666666666667</v>
      </c>
      <c r="T3" s="14">
        <f>IF(Table4[[#This Row],[WtyLbr]]="Yes",0,Table4[[#This Row],[LbrCost]])</f>
        <v>40</v>
      </c>
      <c r="U3" s="14">
        <f>IF(Table4[[#This Row],[WtyParts]]="Yes",0,Table4[[#This Row],[PartsCost]])</f>
        <v>90.04</v>
      </c>
      <c r="V3" s="14">
        <f>M3+R3</f>
        <v>130.04000000000002</v>
      </c>
      <c r="W3" s="14">
        <f>SUM(Table4[[#This Row],[LbrFee]],Table4[[#This Row],[PartsFee]])</f>
        <v>130.04000000000002</v>
      </c>
      <c r="X3" t="s">
        <v>29</v>
      </c>
      <c r="Y3" t="s">
        <v>34</v>
      </c>
      <c r="AA3" s="2">
        <v>1</v>
      </c>
      <c r="AB3" s="2">
        <v>80</v>
      </c>
      <c r="AC3" s="5"/>
      <c r="AD3" s="1" t="s">
        <v>28</v>
      </c>
      <c r="AE3" s="5"/>
      <c r="AF3" s="1" t="s">
        <v>50</v>
      </c>
      <c r="AG3" s="16"/>
      <c r="AH3" t="s">
        <v>26</v>
      </c>
      <c r="AI3">
        <v>2</v>
      </c>
    </row>
    <row r="4" spans="1:35" ht="30" customHeight="1" thickBot="1" x14ac:dyDescent="0.35">
      <c r="A4" t="s">
        <v>35</v>
      </c>
      <c r="B4" t="s">
        <v>36</v>
      </c>
      <c r="C4">
        <v>0</v>
      </c>
      <c r="D4" t="s">
        <v>37</v>
      </c>
      <c r="F4">
        <v>44075</v>
      </c>
      <c r="G4">
        <v>44091</v>
      </c>
      <c r="H4">
        <v>1</v>
      </c>
      <c r="L4">
        <v>0.25</v>
      </c>
      <c r="M4" s="13">
        <v>120</v>
      </c>
      <c r="N4" t="s">
        <v>27</v>
      </c>
      <c r="O4" t="s">
        <v>38</v>
      </c>
      <c r="P4">
        <v>16</v>
      </c>
      <c r="Q4" s="14">
        <f>_xlfn.IFS(H4=1,$AB$3,H4=2,$AB$4,H4=3,$AB$5)</f>
        <v>80</v>
      </c>
      <c r="R4" s="14">
        <f>L4*Q4</f>
        <v>20</v>
      </c>
      <c r="S4" s="14">
        <f>Table4[[#This Row],[LbrCost]]/24</f>
        <v>0.83333333333333337</v>
      </c>
      <c r="T4" s="14">
        <f>IF(Table4[[#This Row],[WtyLbr]]="Yes",0,Table4[[#This Row],[LbrCost]])</f>
        <v>20</v>
      </c>
      <c r="U4" s="14">
        <f>IF(Table4[[#This Row],[WtyParts]]="Yes",0,Table4[[#This Row],[PartsCost]])</f>
        <v>120</v>
      </c>
      <c r="V4" s="14">
        <f>M4+R4</f>
        <v>140</v>
      </c>
      <c r="W4" s="14">
        <f>SUM(Table4[[#This Row],[LbrFee]],Table4[[#This Row],[PartsFee]])</f>
        <v>140</v>
      </c>
      <c r="X4" t="s">
        <v>29</v>
      </c>
      <c r="Y4" t="s">
        <v>39</v>
      </c>
      <c r="AA4" s="4">
        <v>2</v>
      </c>
      <c r="AB4" s="4">
        <v>140</v>
      </c>
      <c r="AC4" s="5"/>
      <c r="AD4" s="3" t="s">
        <v>51</v>
      </c>
      <c r="AE4" s="5"/>
      <c r="AF4" s="3" t="s">
        <v>43</v>
      </c>
      <c r="AG4" s="16"/>
      <c r="AH4" t="s">
        <v>37</v>
      </c>
      <c r="AI4">
        <v>2</v>
      </c>
    </row>
    <row r="5" spans="1:35" ht="30" customHeight="1" thickBot="1" x14ac:dyDescent="0.35">
      <c r="A5" t="s">
        <v>40</v>
      </c>
      <c r="B5" t="s">
        <v>31</v>
      </c>
      <c r="C5" t="s">
        <v>32</v>
      </c>
      <c r="D5" t="s">
        <v>37</v>
      </c>
      <c r="F5">
        <v>44075</v>
      </c>
      <c r="G5">
        <v>44091</v>
      </c>
      <c r="H5">
        <v>1</v>
      </c>
      <c r="L5">
        <v>0.25</v>
      </c>
      <c r="M5" s="13">
        <v>16.25</v>
      </c>
      <c r="N5" t="s">
        <v>27</v>
      </c>
      <c r="O5" t="s">
        <v>28</v>
      </c>
      <c r="P5">
        <v>16</v>
      </c>
      <c r="Q5" s="14">
        <f>_xlfn.IFS(H5=1,$AB$3,H5=2,$AB$4,H5=3,$AB$5)</f>
        <v>80</v>
      </c>
      <c r="R5" s="14">
        <f>L5*Q5</f>
        <v>20</v>
      </c>
      <c r="S5" s="14">
        <f>Table4[[#This Row],[LbrCost]]/24</f>
        <v>0.83333333333333337</v>
      </c>
      <c r="T5" s="14">
        <f>IF(Table4[[#This Row],[WtyLbr]]="Yes",0,Table4[[#This Row],[LbrCost]])</f>
        <v>20</v>
      </c>
      <c r="U5" s="14">
        <f>IF(Table4[[#This Row],[WtyParts]]="Yes",0,Table4[[#This Row],[PartsCost]])</f>
        <v>16.25</v>
      </c>
      <c r="V5" s="14">
        <f>M5+R5</f>
        <v>36.25</v>
      </c>
      <c r="W5" s="14">
        <f>SUM(Table4[[#This Row],[LbrFee]],Table4[[#This Row],[PartsFee]])</f>
        <v>36.25</v>
      </c>
      <c r="X5" t="s">
        <v>29</v>
      </c>
      <c r="Y5" t="s">
        <v>39</v>
      </c>
      <c r="AA5" s="2">
        <v>3</v>
      </c>
      <c r="AB5" s="2">
        <v>195</v>
      </c>
      <c r="AC5" s="5"/>
      <c r="AD5" s="1" t="s">
        <v>407</v>
      </c>
      <c r="AE5" s="5"/>
      <c r="AF5" s="1" t="s">
        <v>25</v>
      </c>
      <c r="AG5" s="16"/>
      <c r="AH5" t="s">
        <v>169</v>
      </c>
      <c r="AI5">
        <v>3</v>
      </c>
    </row>
    <row r="6" spans="1:35" ht="30" customHeight="1" thickBot="1" x14ac:dyDescent="0.35">
      <c r="A6" t="s">
        <v>41</v>
      </c>
      <c r="B6" t="s">
        <v>42</v>
      </c>
      <c r="C6" t="s">
        <v>43</v>
      </c>
      <c r="D6" t="s">
        <v>37</v>
      </c>
      <c r="E6" t="s">
        <v>44</v>
      </c>
      <c r="F6">
        <v>44075</v>
      </c>
      <c r="G6">
        <v>44091</v>
      </c>
      <c r="H6">
        <v>1</v>
      </c>
      <c r="L6">
        <v>0.25</v>
      </c>
      <c r="M6" s="13">
        <v>45.24</v>
      </c>
      <c r="N6" t="s">
        <v>27</v>
      </c>
      <c r="O6" t="s">
        <v>28</v>
      </c>
      <c r="P6">
        <v>16</v>
      </c>
      <c r="Q6" s="14">
        <f>_xlfn.IFS(H6=1,$AB$3,H6=2,$AB$4,H6=3,$AB$5)</f>
        <v>80</v>
      </c>
      <c r="R6" s="14">
        <f>L6*Q6</f>
        <v>20</v>
      </c>
      <c r="S6" s="14">
        <f>Table4[[#This Row],[LbrCost]]/24</f>
        <v>0.83333333333333337</v>
      </c>
      <c r="T6" s="14">
        <f>IF(Table4[[#This Row],[WtyLbr]]="Yes",0,Table4[[#This Row],[LbrCost]])</f>
        <v>20</v>
      </c>
      <c r="U6" s="14">
        <f>IF(Table4[[#This Row],[WtyParts]]="Yes",0,Table4[[#This Row],[PartsCost]])</f>
        <v>45.24</v>
      </c>
      <c r="V6" s="14">
        <f>M6+R6</f>
        <v>65.240000000000009</v>
      </c>
      <c r="W6" s="14">
        <f>SUM(Table4[[#This Row],[LbrFee]],Table4[[#This Row],[PartsFee]])</f>
        <v>65.240000000000009</v>
      </c>
      <c r="X6" t="s">
        <v>29</v>
      </c>
      <c r="Y6" t="s">
        <v>39</v>
      </c>
      <c r="AA6" s="5"/>
      <c r="AB6" s="5"/>
      <c r="AC6" s="5"/>
      <c r="AD6" s="3" t="s">
        <v>38</v>
      </c>
      <c r="AE6" s="5"/>
      <c r="AF6" s="3" t="s">
        <v>202</v>
      </c>
      <c r="AG6" s="16"/>
      <c r="AH6" t="s">
        <v>53</v>
      </c>
      <c r="AI6">
        <v>3</v>
      </c>
    </row>
    <row r="7" spans="1:35" ht="30" customHeight="1" thickBot="1" x14ac:dyDescent="0.35">
      <c r="A7" t="s">
        <v>45</v>
      </c>
      <c r="B7" t="s">
        <v>31</v>
      </c>
      <c r="C7" t="s">
        <v>32</v>
      </c>
      <c r="D7" t="s">
        <v>26</v>
      </c>
      <c r="F7">
        <v>44075</v>
      </c>
      <c r="G7">
        <v>44089</v>
      </c>
      <c r="H7">
        <v>1</v>
      </c>
      <c r="L7">
        <v>0.25</v>
      </c>
      <c r="M7" s="13">
        <v>97.63</v>
      </c>
      <c r="N7" t="s">
        <v>27</v>
      </c>
      <c r="O7" t="s">
        <v>28</v>
      </c>
      <c r="P7">
        <v>14</v>
      </c>
      <c r="Q7" s="14">
        <f>_xlfn.IFS(H7=1,$AB$3,H7=2,$AB$4,H7=3,$AB$5)</f>
        <v>80</v>
      </c>
      <c r="R7" s="14">
        <f>L7*Q7</f>
        <v>20</v>
      </c>
      <c r="S7" s="14">
        <f>Table4[[#This Row],[LbrCost]]/24</f>
        <v>0.83333333333333337</v>
      </c>
      <c r="T7" s="14">
        <f>IF(Table4[[#This Row],[WtyLbr]]="Yes",0,Table4[[#This Row],[LbrCost]])</f>
        <v>20</v>
      </c>
      <c r="U7" s="14">
        <f>IF(Table4[[#This Row],[WtyParts]]="Yes",0,Table4[[#This Row],[PartsCost]])</f>
        <v>97.63</v>
      </c>
      <c r="V7" s="14">
        <f>M7+R7</f>
        <v>117.63</v>
      </c>
      <c r="W7" s="14">
        <f>SUM(Table4[[#This Row],[LbrFee]],Table4[[#This Row],[PartsFee]])</f>
        <v>117.63</v>
      </c>
      <c r="X7" t="s">
        <v>29</v>
      </c>
      <c r="Y7" t="s">
        <v>29</v>
      </c>
      <c r="AA7" s="5"/>
      <c r="AB7" s="5"/>
      <c r="AC7" s="5"/>
      <c r="AD7" s="1" t="s">
        <v>388</v>
      </c>
      <c r="AE7" s="5"/>
      <c r="AF7" s="1" t="s">
        <v>32</v>
      </c>
      <c r="AG7" s="16"/>
      <c r="AH7" t="s">
        <v>33</v>
      </c>
      <c r="AI7">
        <v>2</v>
      </c>
    </row>
    <row r="8" spans="1:35" ht="30" customHeight="1" thickBot="1" x14ac:dyDescent="0.35">
      <c r="A8" t="s">
        <v>46</v>
      </c>
      <c r="B8" t="s">
        <v>36</v>
      </c>
      <c r="C8" t="s">
        <v>43</v>
      </c>
      <c r="D8" t="s">
        <v>26</v>
      </c>
      <c r="F8">
        <v>44076</v>
      </c>
      <c r="G8">
        <v>44090</v>
      </c>
      <c r="H8">
        <v>2</v>
      </c>
      <c r="L8">
        <v>0.25</v>
      </c>
      <c r="M8" s="13">
        <v>29.13</v>
      </c>
      <c r="N8" t="s">
        <v>27</v>
      </c>
      <c r="O8" t="s">
        <v>28</v>
      </c>
      <c r="P8">
        <v>14</v>
      </c>
      <c r="Q8" s="14">
        <f>_xlfn.IFS(H8=1,$AB$3,H8=2,$AB$4,H8=3,$AB$5)</f>
        <v>140</v>
      </c>
      <c r="R8" s="14">
        <f>L8*Q8</f>
        <v>35</v>
      </c>
      <c r="S8" s="14">
        <f>Table4[[#This Row],[LbrCost]]/24</f>
        <v>1.4583333333333333</v>
      </c>
      <c r="T8" s="14">
        <f>IF(Table4[[#This Row],[WtyLbr]]="Yes",0,Table4[[#This Row],[LbrCost]])</f>
        <v>35</v>
      </c>
      <c r="U8" s="14">
        <f>IF(Table4[[#This Row],[WtyParts]]="Yes",0,Table4[[#This Row],[PartsCost]])</f>
        <v>29.13</v>
      </c>
      <c r="V8" s="14">
        <f>M8+R8</f>
        <v>64.13</v>
      </c>
      <c r="W8" s="14">
        <f>SUM(Table4[[#This Row],[LbrFee]],Table4[[#This Row],[PartsFee]])</f>
        <v>64.13</v>
      </c>
      <c r="X8" t="s">
        <v>47</v>
      </c>
      <c r="Y8" t="s">
        <v>47</v>
      </c>
      <c r="AA8" s="5"/>
      <c r="AB8" s="5"/>
      <c r="AC8" s="5"/>
      <c r="AD8" s="5"/>
      <c r="AE8" s="5"/>
      <c r="AF8" s="3" t="s">
        <v>59</v>
      </c>
      <c r="AG8" s="5"/>
      <c r="AH8" s="5"/>
    </row>
    <row r="9" spans="1:35" ht="30" customHeight="1" x14ac:dyDescent="0.3">
      <c r="A9" t="s">
        <v>48</v>
      </c>
      <c r="B9" t="s">
        <v>31</v>
      </c>
      <c r="C9" t="s">
        <v>32</v>
      </c>
      <c r="D9" t="s">
        <v>33</v>
      </c>
      <c r="F9">
        <v>44076</v>
      </c>
      <c r="G9">
        <v>44106</v>
      </c>
      <c r="H9">
        <v>1</v>
      </c>
      <c r="L9">
        <v>0.75</v>
      </c>
      <c r="M9" s="13">
        <v>35.1</v>
      </c>
      <c r="N9" t="s">
        <v>27</v>
      </c>
      <c r="O9" t="s">
        <v>28</v>
      </c>
      <c r="P9">
        <v>30</v>
      </c>
      <c r="Q9" s="14">
        <f>_xlfn.IFS(H9=1,$AB$3,H9=2,$AB$4,H9=3,$AB$5)</f>
        <v>80</v>
      </c>
      <c r="R9" s="14">
        <f>L9*Q9</f>
        <v>60</v>
      </c>
      <c r="S9" s="14">
        <f>Table4[[#This Row],[LbrCost]]/24</f>
        <v>2.5</v>
      </c>
      <c r="T9" s="14">
        <f>IF(Table4[[#This Row],[WtyLbr]]="Yes",0,Table4[[#This Row],[LbrCost]])</f>
        <v>60</v>
      </c>
      <c r="U9" s="14">
        <f>IF(Table4[[#This Row],[WtyParts]]="Yes",0,Table4[[#This Row],[PartsCost]])</f>
        <v>35.1</v>
      </c>
      <c r="V9" s="14">
        <f>M9+R9</f>
        <v>95.1</v>
      </c>
      <c r="W9" s="14">
        <f>SUM(Table4[[#This Row],[LbrFee]],Table4[[#This Row],[PartsFee]])</f>
        <v>95.1</v>
      </c>
      <c r="X9" t="s">
        <v>47</v>
      </c>
      <c r="Y9" t="s">
        <v>34</v>
      </c>
    </row>
    <row r="10" spans="1:35" ht="30" customHeight="1" x14ac:dyDescent="0.3">
      <c r="A10" t="s">
        <v>49</v>
      </c>
      <c r="B10" t="s">
        <v>42</v>
      </c>
      <c r="C10" t="s">
        <v>50</v>
      </c>
      <c r="D10" t="s">
        <v>37</v>
      </c>
      <c r="F10">
        <v>44076</v>
      </c>
      <c r="G10">
        <v>44105</v>
      </c>
      <c r="H10">
        <v>1</v>
      </c>
      <c r="L10">
        <v>0.25</v>
      </c>
      <c r="M10" s="13">
        <v>76.7</v>
      </c>
      <c r="N10" t="s">
        <v>27</v>
      </c>
      <c r="O10" t="s">
        <v>51</v>
      </c>
      <c r="P10">
        <v>29</v>
      </c>
      <c r="Q10" s="14">
        <f>_xlfn.IFS(H10=1,$AB$3,H10=2,$AB$4,H10=3,$AB$5)</f>
        <v>80</v>
      </c>
      <c r="R10" s="14">
        <f>L10*Q10</f>
        <v>20</v>
      </c>
      <c r="S10" s="14">
        <f>Table4[[#This Row],[LbrCost]]/24</f>
        <v>0.83333333333333337</v>
      </c>
      <c r="T10" s="14">
        <f>IF(Table4[[#This Row],[WtyLbr]]="Yes",0,Table4[[#This Row],[LbrCost]])</f>
        <v>20</v>
      </c>
      <c r="U10" s="14">
        <f>IF(Table4[[#This Row],[WtyParts]]="Yes",0,Table4[[#This Row],[PartsCost]])</f>
        <v>76.7</v>
      </c>
      <c r="V10" s="14">
        <f>M10+R10</f>
        <v>96.7</v>
      </c>
      <c r="W10" s="14">
        <f>SUM(Table4[[#This Row],[LbrFee]],Table4[[#This Row],[PartsFee]])</f>
        <v>96.7</v>
      </c>
      <c r="X10" t="s">
        <v>47</v>
      </c>
      <c r="Y10" t="s">
        <v>39</v>
      </c>
      <c r="AA10" s="14"/>
    </row>
    <row r="11" spans="1:35" ht="30" customHeight="1" x14ac:dyDescent="0.3">
      <c r="A11" t="s">
        <v>52</v>
      </c>
      <c r="B11" t="s">
        <v>36</v>
      </c>
      <c r="C11" t="s">
        <v>25</v>
      </c>
      <c r="D11" t="s">
        <v>53</v>
      </c>
      <c r="E11" t="s">
        <v>44</v>
      </c>
      <c r="F11">
        <v>44076</v>
      </c>
      <c r="G11">
        <v>44110</v>
      </c>
      <c r="H11">
        <v>1</v>
      </c>
      <c r="L11">
        <v>1.5</v>
      </c>
      <c r="M11" s="13">
        <v>374.08</v>
      </c>
      <c r="N11" t="s">
        <v>27</v>
      </c>
      <c r="O11" t="s">
        <v>51</v>
      </c>
      <c r="P11">
        <v>34</v>
      </c>
      <c r="Q11" s="14">
        <f>_xlfn.IFS(H11=1,$AB$3,H11=2,$AB$4,H11=3,$AB$5)</f>
        <v>80</v>
      </c>
      <c r="R11" s="14">
        <f>L11*Q11</f>
        <v>120</v>
      </c>
      <c r="S11" s="14">
        <f>Table4[[#This Row],[LbrCost]]/24</f>
        <v>5</v>
      </c>
      <c r="T11" s="14">
        <f>IF(Table4[[#This Row],[WtyLbr]]="Yes",0,Table4[[#This Row],[LbrCost]])</f>
        <v>120</v>
      </c>
      <c r="U11" s="14">
        <f>IF(Table4[[#This Row],[WtyParts]]="Yes",0,Table4[[#This Row],[PartsCost]])</f>
        <v>374.08</v>
      </c>
      <c r="V11" s="14">
        <f>M11+R11</f>
        <v>494.08</v>
      </c>
      <c r="W11" s="14">
        <f>SUM(Table4[[#This Row],[LbrFee]],Table4[[#This Row],[PartsFee]])</f>
        <v>494.08</v>
      </c>
      <c r="X11" t="s">
        <v>47</v>
      </c>
      <c r="Y11" t="s">
        <v>29</v>
      </c>
      <c r="AB11" s="15"/>
      <c r="AC11" s="15"/>
    </row>
    <row r="12" spans="1:35" ht="30" customHeight="1" x14ac:dyDescent="0.3">
      <c r="A12" t="s">
        <v>54</v>
      </c>
      <c r="B12" t="s">
        <v>55</v>
      </c>
      <c r="C12" t="s">
        <v>50</v>
      </c>
      <c r="D12" t="s">
        <v>33</v>
      </c>
      <c r="F12">
        <v>44076</v>
      </c>
      <c r="G12">
        <v>44173</v>
      </c>
      <c r="H12">
        <v>2</v>
      </c>
      <c r="L12">
        <v>4.75</v>
      </c>
      <c r="M12" s="13">
        <v>832.16</v>
      </c>
      <c r="N12" t="s">
        <v>27</v>
      </c>
      <c r="O12" t="s">
        <v>28</v>
      </c>
      <c r="P12">
        <v>97</v>
      </c>
      <c r="Q12" s="14">
        <f>_xlfn.IFS(H12=1,$AB$3,H12=2,$AB$4,H12=3,$AB$5)</f>
        <v>140</v>
      </c>
      <c r="R12" s="14">
        <f>L12*Q12</f>
        <v>665</v>
      </c>
      <c r="S12" s="14">
        <f>Table4[[#This Row],[LbrCost]]/24</f>
        <v>27.708333333333332</v>
      </c>
      <c r="T12" s="14">
        <f>IF(Table4[[#This Row],[WtyLbr]]="Yes",0,Table4[[#This Row],[LbrCost]])</f>
        <v>665</v>
      </c>
      <c r="U12" s="14">
        <f>IF(Table4[[#This Row],[WtyParts]]="Yes",0,Table4[[#This Row],[PartsCost]])</f>
        <v>832.16</v>
      </c>
      <c r="V12" s="14">
        <f>M12+R12</f>
        <v>1497.1599999999999</v>
      </c>
      <c r="W12" s="14">
        <f>SUM(Table4[[#This Row],[LbrFee]],Table4[[#This Row],[PartsFee]])</f>
        <v>1497.1599999999999</v>
      </c>
      <c r="X12" t="s">
        <v>47</v>
      </c>
      <c r="Y12" t="s">
        <v>29</v>
      </c>
    </row>
    <row r="13" spans="1:35" ht="30" customHeight="1" x14ac:dyDescent="0.3">
      <c r="A13" t="s">
        <v>56</v>
      </c>
      <c r="B13" t="s">
        <v>31</v>
      </c>
      <c r="C13" t="s">
        <v>32</v>
      </c>
      <c r="D13" t="s">
        <v>37</v>
      </c>
      <c r="E13" t="s">
        <v>44</v>
      </c>
      <c r="F13">
        <v>44077</v>
      </c>
      <c r="G13">
        <v>44097</v>
      </c>
      <c r="H13">
        <v>1</v>
      </c>
      <c r="L13">
        <v>0.25</v>
      </c>
      <c r="M13" s="13">
        <v>70.209999999999994</v>
      </c>
      <c r="N13" t="s">
        <v>27</v>
      </c>
      <c r="O13" t="s">
        <v>28</v>
      </c>
      <c r="P13">
        <v>20</v>
      </c>
      <c r="Q13" s="14">
        <f>_xlfn.IFS(H13=1,$AB$3,H13=2,$AB$4,H13=3,$AB$5)</f>
        <v>80</v>
      </c>
      <c r="R13" s="14">
        <f>L13*Q13</f>
        <v>20</v>
      </c>
      <c r="S13" s="14">
        <f>Table4[[#This Row],[LbrCost]]/24</f>
        <v>0.83333333333333337</v>
      </c>
      <c r="T13" s="14">
        <f>IF(Table4[[#This Row],[WtyLbr]]="Yes",0,Table4[[#This Row],[LbrCost]])</f>
        <v>20</v>
      </c>
      <c r="U13" s="14">
        <f>IF(Table4[[#This Row],[WtyParts]]="Yes",0,Table4[[#This Row],[PartsCost]])</f>
        <v>70.209999999999994</v>
      </c>
      <c r="V13" s="14">
        <f>M13+R13</f>
        <v>90.21</v>
      </c>
      <c r="W13" s="14">
        <f>SUM(Table4[[#This Row],[LbrFee]],Table4[[#This Row],[PartsFee]])</f>
        <v>90.21</v>
      </c>
      <c r="X13" t="s">
        <v>39</v>
      </c>
      <c r="Y13" t="s">
        <v>47</v>
      </c>
    </row>
    <row r="14" spans="1:35" ht="30" customHeight="1" x14ac:dyDescent="0.3">
      <c r="A14" t="s">
        <v>57</v>
      </c>
      <c r="B14" t="s">
        <v>55</v>
      </c>
      <c r="C14" t="s">
        <v>50</v>
      </c>
      <c r="D14" t="s">
        <v>26</v>
      </c>
      <c r="F14">
        <v>44078</v>
      </c>
      <c r="G14">
        <v>44104</v>
      </c>
      <c r="H14">
        <v>1</v>
      </c>
      <c r="L14">
        <v>0.5</v>
      </c>
      <c r="M14" s="13">
        <v>150</v>
      </c>
      <c r="N14" t="s">
        <v>27</v>
      </c>
      <c r="O14" t="s">
        <v>38</v>
      </c>
      <c r="P14">
        <v>26</v>
      </c>
      <c r="Q14" s="14">
        <f>_xlfn.IFS(H14=1,$AB$3,H14=2,$AB$4,H14=3,$AB$5)</f>
        <v>80</v>
      </c>
      <c r="R14" s="14">
        <f>L14*Q14</f>
        <v>40</v>
      </c>
      <c r="S14" s="14">
        <f>Table4[[#This Row],[LbrCost]]/24</f>
        <v>1.6666666666666667</v>
      </c>
      <c r="T14" s="14">
        <f>IF(Table4[[#This Row],[WtyLbr]]="Yes",0,Table4[[#This Row],[LbrCost]])</f>
        <v>40</v>
      </c>
      <c r="U14" s="14">
        <f>IF(Table4[[#This Row],[WtyParts]]="Yes",0,Table4[[#This Row],[PartsCost]])</f>
        <v>150</v>
      </c>
      <c r="V14" s="14">
        <f>M14+R14</f>
        <v>190</v>
      </c>
      <c r="W14" s="14">
        <f>SUM(Table4[[#This Row],[LbrFee]],Table4[[#This Row],[PartsFee]])</f>
        <v>190</v>
      </c>
      <c r="X14" t="s">
        <v>34</v>
      </c>
      <c r="Y14" t="s">
        <v>47</v>
      </c>
    </row>
    <row r="15" spans="1:35" ht="30" customHeight="1" x14ac:dyDescent="0.3">
      <c r="A15" t="s">
        <v>58</v>
      </c>
      <c r="B15" t="s">
        <v>36</v>
      </c>
      <c r="C15" t="s">
        <v>59</v>
      </c>
      <c r="D15" t="s">
        <v>26</v>
      </c>
      <c r="F15">
        <v>44078</v>
      </c>
      <c r="G15">
        <v>44128</v>
      </c>
      <c r="H15">
        <v>2</v>
      </c>
      <c r="L15">
        <v>1.5</v>
      </c>
      <c r="M15" s="13">
        <v>275</v>
      </c>
      <c r="N15" t="s">
        <v>27</v>
      </c>
      <c r="O15" t="s">
        <v>51</v>
      </c>
      <c r="P15">
        <v>50</v>
      </c>
      <c r="Q15" s="14">
        <f>_xlfn.IFS(H15=1,$AB$3,H15=2,$AB$4,H15=3,$AB$5)</f>
        <v>140</v>
      </c>
      <c r="R15" s="14">
        <f>L15*Q15</f>
        <v>210</v>
      </c>
      <c r="S15" s="14">
        <f>Table4[[#This Row],[LbrCost]]/24</f>
        <v>8.75</v>
      </c>
      <c r="T15" s="14">
        <f>IF(Table4[[#This Row],[WtyLbr]]="Yes",0,Table4[[#This Row],[LbrCost]])</f>
        <v>210</v>
      </c>
      <c r="U15" s="14">
        <f>IF(Table4[[#This Row],[WtyParts]]="Yes",0,Table4[[#This Row],[PartsCost]])</f>
        <v>275</v>
      </c>
      <c r="V15" s="14">
        <f>M15+R15</f>
        <v>485</v>
      </c>
      <c r="W15" s="14">
        <f>SUM(Table4[[#This Row],[LbrFee]],Table4[[#This Row],[PartsFee]])</f>
        <v>485</v>
      </c>
      <c r="X15" t="s">
        <v>34</v>
      </c>
      <c r="Y15" t="s">
        <v>60</v>
      </c>
    </row>
    <row r="16" spans="1:35" ht="30" customHeight="1" x14ac:dyDescent="0.3">
      <c r="A16" t="s">
        <v>61</v>
      </c>
      <c r="B16" t="s">
        <v>42</v>
      </c>
      <c r="C16" t="s">
        <v>25</v>
      </c>
      <c r="D16" t="s">
        <v>33</v>
      </c>
      <c r="E16" t="s">
        <v>44</v>
      </c>
      <c r="F16">
        <v>44078</v>
      </c>
      <c r="G16">
        <v>44145</v>
      </c>
      <c r="H16">
        <v>1</v>
      </c>
      <c r="L16">
        <v>0.75</v>
      </c>
      <c r="M16" s="13">
        <v>938</v>
      </c>
      <c r="N16" t="s">
        <v>27</v>
      </c>
      <c r="O16" t="s">
        <v>51</v>
      </c>
      <c r="P16">
        <v>67</v>
      </c>
      <c r="Q16" s="14">
        <f>_xlfn.IFS(H16=1,$AB$3,H16=2,$AB$4,H16=3,$AB$5)</f>
        <v>80</v>
      </c>
      <c r="R16" s="14">
        <f>L16*Q16</f>
        <v>60</v>
      </c>
      <c r="S16" s="14">
        <f>Table4[[#This Row],[LbrCost]]/24</f>
        <v>2.5</v>
      </c>
      <c r="T16" s="14">
        <f>IF(Table4[[#This Row],[WtyLbr]]="Yes",0,Table4[[#This Row],[LbrCost]])</f>
        <v>60</v>
      </c>
      <c r="U16" s="14">
        <f>IF(Table4[[#This Row],[WtyParts]]="Yes",0,Table4[[#This Row],[PartsCost]])</f>
        <v>938</v>
      </c>
      <c r="V16" s="14">
        <f>M16+R16</f>
        <v>998</v>
      </c>
      <c r="W16" s="14">
        <f>SUM(Table4[[#This Row],[LbrFee]],Table4[[#This Row],[PartsFee]])</f>
        <v>998</v>
      </c>
      <c r="X16" t="s">
        <v>34</v>
      </c>
      <c r="Y16" t="s">
        <v>29</v>
      </c>
    </row>
    <row r="17" spans="1:25" ht="30" customHeight="1" x14ac:dyDescent="0.3">
      <c r="A17" t="s">
        <v>62</v>
      </c>
      <c r="B17" t="s">
        <v>31</v>
      </c>
      <c r="C17" t="s">
        <v>32</v>
      </c>
      <c r="D17" t="s">
        <v>26</v>
      </c>
      <c r="F17">
        <v>44079</v>
      </c>
      <c r="G17">
        <v>44095</v>
      </c>
      <c r="H17">
        <v>1</v>
      </c>
      <c r="L17">
        <v>0.25</v>
      </c>
      <c r="M17" s="13">
        <v>61.25</v>
      </c>
      <c r="N17" t="s">
        <v>27</v>
      </c>
      <c r="O17" t="s">
        <v>28</v>
      </c>
      <c r="P17">
        <v>16</v>
      </c>
      <c r="Q17" s="14">
        <f>_xlfn.IFS(H17=1,$AB$3,H17=2,$AB$4,H17=3,$AB$5)</f>
        <v>80</v>
      </c>
      <c r="R17" s="14">
        <f>L17*Q17</f>
        <v>20</v>
      </c>
      <c r="S17" s="14">
        <f>Table4[[#This Row],[LbrCost]]/24</f>
        <v>0.83333333333333337</v>
      </c>
      <c r="T17" s="14">
        <f>IF(Table4[[#This Row],[WtyLbr]]="Yes",0,Table4[[#This Row],[LbrCost]])</f>
        <v>20</v>
      </c>
      <c r="U17" s="14">
        <f>IF(Table4[[#This Row],[WtyParts]]="Yes",0,Table4[[#This Row],[PartsCost]])</f>
        <v>61.25</v>
      </c>
      <c r="V17" s="14">
        <f>M17+R17</f>
        <v>81.25</v>
      </c>
      <c r="W17" s="14">
        <f>SUM(Table4[[#This Row],[LbrFee]],Table4[[#This Row],[PartsFee]])</f>
        <v>81.25</v>
      </c>
      <c r="X17" t="s">
        <v>60</v>
      </c>
      <c r="Y17" t="s">
        <v>63</v>
      </c>
    </row>
    <row r="18" spans="1:25" ht="30" customHeight="1" x14ac:dyDescent="0.3">
      <c r="A18" t="s">
        <v>64</v>
      </c>
      <c r="B18" t="s">
        <v>55</v>
      </c>
      <c r="C18" t="s">
        <v>50</v>
      </c>
      <c r="D18" t="s">
        <v>26</v>
      </c>
      <c r="F18">
        <v>44079</v>
      </c>
      <c r="G18">
        <v>44096</v>
      </c>
      <c r="H18">
        <v>1</v>
      </c>
      <c r="L18">
        <v>1.5</v>
      </c>
      <c r="M18" s="13">
        <v>48</v>
      </c>
      <c r="N18" t="s">
        <v>27</v>
      </c>
      <c r="O18" t="s">
        <v>51</v>
      </c>
      <c r="P18">
        <v>17</v>
      </c>
      <c r="Q18" s="14">
        <f>_xlfn.IFS(H18=1,$AB$3,H18=2,$AB$4,H18=3,$AB$5)</f>
        <v>80</v>
      </c>
      <c r="R18" s="14">
        <f>L18*Q18</f>
        <v>120</v>
      </c>
      <c r="S18" s="14">
        <f>Table4[[#This Row],[LbrCost]]/24</f>
        <v>5</v>
      </c>
      <c r="T18" s="14">
        <f>IF(Table4[[#This Row],[WtyLbr]]="Yes",0,Table4[[#This Row],[LbrCost]])</f>
        <v>120</v>
      </c>
      <c r="U18" s="14">
        <f>IF(Table4[[#This Row],[WtyParts]]="Yes",0,Table4[[#This Row],[PartsCost]])</f>
        <v>48</v>
      </c>
      <c r="V18" s="14">
        <f>M18+R18</f>
        <v>168</v>
      </c>
      <c r="W18" s="14">
        <f>SUM(Table4[[#This Row],[LbrFee]],Table4[[#This Row],[PartsFee]])</f>
        <v>168</v>
      </c>
      <c r="X18" t="s">
        <v>60</v>
      </c>
      <c r="Y18" t="s">
        <v>29</v>
      </c>
    </row>
    <row r="19" spans="1:25" ht="30" customHeight="1" x14ac:dyDescent="0.3">
      <c r="A19" t="s">
        <v>65</v>
      </c>
      <c r="B19" t="s">
        <v>42</v>
      </c>
      <c r="C19" t="s">
        <v>50</v>
      </c>
      <c r="D19" t="s">
        <v>26</v>
      </c>
      <c r="F19">
        <v>44081</v>
      </c>
      <c r="G19">
        <v>44084</v>
      </c>
      <c r="H19">
        <v>2</v>
      </c>
      <c r="L19">
        <v>0.25</v>
      </c>
      <c r="M19" s="13">
        <v>204.28</v>
      </c>
      <c r="N19" t="s">
        <v>27</v>
      </c>
      <c r="O19" t="s">
        <v>28</v>
      </c>
      <c r="P19">
        <v>3</v>
      </c>
      <c r="Q19" s="14">
        <f>_xlfn.IFS(H19=1,$AB$3,H19=2,$AB$4,H19=3,$AB$5)</f>
        <v>140</v>
      </c>
      <c r="R19" s="14">
        <f>L19*Q19</f>
        <v>35</v>
      </c>
      <c r="S19" s="14">
        <f>Table4[[#This Row],[LbrCost]]/24</f>
        <v>1.4583333333333333</v>
      </c>
      <c r="T19" s="14">
        <f>IF(Table4[[#This Row],[WtyLbr]]="Yes",0,Table4[[#This Row],[LbrCost]])</f>
        <v>35</v>
      </c>
      <c r="U19" s="14">
        <f>IF(Table4[[#This Row],[WtyParts]]="Yes",0,Table4[[#This Row],[PartsCost]])</f>
        <v>204.28</v>
      </c>
      <c r="V19" s="14">
        <f>M19+R19</f>
        <v>239.28</v>
      </c>
      <c r="W19" s="14">
        <f>SUM(Table4[[#This Row],[LbrFee]],Table4[[#This Row],[PartsFee]])</f>
        <v>239.28</v>
      </c>
      <c r="X19" t="s">
        <v>63</v>
      </c>
      <c r="Y19" t="s">
        <v>39</v>
      </c>
    </row>
    <row r="20" spans="1:25" ht="30" customHeight="1" x14ac:dyDescent="0.3">
      <c r="A20" t="s">
        <v>66</v>
      </c>
      <c r="B20" t="s">
        <v>42</v>
      </c>
      <c r="C20" t="s">
        <v>43</v>
      </c>
      <c r="D20" t="s">
        <v>33</v>
      </c>
      <c r="F20">
        <v>44082</v>
      </c>
      <c r="G20">
        <v>44089</v>
      </c>
      <c r="H20">
        <v>2</v>
      </c>
      <c r="L20">
        <v>0.5</v>
      </c>
      <c r="M20" s="13">
        <v>240</v>
      </c>
      <c r="N20" t="s">
        <v>27</v>
      </c>
      <c r="O20" t="s">
        <v>28</v>
      </c>
      <c r="P20">
        <v>7</v>
      </c>
      <c r="Q20" s="14">
        <f>_xlfn.IFS(H20=1,$AB$3,H20=2,$AB$4,H20=3,$AB$5)</f>
        <v>140</v>
      </c>
      <c r="R20" s="14">
        <f>L20*Q20</f>
        <v>70</v>
      </c>
      <c r="S20" s="14">
        <f>Table4[[#This Row],[LbrCost]]/24</f>
        <v>2.9166666666666665</v>
      </c>
      <c r="T20" s="14">
        <f>IF(Table4[[#This Row],[WtyLbr]]="Yes",0,Table4[[#This Row],[LbrCost]])</f>
        <v>70</v>
      </c>
      <c r="U20" s="14">
        <f>IF(Table4[[#This Row],[WtyParts]]="Yes",0,Table4[[#This Row],[PartsCost]])</f>
        <v>240</v>
      </c>
      <c r="V20" s="14">
        <f>M20+R20</f>
        <v>310</v>
      </c>
      <c r="W20" s="14">
        <f>SUM(Table4[[#This Row],[LbrFee]],Table4[[#This Row],[PartsFee]])</f>
        <v>310</v>
      </c>
      <c r="X20" t="s">
        <v>29</v>
      </c>
      <c r="Y20" t="s">
        <v>29</v>
      </c>
    </row>
    <row r="21" spans="1:25" ht="30" customHeight="1" x14ac:dyDescent="0.3">
      <c r="A21" t="s">
        <v>67</v>
      </c>
      <c r="B21" t="s">
        <v>68</v>
      </c>
      <c r="C21" t="s">
        <v>25</v>
      </c>
      <c r="D21" t="s">
        <v>33</v>
      </c>
      <c r="F21">
        <v>44082</v>
      </c>
      <c r="G21">
        <v>44091</v>
      </c>
      <c r="H21">
        <v>2</v>
      </c>
      <c r="L21">
        <v>0.5</v>
      </c>
      <c r="M21" s="13">
        <v>120</v>
      </c>
      <c r="N21" t="s">
        <v>27</v>
      </c>
      <c r="O21" t="s">
        <v>28</v>
      </c>
      <c r="P21">
        <v>9</v>
      </c>
      <c r="Q21" s="14">
        <f>_xlfn.IFS(H21=1,$AB$3,H21=2,$AB$4,H21=3,$AB$5)</f>
        <v>140</v>
      </c>
      <c r="R21" s="14">
        <f>L21*Q21</f>
        <v>70</v>
      </c>
      <c r="S21" s="14">
        <f>Table4[[#This Row],[LbrCost]]/24</f>
        <v>2.9166666666666665</v>
      </c>
      <c r="T21" s="14">
        <f>IF(Table4[[#This Row],[WtyLbr]]="Yes",0,Table4[[#This Row],[LbrCost]])</f>
        <v>70</v>
      </c>
      <c r="U21" s="14">
        <f>IF(Table4[[#This Row],[WtyParts]]="Yes",0,Table4[[#This Row],[PartsCost]])</f>
        <v>120</v>
      </c>
      <c r="V21" s="14">
        <f>M21+R21</f>
        <v>190</v>
      </c>
      <c r="W21" s="14">
        <f>SUM(Table4[[#This Row],[LbrFee]],Table4[[#This Row],[PartsFee]])</f>
        <v>190</v>
      </c>
      <c r="X21" t="s">
        <v>29</v>
      </c>
      <c r="Y21" t="s">
        <v>39</v>
      </c>
    </row>
    <row r="22" spans="1:25" ht="30" customHeight="1" x14ac:dyDescent="0.3">
      <c r="A22" t="s">
        <v>69</v>
      </c>
      <c r="B22" t="s">
        <v>36</v>
      </c>
      <c r="C22" t="s">
        <v>43</v>
      </c>
      <c r="D22" t="s">
        <v>53</v>
      </c>
      <c r="F22">
        <v>44082</v>
      </c>
      <c r="G22">
        <v>44095</v>
      </c>
      <c r="H22">
        <v>1</v>
      </c>
      <c r="L22">
        <v>1.75</v>
      </c>
      <c r="M22" s="13">
        <v>475</v>
      </c>
      <c r="N22" t="s">
        <v>27</v>
      </c>
      <c r="O22" t="s">
        <v>28</v>
      </c>
      <c r="P22">
        <v>13</v>
      </c>
      <c r="Q22" s="14">
        <f>_xlfn.IFS(H22=1,$AB$3,H22=2,$AB$4,H22=3,$AB$5)</f>
        <v>80</v>
      </c>
      <c r="R22" s="14">
        <f>L22*Q22</f>
        <v>140</v>
      </c>
      <c r="S22" s="14">
        <f>Table4[[#This Row],[LbrCost]]/24</f>
        <v>5.833333333333333</v>
      </c>
      <c r="T22" s="14">
        <f>IF(Table4[[#This Row],[WtyLbr]]="Yes",0,Table4[[#This Row],[LbrCost]])</f>
        <v>140</v>
      </c>
      <c r="U22" s="14">
        <f>IF(Table4[[#This Row],[WtyParts]]="Yes",0,Table4[[#This Row],[PartsCost]])</f>
        <v>475</v>
      </c>
      <c r="V22" s="14">
        <f>M22+R22</f>
        <v>615</v>
      </c>
      <c r="W22" s="14">
        <f>SUM(Table4[[#This Row],[LbrFee]],Table4[[#This Row],[PartsFee]])</f>
        <v>615</v>
      </c>
      <c r="X22" t="s">
        <v>29</v>
      </c>
      <c r="Y22" t="s">
        <v>63</v>
      </c>
    </row>
    <row r="23" spans="1:25" ht="30" customHeight="1" x14ac:dyDescent="0.3">
      <c r="A23" t="s">
        <v>70</v>
      </c>
      <c r="B23" t="s">
        <v>68</v>
      </c>
      <c r="C23" t="s">
        <v>25</v>
      </c>
      <c r="D23" t="s">
        <v>33</v>
      </c>
      <c r="F23">
        <v>44082</v>
      </c>
      <c r="G23">
        <v>44096</v>
      </c>
      <c r="H23">
        <v>1</v>
      </c>
      <c r="L23">
        <v>1.75</v>
      </c>
      <c r="M23" s="13">
        <v>341</v>
      </c>
      <c r="N23" t="s">
        <v>27</v>
      </c>
      <c r="O23" t="s">
        <v>51</v>
      </c>
      <c r="P23">
        <v>14</v>
      </c>
      <c r="Q23" s="14">
        <f>_xlfn.IFS(H23=1,$AB$3,H23=2,$AB$4,H23=3,$AB$5)</f>
        <v>80</v>
      </c>
      <c r="R23" s="14">
        <f>L23*Q23</f>
        <v>140</v>
      </c>
      <c r="S23" s="14">
        <f>Table4[[#This Row],[LbrCost]]/24</f>
        <v>5.833333333333333</v>
      </c>
      <c r="T23" s="14">
        <f>IF(Table4[[#This Row],[WtyLbr]]="Yes",0,Table4[[#This Row],[LbrCost]])</f>
        <v>140</v>
      </c>
      <c r="U23" s="14">
        <f>IF(Table4[[#This Row],[WtyParts]]="Yes",0,Table4[[#This Row],[PartsCost]])</f>
        <v>341</v>
      </c>
      <c r="V23" s="14">
        <f>M23+R23</f>
        <v>481</v>
      </c>
      <c r="W23" s="14">
        <f>SUM(Table4[[#This Row],[LbrFee]],Table4[[#This Row],[PartsFee]])</f>
        <v>481</v>
      </c>
      <c r="X23" t="s">
        <v>29</v>
      </c>
      <c r="Y23" t="s">
        <v>29</v>
      </c>
    </row>
    <row r="24" spans="1:25" ht="30" customHeight="1" x14ac:dyDescent="0.3">
      <c r="A24" t="s">
        <v>71</v>
      </c>
      <c r="B24" t="s">
        <v>42</v>
      </c>
      <c r="C24" t="s">
        <v>25</v>
      </c>
      <c r="D24" t="s">
        <v>26</v>
      </c>
      <c r="F24">
        <v>44082</v>
      </c>
      <c r="G24">
        <v>44132</v>
      </c>
      <c r="H24">
        <v>1</v>
      </c>
      <c r="L24">
        <v>0.75</v>
      </c>
      <c r="M24" s="13">
        <v>61.18</v>
      </c>
      <c r="N24" t="s">
        <v>27</v>
      </c>
      <c r="O24" t="s">
        <v>51</v>
      </c>
      <c r="P24">
        <v>50</v>
      </c>
      <c r="Q24" s="14">
        <f>_xlfn.IFS(H24=1,$AB$3,H24=2,$AB$4,H24=3,$AB$5)</f>
        <v>80</v>
      </c>
      <c r="R24" s="14">
        <f>L24*Q24</f>
        <v>60</v>
      </c>
      <c r="S24" s="14">
        <f>Table4[[#This Row],[LbrCost]]/24</f>
        <v>2.5</v>
      </c>
      <c r="T24" s="14">
        <f>IF(Table4[[#This Row],[WtyLbr]]="Yes",0,Table4[[#This Row],[LbrCost]])</f>
        <v>60</v>
      </c>
      <c r="U24" s="14">
        <f>IF(Table4[[#This Row],[WtyParts]]="Yes",0,Table4[[#This Row],[PartsCost]])</f>
        <v>61.18</v>
      </c>
      <c r="V24" s="14">
        <f>M24+R24</f>
        <v>121.18</v>
      </c>
      <c r="W24" s="14">
        <f>SUM(Table4[[#This Row],[LbrFee]],Table4[[#This Row],[PartsFee]])</f>
        <v>121.18</v>
      </c>
      <c r="X24" t="s">
        <v>29</v>
      </c>
      <c r="Y24" t="s">
        <v>47</v>
      </c>
    </row>
    <row r="25" spans="1:25" ht="30" customHeight="1" x14ac:dyDescent="0.3">
      <c r="A25" t="s">
        <v>72</v>
      </c>
      <c r="B25" t="s">
        <v>31</v>
      </c>
      <c r="C25" t="s">
        <v>32</v>
      </c>
      <c r="D25" t="s">
        <v>33</v>
      </c>
      <c r="F25">
        <v>44082</v>
      </c>
      <c r="G25">
        <v>44152</v>
      </c>
      <c r="H25">
        <v>1</v>
      </c>
      <c r="L25">
        <v>0.5</v>
      </c>
      <c r="M25" s="13">
        <v>155.38999999999999</v>
      </c>
      <c r="N25" t="s">
        <v>27</v>
      </c>
      <c r="O25" t="s">
        <v>28</v>
      </c>
      <c r="P25">
        <v>70</v>
      </c>
      <c r="Q25" s="14">
        <f>_xlfn.IFS(H25=1,$AB$3,H25=2,$AB$4,H25=3,$AB$5)</f>
        <v>80</v>
      </c>
      <c r="R25" s="14">
        <f>L25*Q25</f>
        <v>40</v>
      </c>
      <c r="S25" s="14">
        <f>Table4[[#This Row],[LbrCost]]/24</f>
        <v>1.6666666666666667</v>
      </c>
      <c r="T25" s="14">
        <f>IF(Table4[[#This Row],[WtyLbr]]="Yes",0,Table4[[#This Row],[LbrCost]])</f>
        <v>40</v>
      </c>
      <c r="U25" s="14">
        <f>IF(Table4[[#This Row],[WtyParts]]="Yes",0,Table4[[#This Row],[PartsCost]])</f>
        <v>155.38999999999999</v>
      </c>
      <c r="V25" s="14">
        <f>M25+R25</f>
        <v>195.39</v>
      </c>
      <c r="W25" s="14">
        <f>SUM(Table4[[#This Row],[LbrFee]],Table4[[#This Row],[PartsFee]])</f>
        <v>195.39</v>
      </c>
      <c r="X25" t="s">
        <v>29</v>
      </c>
      <c r="Y25" t="s">
        <v>29</v>
      </c>
    </row>
    <row r="26" spans="1:25" ht="30" customHeight="1" x14ac:dyDescent="0.3">
      <c r="A26" t="s">
        <v>73</v>
      </c>
      <c r="B26" t="s">
        <v>42</v>
      </c>
      <c r="C26" t="s">
        <v>59</v>
      </c>
      <c r="D26" t="s">
        <v>33</v>
      </c>
      <c r="E26" t="s">
        <v>44</v>
      </c>
      <c r="F26">
        <v>44083</v>
      </c>
      <c r="G26">
        <v>44098</v>
      </c>
      <c r="H26">
        <v>2</v>
      </c>
      <c r="L26">
        <v>0.5</v>
      </c>
      <c r="M26" s="13">
        <v>204.28</v>
      </c>
      <c r="N26" t="s">
        <v>27</v>
      </c>
      <c r="O26" t="s">
        <v>51</v>
      </c>
      <c r="P26">
        <v>15</v>
      </c>
      <c r="Q26" s="14">
        <f>_xlfn.IFS(H26=1,$AB$3,H26=2,$AB$4,H26=3,$AB$5)</f>
        <v>140</v>
      </c>
      <c r="R26" s="14">
        <f>L26*Q26</f>
        <v>70</v>
      </c>
      <c r="S26" s="14">
        <f>Table4[[#This Row],[LbrCost]]/24</f>
        <v>2.9166666666666665</v>
      </c>
      <c r="T26" s="14">
        <f>IF(Table4[[#This Row],[WtyLbr]]="Yes",0,Table4[[#This Row],[LbrCost]])</f>
        <v>70</v>
      </c>
      <c r="U26" s="14">
        <f>IF(Table4[[#This Row],[WtyParts]]="Yes",0,Table4[[#This Row],[PartsCost]])</f>
        <v>204.28</v>
      </c>
      <c r="V26" s="14">
        <f>M26+R26</f>
        <v>274.27999999999997</v>
      </c>
      <c r="W26" s="14">
        <f>SUM(Table4[[#This Row],[LbrFee]],Table4[[#This Row],[PartsFee]])</f>
        <v>274.27999999999997</v>
      </c>
      <c r="X26" t="s">
        <v>47</v>
      </c>
      <c r="Y26" t="s">
        <v>39</v>
      </c>
    </row>
    <row r="27" spans="1:25" ht="30" customHeight="1" x14ac:dyDescent="0.3">
      <c r="A27" t="s">
        <v>74</v>
      </c>
      <c r="B27" t="s">
        <v>31</v>
      </c>
      <c r="C27" t="s">
        <v>32</v>
      </c>
      <c r="D27" t="s">
        <v>26</v>
      </c>
      <c r="F27">
        <v>44083</v>
      </c>
      <c r="G27">
        <v>44103</v>
      </c>
      <c r="H27">
        <v>1</v>
      </c>
      <c r="L27">
        <v>0.5</v>
      </c>
      <c r="M27" s="13">
        <v>37.92</v>
      </c>
      <c r="N27" t="s">
        <v>27</v>
      </c>
      <c r="O27" t="s">
        <v>28</v>
      </c>
      <c r="P27">
        <v>20</v>
      </c>
      <c r="Q27" s="14">
        <f>_xlfn.IFS(H27=1,$AB$3,H27=2,$AB$4,H27=3,$AB$5)</f>
        <v>80</v>
      </c>
      <c r="R27" s="14">
        <f>L27*Q27</f>
        <v>40</v>
      </c>
      <c r="S27" s="14">
        <f>Table4[[#This Row],[LbrCost]]/24</f>
        <v>1.6666666666666667</v>
      </c>
      <c r="T27" s="14">
        <f>IF(Table4[[#This Row],[WtyLbr]]="Yes",0,Table4[[#This Row],[LbrCost]])</f>
        <v>40</v>
      </c>
      <c r="U27" s="14">
        <f>IF(Table4[[#This Row],[WtyParts]]="Yes",0,Table4[[#This Row],[PartsCost]])</f>
        <v>37.92</v>
      </c>
      <c r="V27" s="14">
        <f>M27+R27</f>
        <v>77.92</v>
      </c>
      <c r="W27" s="14">
        <f>SUM(Table4[[#This Row],[LbrFee]],Table4[[#This Row],[PartsFee]])</f>
        <v>77.92</v>
      </c>
      <c r="X27" t="s">
        <v>47</v>
      </c>
      <c r="Y27" t="s">
        <v>29</v>
      </c>
    </row>
    <row r="28" spans="1:25" ht="30" customHeight="1" x14ac:dyDescent="0.3">
      <c r="A28" t="s">
        <v>75</v>
      </c>
      <c r="B28" t="s">
        <v>42</v>
      </c>
      <c r="C28" t="s">
        <v>50</v>
      </c>
      <c r="D28" t="s">
        <v>37</v>
      </c>
      <c r="E28" t="s">
        <v>44</v>
      </c>
      <c r="F28">
        <v>44083</v>
      </c>
      <c r="G28">
        <v>44103</v>
      </c>
      <c r="H28">
        <v>1</v>
      </c>
      <c r="L28">
        <v>0.25</v>
      </c>
      <c r="M28" s="13">
        <v>88.41</v>
      </c>
      <c r="N28" t="s">
        <v>27</v>
      </c>
      <c r="O28" t="s">
        <v>28</v>
      </c>
      <c r="P28">
        <v>20</v>
      </c>
      <c r="Q28" s="14">
        <f>_xlfn.IFS(H28=1,$AB$3,H28=2,$AB$4,H28=3,$AB$5)</f>
        <v>80</v>
      </c>
      <c r="R28" s="14">
        <f>L28*Q28</f>
        <v>20</v>
      </c>
      <c r="S28" s="14">
        <f>Table4[[#This Row],[LbrCost]]/24</f>
        <v>0.83333333333333337</v>
      </c>
      <c r="T28" s="14">
        <f>IF(Table4[[#This Row],[WtyLbr]]="Yes",0,Table4[[#This Row],[LbrCost]])</f>
        <v>20</v>
      </c>
      <c r="U28" s="14">
        <f>IF(Table4[[#This Row],[WtyParts]]="Yes",0,Table4[[#This Row],[PartsCost]])</f>
        <v>88.41</v>
      </c>
      <c r="V28" s="14">
        <f>M28+R28</f>
        <v>108.41</v>
      </c>
      <c r="W28" s="14">
        <f>SUM(Table4[[#This Row],[LbrFee]],Table4[[#This Row],[PartsFee]])</f>
        <v>108.41</v>
      </c>
      <c r="X28" t="s">
        <v>47</v>
      </c>
      <c r="Y28" t="s">
        <v>29</v>
      </c>
    </row>
    <row r="29" spans="1:25" ht="30" customHeight="1" x14ac:dyDescent="0.3">
      <c r="A29" t="s">
        <v>76</v>
      </c>
      <c r="B29" t="s">
        <v>31</v>
      </c>
      <c r="C29" t="s">
        <v>32</v>
      </c>
      <c r="D29" t="s">
        <v>37</v>
      </c>
      <c r="F29">
        <v>44083</v>
      </c>
      <c r="G29">
        <v>44103</v>
      </c>
      <c r="H29">
        <v>1</v>
      </c>
      <c r="L29">
        <v>0.25</v>
      </c>
      <c r="M29" s="13">
        <v>202.29</v>
      </c>
      <c r="N29" t="s">
        <v>27</v>
      </c>
      <c r="O29" t="s">
        <v>28</v>
      </c>
      <c r="P29">
        <v>20</v>
      </c>
      <c r="Q29" s="14">
        <f>_xlfn.IFS(H29=1,$AB$3,H29=2,$AB$4,H29=3,$AB$5)</f>
        <v>80</v>
      </c>
      <c r="R29" s="14">
        <f>L29*Q29</f>
        <v>20</v>
      </c>
      <c r="S29" s="14">
        <f>Table4[[#This Row],[LbrCost]]/24</f>
        <v>0.83333333333333337</v>
      </c>
      <c r="T29" s="14">
        <f>IF(Table4[[#This Row],[WtyLbr]]="Yes",0,Table4[[#This Row],[LbrCost]])</f>
        <v>20</v>
      </c>
      <c r="U29" s="14">
        <f>IF(Table4[[#This Row],[WtyParts]]="Yes",0,Table4[[#This Row],[PartsCost]])</f>
        <v>202.29</v>
      </c>
      <c r="V29" s="14">
        <f>M29+R29</f>
        <v>222.29</v>
      </c>
      <c r="W29" s="14">
        <f>SUM(Table4[[#This Row],[LbrFee]],Table4[[#This Row],[PartsFee]])</f>
        <v>222.29</v>
      </c>
      <c r="X29" t="s">
        <v>47</v>
      </c>
      <c r="Y29" t="s">
        <v>29</v>
      </c>
    </row>
    <row r="30" spans="1:25" ht="30" customHeight="1" x14ac:dyDescent="0.3">
      <c r="A30" t="s">
        <v>77</v>
      </c>
      <c r="B30" t="s">
        <v>55</v>
      </c>
      <c r="C30" t="s">
        <v>25</v>
      </c>
      <c r="D30" t="s">
        <v>26</v>
      </c>
      <c r="F30">
        <v>44084</v>
      </c>
      <c r="G30">
        <v>44102</v>
      </c>
      <c r="H30">
        <v>1</v>
      </c>
      <c r="L30">
        <v>0.5</v>
      </c>
      <c r="M30" s="13">
        <v>120</v>
      </c>
      <c r="N30" t="s">
        <v>27</v>
      </c>
      <c r="O30" t="s">
        <v>38</v>
      </c>
      <c r="P30">
        <v>18</v>
      </c>
      <c r="Q30" s="14">
        <f>_xlfn.IFS(H30=1,$AB$3,H30=2,$AB$4,H30=3,$AB$5)</f>
        <v>80</v>
      </c>
      <c r="R30" s="14">
        <f>L30*Q30</f>
        <v>40</v>
      </c>
      <c r="S30" s="14">
        <f>Table4[[#This Row],[LbrCost]]/24</f>
        <v>1.6666666666666667</v>
      </c>
      <c r="T30" s="14">
        <f>IF(Table4[[#This Row],[WtyLbr]]="Yes",0,Table4[[#This Row],[LbrCost]])</f>
        <v>40</v>
      </c>
      <c r="U30" s="14">
        <f>IF(Table4[[#This Row],[WtyParts]]="Yes",0,Table4[[#This Row],[PartsCost]])</f>
        <v>120</v>
      </c>
      <c r="V30" s="14">
        <f>M30+R30</f>
        <v>160</v>
      </c>
      <c r="W30" s="14">
        <f>SUM(Table4[[#This Row],[LbrFee]],Table4[[#This Row],[PartsFee]])</f>
        <v>160</v>
      </c>
      <c r="X30" t="s">
        <v>39</v>
      </c>
      <c r="Y30" t="s">
        <v>63</v>
      </c>
    </row>
    <row r="31" spans="1:25" ht="30" customHeight="1" x14ac:dyDescent="0.3">
      <c r="A31" t="s">
        <v>78</v>
      </c>
      <c r="B31" t="s">
        <v>42</v>
      </c>
      <c r="C31" t="s">
        <v>59</v>
      </c>
      <c r="D31" t="s">
        <v>37</v>
      </c>
      <c r="F31">
        <v>44085</v>
      </c>
      <c r="G31">
        <v>44088</v>
      </c>
      <c r="H31">
        <v>1</v>
      </c>
      <c r="L31">
        <v>0.25</v>
      </c>
      <c r="M31" s="13">
        <v>120</v>
      </c>
      <c r="N31" t="s">
        <v>27</v>
      </c>
      <c r="O31" t="s">
        <v>28</v>
      </c>
      <c r="P31">
        <v>3</v>
      </c>
      <c r="Q31" s="14">
        <f>_xlfn.IFS(H31=1,$AB$3,H31=2,$AB$4,H31=3,$AB$5)</f>
        <v>80</v>
      </c>
      <c r="R31" s="14">
        <f>L31*Q31</f>
        <v>20</v>
      </c>
      <c r="S31" s="14">
        <f>Table4[[#This Row],[LbrCost]]/24</f>
        <v>0.83333333333333337</v>
      </c>
      <c r="T31" s="14">
        <f>IF(Table4[[#This Row],[WtyLbr]]="Yes",0,Table4[[#This Row],[LbrCost]])</f>
        <v>20</v>
      </c>
      <c r="U31" s="14">
        <f>IF(Table4[[#This Row],[WtyParts]]="Yes",0,Table4[[#This Row],[PartsCost]])</f>
        <v>120</v>
      </c>
      <c r="V31" s="14">
        <f>M31+R31</f>
        <v>140</v>
      </c>
      <c r="W31" s="14">
        <f>SUM(Table4[[#This Row],[LbrFee]],Table4[[#This Row],[PartsFee]])</f>
        <v>140</v>
      </c>
      <c r="X31" t="s">
        <v>34</v>
      </c>
      <c r="Y31" t="s">
        <v>63</v>
      </c>
    </row>
    <row r="32" spans="1:25" ht="30" customHeight="1" x14ac:dyDescent="0.3">
      <c r="A32" t="s">
        <v>79</v>
      </c>
      <c r="B32" t="s">
        <v>80</v>
      </c>
      <c r="C32" t="s">
        <v>43</v>
      </c>
      <c r="D32" t="s">
        <v>33</v>
      </c>
      <c r="F32">
        <v>44085</v>
      </c>
      <c r="G32">
        <v>44089</v>
      </c>
      <c r="H32">
        <v>2</v>
      </c>
      <c r="L32">
        <v>0.5</v>
      </c>
      <c r="M32" s="13">
        <v>535.62</v>
      </c>
      <c r="N32" t="s">
        <v>27</v>
      </c>
      <c r="O32" t="s">
        <v>51</v>
      </c>
      <c r="P32">
        <v>4</v>
      </c>
      <c r="Q32" s="14">
        <f>_xlfn.IFS(H32=1,$AB$3,H32=2,$AB$4,H32=3,$AB$5)</f>
        <v>140</v>
      </c>
      <c r="R32" s="14">
        <f>L32*Q32</f>
        <v>70</v>
      </c>
      <c r="S32" s="14">
        <f>Table4[[#This Row],[LbrCost]]/24</f>
        <v>2.9166666666666665</v>
      </c>
      <c r="T32" s="14">
        <f>IF(Table4[[#This Row],[WtyLbr]]="Yes",0,Table4[[#This Row],[LbrCost]])</f>
        <v>70</v>
      </c>
      <c r="U32" s="14">
        <f>IF(Table4[[#This Row],[WtyParts]]="Yes",0,Table4[[#This Row],[PartsCost]])</f>
        <v>535.62</v>
      </c>
      <c r="V32" s="14">
        <f>M32+R32</f>
        <v>605.62</v>
      </c>
      <c r="W32" s="14">
        <f>SUM(Table4[[#This Row],[LbrFee]],Table4[[#This Row],[PartsFee]])</f>
        <v>605.62</v>
      </c>
      <c r="X32" t="s">
        <v>34</v>
      </c>
      <c r="Y32" t="s">
        <v>29</v>
      </c>
    </row>
    <row r="33" spans="1:25" ht="30" customHeight="1" x14ac:dyDescent="0.3">
      <c r="A33" t="s">
        <v>81</v>
      </c>
      <c r="B33" t="s">
        <v>42</v>
      </c>
      <c r="C33" t="s">
        <v>25</v>
      </c>
      <c r="D33" t="s">
        <v>26</v>
      </c>
      <c r="F33">
        <v>44085</v>
      </c>
      <c r="G33">
        <v>44097</v>
      </c>
      <c r="H33">
        <v>2</v>
      </c>
      <c r="L33">
        <v>0.25</v>
      </c>
      <c r="M33" s="13">
        <v>24.63</v>
      </c>
      <c r="N33" t="s">
        <v>27</v>
      </c>
      <c r="O33" t="s">
        <v>28</v>
      </c>
      <c r="P33">
        <v>12</v>
      </c>
      <c r="Q33" s="14">
        <f>_xlfn.IFS(H33=1,$AB$3,H33=2,$AB$4,H33=3,$AB$5)</f>
        <v>140</v>
      </c>
      <c r="R33" s="14">
        <f>L33*Q33</f>
        <v>35</v>
      </c>
      <c r="S33" s="14">
        <f>Table4[[#This Row],[LbrCost]]/24</f>
        <v>1.4583333333333333</v>
      </c>
      <c r="T33" s="14">
        <f>IF(Table4[[#This Row],[WtyLbr]]="Yes",0,Table4[[#This Row],[LbrCost]])</f>
        <v>35</v>
      </c>
      <c r="U33" s="14">
        <f>IF(Table4[[#This Row],[WtyParts]]="Yes",0,Table4[[#This Row],[PartsCost]])</f>
        <v>24.63</v>
      </c>
      <c r="V33" s="14">
        <f>M33+R33</f>
        <v>59.629999999999995</v>
      </c>
      <c r="W33" s="14">
        <f>SUM(Table4[[#This Row],[LbrFee]],Table4[[#This Row],[PartsFee]])</f>
        <v>59.629999999999995</v>
      </c>
      <c r="X33" t="s">
        <v>34</v>
      </c>
      <c r="Y33" t="s">
        <v>47</v>
      </c>
    </row>
    <row r="34" spans="1:25" ht="30" customHeight="1" x14ac:dyDescent="0.3">
      <c r="A34" t="s">
        <v>82</v>
      </c>
      <c r="B34" t="s">
        <v>42</v>
      </c>
      <c r="C34" t="s">
        <v>25</v>
      </c>
      <c r="D34" t="s">
        <v>33</v>
      </c>
      <c r="F34">
        <v>44085</v>
      </c>
      <c r="G34">
        <v>44100</v>
      </c>
      <c r="H34">
        <v>2</v>
      </c>
      <c r="L34">
        <v>0.5</v>
      </c>
      <c r="M34" s="13">
        <v>43.26</v>
      </c>
      <c r="N34" t="s">
        <v>27</v>
      </c>
      <c r="O34" t="s">
        <v>28</v>
      </c>
      <c r="P34">
        <v>15</v>
      </c>
      <c r="Q34" s="14">
        <f>_xlfn.IFS(H34=1,$AB$3,H34=2,$AB$4,H34=3,$AB$5)</f>
        <v>140</v>
      </c>
      <c r="R34" s="14">
        <f>L34*Q34</f>
        <v>70</v>
      </c>
      <c r="S34" s="14">
        <f>Table4[[#This Row],[LbrCost]]/24</f>
        <v>2.9166666666666665</v>
      </c>
      <c r="T34" s="14">
        <f>IF(Table4[[#This Row],[WtyLbr]]="Yes",0,Table4[[#This Row],[LbrCost]])</f>
        <v>70</v>
      </c>
      <c r="U34" s="14">
        <f>IF(Table4[[#This Row],[WtyParts]]="Yes",0,Table4[[#This Row],[PartsCost]])</f>
        <v>43.26</v>
      </c>
      <c r="V34" s="14">
        <f>M34+R34</f>
        <v>113.25999999999999</v>
      </c>
      <c r="W34" s="14">
        <f>SUM(Table4[[#This Row],[LbrFee]],Table4[[#This Row],[PartsFee]])</f>
        <v>113.25999999999999</v>
      </c>
      <c r="X34" t="s">
        <v>34</v>
      </c>
      <c r="Y34" t="s">
        <v>60</v>
      </c>
    </row>
    <row r="35" spans="1:25" ht="30" customHeight="1" x14ac:dyDescent="0.3">
      <c r="A35" t="s">
        <v>83</v>
      </c>
      <c r="B35" t="s">
        <v>55</v>
      </c>
      <c r="C35" t="s">
        <v>25</v>
      </c>
      <c r="D35" t="s">
        <v>26</v>
      </c>
      <c r="F35">
        <v>44085</v>
      </c>
      <c r="G35">
        <v>44110</v>
      </c>
      <c r="H35">
        <v>1</v>
      </c>
      <c r="L35">
        <v>0.25</v>
      </c>
      <c r="M35" s="13">
        <v>21.33</v>
      </c>
      <c r="N35" t="s">
        <v>27</v>
      </c>
      <c r="O35" t="s">
        <v>28</v>
      </c>
      <c r="P35">
        <v>25</v>
      </c>
      <c r="Q35" s="14">
        <f>_xlfn.IFS(H35=1,$AB$3,H35=2,$AB$4,H35=3,$AB$5)</f>
        <v>80</v>
      </c>
      <c r="R35" s="14">
        <f>L35*Q35</f>
        <v>20</v>
      </c>
      <c r="S35" s="14">
        <f>Table4[[#This Row],[LbrCost]]/24</f>
        <v>0.83333333333333337</v>
      </c>
      <c r="T35" s="14">
        <f>IF(Table4[[#This Row],[WtyLbr]]="Yes",0,Table4[[#This Row],[LbrCost]])</f>
        <v>20</v>
      </c>
      <c r="U35" s="14">
        <f>IF(Table4[[#This Row],[WtyParts]]="Yes",0,Table4[[#This Row],[PartsCost]])</f>
        <v>21.33</v>
      </c>
      <c r="V35" s="14">
        <f>M35+R35</f>
        <v>41.33</v>
      </c>
      <c r="W35" s="14">
        <f>SUM(Table4[[#This Row],[LbrFee]],Table4[[#This Row],[PartsFee]])</f>
        <v>41.33</v>
      </c>
      <c r="X35" t="s">
        <v>34</v>
      </c>
      <c r="Y35" t="s">
        <v>29</v>
      </c>
    </row>
    <row r="36" spans="1:25" ht="30" customHeight="1" x14ac:dyDescent="0.3">
      <c r="A36" t="s">
        <v>84</v>
      </c>
      <c r="B36" t="s">
        <v>55</v>
      </c>
      <c r="C36" t="s">
        <v>25</v>
      </c>
      <c r="D36" t="s">
        <v>33</v>
      </c>
      <c r="F36">
        <v>44086</v>
      </c>
      <c r="G36">
        <v>44102</v>
      </c>
      <c r="H36">
        <v>1</v>
      </c>
      <c r="L36">
        <v>1</v>
      </c>
      <c r="M36" s="13">
        <v>0.46</v>
      </c>
      <c r="N36" t="s">
        <v>27</v>
      </c>
      <c r="O36" t="s">
        <v>51</v>
      </c>
      <c r="P36">
        <v>16</v>
      </c>
      <c r="Q36" s="14">
        <f>_xlfn.IFS(H36=1,$AB$3,H36=2,$AB$4,H36=3,$AB$5)</f>
        <v>80</v>
      </c>
      <c r="R36" s="14">
        <f>L36*Q36</f>
        <v>80</v>
      </c>
      <c r="S36" s="14">
        <f>Table4[[#This Row],[LbrCost]]/24</f>
        <v>3.3333333333333335</v>
      </c>
      <c r="T36" s="14">
        <f>IF(Table4[[#This Row],[WtyLbr]]="Yes",0,Table4[[#This Row],[LbrCost]])</f>
        <v>80</v>
      </c>
      <c r="U36" s="14">
        <f>IF(Table4[[#This Row],[WtyParts]]="Yes",0,Table4[[#This Row],[PartsCost]])</f>
        <v>0.46</v>
      </c>
      <c r="V36" s="14">
        <f>M36+R36</f>
        <v>80.459999999999994</v>
      </c>
      <c r="W36" s="14">
        <f>SUM(Table4[[#This Row],[LbrFee]],Table4[[#This Row],[PartsFee]])</f>
        <v>80.459999999999994</v>
      </c>
      <c r="X36" t="s">
        <v>60</v>
      </c>
      <c r="Y36" t="s">
        <v>63</v>
      </c>
    </row>
    <row r="37" spans="1:25" ht="30" customHeight="1" x14ac:dyDescent="0.3">
      <c r="A37" t="s">
        <v>85</v>
      </c>
      <c r="B37" t="s">
        <v>42</v>
      </c>
      <c r="C37" t="s">
        <v>25</v>
      </c>
      <c r="D37" t="s">
        <v>26</v>
      </c>
      <c r="F37">
        <v>44088</v>
      </c>
      <c r="G37">
        <v>44098</v>
      </c>
      <c r="H37">
        <v>2</v>
      </c>
      <c r="L37">
        <v>0.25</v>
      </c>
      <c r="M37" s="13">
        <v>126.62</v>
      </c>
      <c r="N37" t="s">
        <v>27</v>
      </c>
      <c r="O37" t="s">
        <v>51</v>
      </c>
      <c r="P37">
        <v>10</v>
      </c>
      <c r="Q37" s="14">
        <f>_xlfn.IFS(H37=1,$AB$3,H37=2,$AB$4,H37=3,$AB$5)</f>
        <v>140</v>
      </c>
      <c r="R37" s="14">
        <f>L37*Q37</f>
        <v>35</v>
      </c>
      <c r="S37" s="14">
        <f>Table4[[#This Row],[LbrCost]]/24</f>
        <v>1.4583333333333333</v>
      </c>
      <c r="T37" s="14">
        <f>IF(Table4[[#This Row],[WtyLbr]]="Yes",0,Table4[[#This Row],[LbrCost]])</f>
        <v>35</v>
      </c>
      <c r="U37" s="14">
        <f>IF(Table4[[#This Row],[WtyParts]]="Yes",0,Table4[[#This Row],[PartsCost]])</f>
        <v>126.62</v>
      </c>
      <c r="V37" s="14">
        <f>M37+R37</f>
        <v>161.62</v>
      </c>
      <c r="W37" s="14">
        <f>SUM(Table4[[#This Row],[LbrFee]],Table4[[#This Row],[PartsFee]])</f>
        <v>161.62</v>
      </c>
      <c r="X37" t="s">
        <v>63</v>
      </c>
      <c r="Y37" t="s">
        <v>39</v>
      </c>
    </row>
    <row r="38" spans="1:25" ht="30" customHeight="1" x14ac:dyDescent="0.3">
      <c r="A38" t="s">
        <v>86</v>
      </c>
      <c r="B38" t="s">
        <v>55</v>
      </c>
      <c r="C38" t="s">
        <v>25</v>
      </c>
      <c r="D38" t="s">
        <v>33</v>
      </c>
      <c r="F38">
        <v>44088</v>
      </c>
      <c r="G38">
        <v>44102</v>
      </c>
      <c r="H38">
        <v>1</v>
      </c>
      <c r="L38">
        <v>1.5</v>
      </c>
      <c r="M38" s="13">
        <v>251</v>
      </c>
      <c r="N38" t="s">
        <v>27</v>
      </c>
      <c r="O38" t="s">
        <v>28</v>
      </c>
      <c r="P38">
        <v>14</v>
      </c>
      <c r="Q38" s="14">
        <f>_xlfn.IFS(H38=1,$AB$3,H38=2,$AB$4,H38=3,$AB$5)</f>
        <v>80</v>
      </c>
      <c r="R38" s="14">
        <f>L38*Q38</f>
        <v>120</v>
      </c>
      <c r="S38" s="14">
        <f>Table4[[#This Row],[LbrCost]]/24</f>
        <v>5</v>
      </c>
      <c r="T38" s="14">
        <f>IF(Table4[[#This Row],[WtyLbr]]="Yes",0,Table4[[#This Row],[LbrCost]])</f>
        <v>120</v>
      </c>
      <c r="U38" s="14">
        <f>IF(Table4[[#This Row],[WtyParts]]="Yes",0,Table4[[#This Row],[PartsCost]])</f>
        <v>251</v>
      </c>
      <c r="V38" s="14">
        <f>M38+R38</f>
        <v>371</v>
      </c>
      <c r="W38" s="14">
        <f>SUM(Table4[[#This Row],[LbrFee]],Table4[[#This Row],[PartsFee]])</f>
        <v>371</v>
      </c>
      <c r="X38" t="s">
        <v>63</v>
      </c>
      <c r="Y38" t="s">
        <v>63</v>
      </c>
    </row>
    <row r="39" spans="1:25" ht="30" customHeight="1" x14ac:dyDescent="0.3">
      <c r="A39" t="s">
        <v>87</v>
      </c>
      <c r="B39" t="s">
        <v>68</v>
      </c>
      <c r="C39" t="s">
        <v>43</v>
      </c>
      <c r="D39" t="s">
        <v>26</v>
      </c>
      <c r="E39" t="s">
        <v>44</v>
      </c>
      <c r="F39">
        <v>44088</v>
      </c>
      <c r="G39">
        <v>44109</v>
      </c>
      <c r="H39">
        <v>1</v>
      </c>
      <c r="L39">
        <v>0.5</v>
      </c>
      <c r="M39" s="13">
        <v>395.28</v>
      </c>
      <c r="N39" t="s">
        <v>27</v>
      </c>
      <c r="O39" t="s">
        <v>38</v>
      </c>
      <c r="P39">
        <v>21</v>
      </c>
      <c r="Q39" s="14">
        <f>_xlfn.IFS(H39=1,$AB$3,H39=2,$AB$4,H39=3,$AB$5)</f>
        <v>80</v>
      </c>
      <c r="R39" s="14">
        <f>L39*Q39</f>
        <v>40</v>
      </c>
      <c r="S39" s="14">
        <f>Table4[[#This Row],[LbrCost]]/24</f>
        <v>1.6666666666666667</v>
      </c>
      <c r="T39" s="14">
        <f>IF(Table4[[#This Row],[WtyLbr]]="Yes",0,Table4[[#This Row],[LbrCost]])</f>
        <v>40</v>
      </c>
      <c r="U39" s="14">
        <f>IF(Table4[[#This Row],[WtyParts]]="Yes",0,Table4[[#This Row],[PartsCost]])</f>
        <v>395.28</v>
      </c>
      <c r="V39" s="14">
        <f>M39+R39</f>
        <v>435.28</v>
      </c>
      <c r="W39" s="14">
        <f>SUM(Table4[[#This Row],[LbrFee]],Table4[[#This Row],[PartsFee]])</f>
        <v>435.28</v>
      </c>
      <c r="X39" t="s">
        <v>63</v>
      </c>
      <c r="Y39" t="s">
        <v>63</v>
      </c>
    </row>
    <row r="40" spans="1:25" ht="30" customHeight="1" x14ac:dyDescent="0.3">
      <c r="A40" t="s">
        <v>88</v>
      </c>
      <c r="B40" t="s">
        <v>42</v>
      </c>
      <c r="C40" t="s">
        <v>59</v>
      </c>
      <c r="D40" t="s">
        <v>37</v>
      </c>
      <c r="E40" t="s">
        <v>44</v>
      </c>
      <c r="F40">
        <v>44088</v>
      </c>
      <c r="G40">
        <v>44111</v>
      </c>
      <c r="H40">
        <v>1</v>
      </c>
      <c r="L40">
        <v>0.25</v>
      </c>
      <c r="M40" s="13">
        <v>36</v>
      </c>
      <c r="N40" t="s">
        <v>27</v>
      </c>
      <c r="O40" t="s">
        <v>28</v>
      </c>
      <c r="P40">
        <v>23</v>
      </c>
      <c r="Q40" s="14">
        <f>_xlfn.IFS(H40=1,$AB$3,H40=2,$AB$4,H40=3,$AB$5)</f>
        <v>80</v>
      </c>
      <c r="R40" s="14">
        <f>L40*Q40</f>
        <v>20</v>
      </c>
      <c r="S40" s="14">
        <f>Table4[[#This Row],[LbrCost]]/24</f>
        <v>0.83333333333333337</v>
      </c>
      <c r="T40" s="14">
        <f>IF(Table4[[#This Row],[WtyLbr]]="Yes",0,Table4[[#This Row],[LbrCost]])</f>
        <v>20</v>
      </c>
      <c r="U40" s="14">
        <f>IF(Table4[[#This Row],[WtyParts]]="Yes",0,Table4[[#This Row],[PartsCost]])</f>
        <v>36</v>
      </c>
      <c r="V40" s="14">
        <f>M40+R40</f>
        <v>56</v>
      </c>
      <c r="W40" s="14">
        <f>SUM(Table4[[#This Row],[LbrFee]],Table4[[#This Row],[PartsFee]])</f>
        <v>56</v>
      </c>
      <c r="X40" t="s">
        <v>63</v>
      </c>
      <c r="Y40" t="s">
        <v>47</v>
      </c>
    </row>
    <row r="41" spans="1:25" ht="30" customHeight="1" x14ac:dyDescent="0.3">
      <c r="A41" t="s">
        <v>89</v>
      </c>
      <c r="B41" t="s">
        <v>31</v>
      </c>
      <c r="C41" t="s">
        <v>32</v>
      </c>
      <c r="D41" t="s">
        <v>26</v>
      </c>
      <c r="F41">
        <v>44088</v>
      </c>
      <c r="G41">
        <v>44158</v>
      </c>
      <c r="H41">
        <v>1</v>
      </c>
      <c r="L41">
        <v>1.75</v>
      </c>
      <c r="M41" s="13">
        <v>510.68</v>
      </c>
      <c r="N41" t="s">
        <v>27</v>
      </c>
      <c r="O41" t="s">
        <v>38</v>
      </c>
      <c r="P41">
        <v>70</v>
      </c>
      <c r="Q41" s="14">
        <f>_xlfn.IFS(H41=1,$AB$3,H41=2,$AB$4,H41=3,$AB$5)</f>
        <v>80</v>
      </c>
      <c r="R41" s="14">
        <f>L41*Q41</f>
        <v>140</v>
      </c>
      <c r="S41" s="14">
        <f>Table4[[#This Row],[LbrCost]]/24</f>
        <v>5.833333333333333</v>
      </c>
      <c r="T41" s="14">
        <f>IF(Table4[[#This Row],[WtyLbr]]="Yes",0,Table4[[#This Row],[LbrCost]])</f>
        <v>140</v>
      </c>
      <c r="U41" s="14">
        <f>IF(Table4[[#This Row],[WtyParts]]="Yes",0,Table4[[#This Row],[PartsCost]])</f>
        <v>510.68</v>
      </c>
      <c r="V41" s="14">
        <f>M41+R41</f>
        <v>650.68000000000006</v>
      </c>
      <c r="W41" s="14">
        <f>SUM(Table4[[#This Row],[LbrFee]],Table4[[#This Row],[PartsFee]])</f>
        <v>650.68000000000006</v>
      </c>
      <c r="X41" t="s">
        <v>63</v>
      </c>
      <c r="Y41" t="s">
        <v>63</v>
      </c>
    </row>
    <row r="42" spans="1:25" ht="30" customHeight="1" x14ac:dyDescent="0.3">
      <c r="A42" t="s">
        <v>90</v>
      </c>
      <c r="B42" t="s">
        <v>42</v>
      </c>
      <c r="C42" t="s">
        <v>59</v>
      </c>
      <c r="D42" t="s">
        <v>33</v>
      </c>
      <c r="F42">
        <v>44089</v>
      </c>
      <c r="G42">
        <v>44111</v>
      </c>
      <c r="H42">
        <v>2</v>
      </c>
      <c r="L42">
        <v>0.5</v>
      </c>
      <c r="M42" s="13">
        <v>42.66</v>
      </c>
      <c r="N42" t="s">
        <v>27</v>
      </c>
      <c r="O42" t="s">
        <v>28</v>
      </c>
      <c r="P42">
        <v>22</v>
      </c>
      <c r="Q42" s="14">
        <f>_xlfn.IFS(H42=1,$AB$3,H42=2,$AB$4,H42=3,$AB$5)</f>
        <v>140</v>
      </c>
      <c r="R42" s="14">
        <f>L42*Q42</f>
        <v>70</v>
      </c>
      <c r="S42" s="14">
        <f>Table4[[#This Row],[LbrCost]]/24</f>
        <v>2.9166666666666665</v>
      </c>
      <c r="T42" s="14">
        <f>IF(Table4[[#This Row],[WtyLbr]]="Yes",0,Table4[[#This Row],[LbrCost]])</f>
        <v>70</v>
      </c>
      <c r="U42" s="14">
        <f>IF(Table4[[#This Row],[WtyParts]]="Yes",0,Table4[[#This Row],[PartsCost]])</f>
        <v>42.66</v>
      </c>
      <c r="V42" s="14">
        <f>M42+R42</f>
        <v>112.66</v>
      </c>
      <c r="W42" s="14">
        <f>SUM(Table4[[#This Row],[LbrFee]],Table4[[#This Row],[PartsFee]])</f>
        <v>112.66</v>
      </c>
      <c r="X42" t="s">
        <v>29</v>
      </c>
      <c r="Y42" t="s">
        <v>47</v>
      </c>
    </row>
    <row r="43" spans="1:25" ht="30" customHeight="1" x14ac:dyDescent="0.3">
      <c r="A43" t="s">
        <v>91</v>
      </c>
      <c r="B43" t="s">
        <v>55</v>
      </c>
      <c r="C43" t="s">
        <v>25</v>
      </c>
      <c r="D43" t="s">
        <v>33</v>
      </c>
      <c r="F43">
        <v>44090</v>
      </c>
      <c r="G43">
        <v>44102</v>
      </c>
      <c r="H43">
        <v>1</v>
      </c>
      <c r="L43">
        <v>1</v>
      </c>
      <c r="M43" s="13">
        <v>5.47</v>
      </c>
      <c r="N43" t="s">
        <v>27</v>
      </c>
      <c r="O43" t="s">
        <v>51</v>
      </c>
      <c r="P43">
        <v>12</v>
      </c>
      <c r="Q43" s="14">
        <f>_xlfn.IFS(H43=1,$AB$3,H43=2,$AB$4,H43=3,$AB$5)</f>
        <v>80</v>
      </c>
      <c r="R43" s="14">
        <f>L43*Q43</f>
        <v>80</v>
      </c>
      <c r="S43" s="14">
        <f>Table4[[#This Row],[LbrCost]]/24</f>
        <v>3.3333333333333335</v>
      </c>
      <c r="T43" s="14">
        <f>IF(Table4[[#This Row],[WtyLbr]]="Yes",0,Table4[[#This Row],[LbrCost]])</f>
        <v>80</v>
      </c>
      <c r="U43" s="14">
        <f>IF(Table4[[#This Row],[WtyParts]]="Yes",0,Table4[[#This Row],[PartsCost]])</f>
        <v>5.47</v>
      </c>
      <c r="V43" s="14">
        <f>M43+R43</f>
        <v>85.47</v>
      </c>
      <c r="W43" s="14">
        <f>SUM(Table4[[#This Row],[LbrFee]],Table4[[#This Row],[PartsFee]])</f>
        <v>85.47</v>
      </c>
      <c r="X43" t="s">
        <v>47</v>
      </c>
      <c r="Y43" t="s">
        <v>63</v>
      </c>
    </row>
    <row r="44" spans="1:25" ht="30" customHeight="1" x14ac:dyDescent="0.3">
      <c r="A44" t="s">
        <v>92</v>
      </c>
      <c r="B44" t="s">
        <v>42</v>
      </c>
      <c r="C44" t="s">
        <v>25</v>
      </c>
      <c r="D44" t="s">
        <v>26</v>
      </c>
      <c r="E44" t="s">
        <v>44</v>
      </c>
      <c r="F44">
        <v>44090</v>
      </c>
      <c r="G44">
        <v>44102</v>
      </c>
      <c r="H44">
        <v>1</v>
      </c>
      <c r="L44">
        <v>0.25</v>
      </c>
      <c r="M44" s="13">
        <v>45.24</v>
      </c>
      <c r="N44" t="s">
        <v>27</v>
      </c>
      <c r="O44" t="s">
        <v>28</v>
      </c>
      <c r="P44">
        <v>12</v>
      </c>
      <c r="Q44" s="14">
        <f>_xlfn.IFS(H44=1,$AB$3,H44=2,$AB$4,H44=3,$AB$5)</f>
        <v>80</v>
      </c>
      <c r="R44" s="14">
        <f>L44*Q44</f>
        <v>20</v>
      </c>
      <c r="S44" s="14">
        <f>Table4[[#This Row],[LbrCost]]/24</f>
        <v>0.83333333333333337</v>
      </c>
      <c r="T44" s="14">
        <f>IF(Table4[[#This Row],[WtyLbr]]="Yes",0,Table4[[#This Row],[LbrCost]])</f>
        <v>20</v>
      </c>
      <c r="U44" s="14">
        <f>IF(Table4[[#This Row],[WtyParts]]="Yes",0,Table4[[#This Row],[PartsCost]])</f>
        <v>45.24</v>
      </c>
      <c r="V44" s="14">
        <f>M44+R44</f>
        <v>65.240000000000009</v>
      </c>
      <c r="W44" s="14">
        <f>SUM(Table4[[#This Row],[LbrFee]],Table4[[#This Row],[PartsFee]])</f>
        <v>65.240000000000009</v>
      </c>
      <c r="X44" t="s">
        <v>47</v>
      </c>
      <c r="Y44" t="s">
        <v>63</v>
      </c>
    </row>
    <row r="45" spans="1:25" ht="30" customHeight="1" x14ac:dyDescent="0.3">
      <c r="A45" t="s">
        <v>93</v>
      </c>
      <c r="B45" t="s">
        <v>42</v>
      </c>
      <c r="C45" t="s">
        <v>50</v>
      </c>
      <c r="D45" t="s">
        <v>26</v>
      </c>
      <c r="F45">
        <v>44090</v>
      </c>
      <c r="G45">
        <v>44105</v>
      </c>
      <c r="H45">
        <v>2</v>
      </c>
      <c r="L45">
        <v>0.75</v>
      </c>
      <c r="M45" s="13">
        <v>199.45</v>
      </c>
      <c r="N45" t="s">
        <v>27</v>
      </c>
      <c r="O45" t="s">
        <v>51</v>
      </c>
      <c r="P45">
        <v>15</v>
      </c>
      <c r="Q45" s="14">
        <f>_xlfn.IFS(H45=1,$AB$3,H45=2,$AB$4,H45=3,$AB$5)</f>
        <v>140</v>
      </c>
      <c r="R45" s="14">
        <f>L45*Q45</f>
        <v>105</v>
      </c>
      <c r="S45" s="14">
        <f>Table4[[#This Row],[LbrCost]]/24</f>
        <v>4.375</v>
      </c>
      <c r="T45" s="14">
        <f>IF(Table4[[#This Row],[WtyLbr]]="Yes",0,Table4[[#This Row],[LbrCost]])</f>
        <v>105</v>
      </c>
      <c r="U45" s="14">
        <f>IF(Table4[[#This Row],[WtyParts]]="Yes",0,Table4[[#This Row],[PartsCost]])</f>
        <v>199.45</v>
      </c>
      <c r="V45" s="14">
        <f>M45+R45</f>
        <v>304.45</v>
      </c>
      <c r="W45" s="14">
        <f>SUM(Table4[[#This Row],[LbrFee]],Table4[[#This Row],[PartsFee]])</f>
        <v>304.45</v>
      </c>
      <c r="X45" t="s">
        <v>47</v>
      </c>
      <c r="Y45" t="s">
        <v>39</v>
      </c>
    </row>
    <row r="46" spans="1:25" ht="30" customHeight="1" x14ac:dyDescent="0.3">
      <c r="A46" t="s">
        <v>94</v>
      </c>
      <c r="B46" t="s">
        <v>68</v>
      </c>
      <c r="C46" t="s">
        <v>50</v>
      </c>
      <c r="D46" t="s">
        <v>26</v>
      </c>
      <c r="F46">
        <v>44090</v>
      </c>
      <c r="G46">
        <v>44109</v>
      </c>
      <c r="H46">
        <v>2</v>
      </c>
      <c r="L46">
        <v>0.5</v>
      </c>
      <c r="M46" s="13">
        <v>144</v>
      </c>
      <c r="N46" t="s">
        <v>27</v>
      </c>
      <c r="O46" t="s">
        <v>51</v>
      </c>
      <c r="P46">
        <v>19</v>
      </c>
      <c r="Q46" s="14">
        <f>_xlfn.IFS(H46=1,$AB$3,H46=2,$AB$4,H46=3,$AB$5)</f>
        <v>140</v>
      </c>
      <c r="R46" s="14">
        <f>L46*Q46</f>
        <v>70</v>
      </c>
      <c r="S46" s="14">
        <f>Table4[[#This Row],[LbrCost]]/24</f>
        <v>2.9166666666666665</v>
      </c>
      <c r="T46" s="14">
        <f>IF(Table4[[#This Row],[WtyLbr]]="Yes",0,Table4[[#This Row],[LbrCost]])</f>
        <v>70</v>
      </c>
      <c r="U46" s="14">
        <f>IF(Table4[[#This Row],[WtyParts]]="Yes",0,Table4[[#This Row],[PartsCost]])</f>
        <v>144</v>
      </c>
      <c r="V46" s="14">
        <f>M46+R46</f>
        <v>214</v>
      </c>
      <c r="W46" s="14">
        <f>SUM(Table4[[#This Row],[LbrFee]],Table4[[#This Row],[PartsFee]])</f>
        <v>214</v>
      </c>
      <c r="X46" t="s">
        <v>47</v>
      </c>
      <c r="Y46" t="s">
        <v>63</v>
      </c>
    </row>
    <row r="47" spans="1:25" ht="30" customHeight="1" x14ac:dyDescent="0.3">
      <c r="A47" t="s">
        <v>95</v>
      </c>
      <c r="B47" t="s">
        <v>68</v>
      </c>
      <c r="C47" t="s">
        <v>50</v>
      </c>
      <c r="D47" t="s">
        <v>37</v>
      </c>
      <c r="F47">
        <v>44091</v>
      </c>
      <c r="G47">
        <v>44110</v>
      </c>
      <c r="H47">
        <v>1</v>
      </c>
      <c r="L47">
        <v>0.25</v>
      </c>
      <c r="M47" s="13">
        <v>6.22</v>
      </c>
      <c r="N47" t="s">
        <v>27</v>
      </c>
      <c r="O47" t="s">
        <v>51</v>
      </c>
      <c r="P47">
        <v>19</v>
      </c>
      <c r="Q47" s="14">
        <f>_xlfn.IFS(H47=1,$AB$3,H47=2,$AB$4,H47=3,$AB$5)</f>
        <v>80</v>
      </c>
      <c r="R47" s="14">
        <f>L47*Q47</f>
        <v>20</v>
      </c>
      <c r="S47" s="14">
        <f>Table4[[#This Row],[LbrCost]]/24</f>
        <v>0.83333333333333337</v>
      </c>
      <c r="T47" s="14">
        <f>IF(Table4[[#This Row],[WtyLbr]]="Yes",0,Table4[[#This Row],[LbrCost]])</f>
        <v>20</v>
      </c>
      <c r="U47" s="14">
        <f>IF(Table4[[#This Row],[WtyParts]]="Yes",0,Table4[[#This Row],[PartsCost]])</f>
        <v>6.22</v>
      </c>
      <c r="V47" s="14">
        <f>M47+R47</f>
        <v>26.22</v>
      </c>
      <c r="W47" s="14">
        <f>SUM(Table4[[#This Row],[LbrFee]],Table4[[#This Row],[PartsFee]])</f>
        <v>26.22</v>
      </c>
      <c r="X47" t="s">
        <v>39</v>
      </c>
      <c r="Y47" t="s">
        <v>29</v>
      </c>
    </row>
    <row r="48" spans="1:25" ht="30" customHeight="1" x14ac:dyDescent="0.3">
      <c r="A48" t="s">
        <v>96</v>
      </c>
      <c r="B48" t="s">
        <v>42</v>
      </c>
      <c r="C48" t="s">
        <v>59</v>
      </c>
      <c r="D48" t="s">
        <v>33</v>
      </c>
      <c r="F48">
        <v>44091</v>
      </c>
      <c r="G48">
        <v>44116</v>
      </c>
      <c r="H48">
        <v>2</v>
      </c>
      <c r="L48">
        <v>1</v>
      </c>
      <c r="M48" s="13">
        <v>36</v>
      </c>
      <c r="N48" t="s">
        <v>27</v>
      </c>
      <c r="O48" t="s">
        <v>28</v>
      </c>
      <c r="P48">
        <v>25</v>
      </c>
      <c r="Q48" s="14">
        <f>_xlfn.IFS(H48=1,$AB$3,H48=2,$AB$4,H48=3,$AB$5)</f>
        <v>140</v>
      </c>
      <c r="R48" s="14">
        <f>L48*Q48</f>
        <v>140</v>
      </c>
      <c r="S48" s="14">
        <f>Table4[[#This Row],[LbrCost]]/24</f>
        <v>5.833333333333333</v>
      </c>
      <c r="T48" s="14">
        <f>IF(Table4[[#This Row],[WtyLbr]]="Yes",0,Table4[[#This Row],[LbrCost]])</f>
        <v>140</v>
      </c>
      <c r="U48" s="14">
        <f>IF(Table4[[#This Row],[WtyParts]]="Yes",0,Table4[[#This Row],[PartsCost]])</f>
        <v>36</v>
      </c>
      <c r="V48" s="14">
        <f>M48+R48</f>
        <v>176</v>
      </c>
      <c r="W48" s="14">
        <f>SUM(Table4[[#This Row],[LbrFee]],Table4[[#This Row],[PartsFee]])</f>
        <v>176</v>
      </c>
      <c r="X48" t="s">
        <v>39</v>
      </c>
      <c r="Y48" t="s">
        <v>63</v>
      </c>
    </row>
    <row r="49" spans="1:25" ht="30" customHeight="1" x14ac:dyDescent="0.3">
      <c r="A49" t="s">
        <v>97</v>
      </c>
      <c r="B49" t="s">
        <v>36</v>
      </c>
      <c r="C49" t="s">
        <v>43</v>
      </c>
      <c r="D49" t="s">
        <v>26</v>
      </c>
      <c r="F49">
        <v>44091</v>
      </c>
      <c r="G49">
        <v>44116</v>
      </c>
      <c r="H49">
        <v>2</v>
      </c>
      <c r="L49">
        <v>0.75</v>
      </c>
      <c r="M49" s="13">
        <v>40</v>
      </c>
      <c r="N49" t="s">
        <v>27</v>
      </c>
      <c r="O49" t="s">
        <v>51</v>
      </c>
      <c r="P49">
        <v>25</v>
      </c>
      <c r="Q49" s="14">
        <f>_xlfn.IFS(H49=1,$AB$3,H49=2,$AB$4,H49=3,$AB$5)</f>
        <v>140</v>
      </c>
      <c r="R49" s="14">
        <f>L49*Q49</f>
        <v>105</v>
      </c>
      <c r="S49" s="14">
        <f>Table4[[#This Row],[LbrCost]]/24</f>
        <v>4.375</v>
      </c>
      <c r="T49" s="14">
        <f>IF(Table4[[#This Row],[WtyLbr]]="Yes",0,Table4[[#This Row],[LbrCost]])</f>
        <v>105</v>
      </c>
      <c r="U49" s="14">
        <f>IF(Table4[[#This Row],[WtyParts]]="Yes",0,Table4[[#This Row],[PartsCost]])</f>
        <v>40</v>
      </c>
      <c r="V49" s="14">
        <f>M49+R49</f>
        <v>145</v>
      </c>
      <c r="W49" s="14">
        <f>SUM(Table4[[#This Row],[LbrFee]],Table4[[#This Row],[PartsFee]])</f>
        <v>145</v>
      </c>
      <c r="X49" t="s">
        <v>39</v>
      </c>
      <c r="Y49" t="s">
        <v>63</v>
      </c>
    </row>
    <row r="50" spans="1:25" ht="30" customHeight="1" x14ac:dyDescent="0.3">
      <c r="A50" t="s">
        <v>98</v>
      </c>
      <c r="B50" t="s">
        <v>31</v>
      </c>
      <c r="C50" t="s">
        <v>32</v>
      </c>
      <c r="D50" t="s">
        <v>26</v>
      </c>
      <c r="F50">
        <v>44091</v>
      </c>
      <c r="G50">
        <v>44152</v>
      </c>
      <c r="H50">
        <v>1</v>
      </c>
      <c r="L50">
        <v>0.25</v>
      </c>
      <c r="M50" s="13">
        <v>87.58</v>
      </c>
      <c r="N50" t="s">
        <v>27</v>
      </c>
      <c r="O50" t="s">
        <v>28</v>
      </c>
      <c r="P50">
        <v>61</v>
      </c>
      <c r="Q50" s="14">
        <f>_xlfn.IFS(H50=1,$AB$3,H50=2,$AB$4,H50=3,$AB$5)</f>
        <v>80</v>
      </c>
      <c r="R50" s="14">
        <f>L50*Q50</f>
        <v>20</v>
      </c>
      <c r="S50" s="14">
        <f>Table4[[#This Row],[LbrCost]]/24</f>
        <v>0.83333333333333337</v>
      </c>
      <c r="T50" s="14">
        <f>IF(Table4[[#This Row],[WtyLbr]]="Yes",0,Table4[[#This Row],[LbrCost]])</f>
        <v>20</v>
      </c>
      <c r="U50" s="14">
        <f>IF(Table4[[#This Row],[WtyParts]]="Yes",0,Table4[[#This Row],[PartsCost]])</f>
        <v>87.58</v>
      </c>
      <c r="V50" s="14">
        <f>M50+R50</f>
        <v>107.58</v>
      </c>
      <c r="W50" s="14">
        <f>SUM(Table4[[#This Row],[LbrFee]],Table4[[#This Row],[PartsFee]])</f>
        <v>107.58</v>
      </c>
      <c r="X50" t="s">
        <v>39</v>
      </c>
      <c r="Y50" t="s">
        <v>29</v>
      </c>
    </row>
    <row r="51" spans="1:25" ht="30" customHeight="1" x14ac:dyDescent="0.3">
      <c r="A51" t="s">
        <v>99</v>
      </c>
      <c r="B51" t="s">
        <v>55</v>
      </c>
      <c r="C51" t="s">
        <v>25</v>
      </c>
      <c r="D51" t="s">
        <v>33</v>
      </c>
      <c r="F51">
        <v>44095</v>
      </c>
      <c r="G51">
        <v>44102</v>
      </c>
      <c r="H51">
        <v>1</v>
      </c>
      <c r="L51">
        <v>0.5</v>
      </c>
      <c r="M51" s="13">
        <v>30</v>
      </c>
      <c r="N51" t="s">
        <v>27</v>
      </c>
      <c r="O51" t="s">
        <v>51</v>
      </c>
      <c r="P51">
        <v>7</v>
      </c>
      <c r="Q51" s="14">
        <f>_xlfn.IFS(H51=1,$AB$3,H51=2,$AB$4,H51=3,$AB$5)</f>
        <v>80</v>
      </c>
      <c r="R51" s="14">
        <f>L51*Q51</f>
        <v>40</v>
      </c>
      <c r="S51" s="14">
        <f>Table4[[#This Row],[LbrCost]]/24</f>
        <v>1.6666666666666667</v>
      </c>
      <c r="T51" s="14">
        <f>IF(Table4[[#This Row],[WtyLbr]]="Yes",0,Table4[[#This Row],[LbrCost]])</f>
        <v>40</v>
      </c>
      <c r="U51" s="14">
        <f>IF(Table4[[#This Row],[WtyParts]]="Yes",0,Table4[[#This Row],[PartsCost]])</f>
        <v>30</v>
      </c>
      <c r="V51" s="14">
        <f>M51+R51</f>
        <v>70</v>
      </c>
      <c r="W51" s="14">
        <f>SUM(Table4[[#This Row],[LbrFee]],Table4[[#This Row],[PartsFee]])</f>
        <v>70</v>
      </c>
      <c r="X51" t="s">
        <v>63</v>
      </c>
      <c r="Y51" t="s">
        <v>63</v>
      </c>
    </row>
    <row r="52" spans="1:25" ht="30" customHeight="1" x14ac:dyDescent="0.3">
      <c r="A52" t="s">
        <v>100</v>
      </c>
      <c r="B52" t="s">
        <v>68</v>
      </c>
      <c r="C52" t="s">
        <v>59</v>
      </c>
      <c r="D52" t="s">
        <v>37</v>
      </c>
      <c r="F52">
        <v>44095</v>
      </c>
      <c r="G52">
        <v>44123</v>
      </c>
      <c r="H52">
        <v>1</v>
      </c>
      <c r="L52">
        <v>0.25</v>
      </c>
      <c r="M52" s="13">
        <v>144</v>
      </c>
      <c r="N52" t="s">
        <v>27</v>
      </c>
      <c r="O52" t="s">
        <v>38</v>
      </c>
      <c r="P52">
        <v>28</v>
      </c>
      <c r="Q52" s="14">
        <f>_xlfn.IFS(H52=1,$AB$3,H52=2,$AB$4,H52=3,$AB$5)</f>
        <v>80</v>
      </c>
      <c r="R52" s="14">
        <f>L52*Q52</f>
        <v>20</v>
      </c>
      <c r="S52" s="14">
        <f>Table4[[#This Row],[LbrCost]]/24</f>
        <v>0.83333333333333337</v>
      </c>
      <c r="T52" s="14">
        <f>IF(Table4[[#This Row],[WtyLbr]]="Yes",0,Table4[[#This Row],[LbrCost]])</f>
        <v>20</v>
      </c>
      <c r="U52" s="14">
        <f>IF(Table4[[#This Row],[WtyParts]]="Yes",0,Table4[[#This Row],[PartsCost]])</f>
        <v>144</v>
      </c>
      <c r="V52" s="14">
        <f>M52+R52</f>
        <v>164</v>
      </c>
      <c r="W52" s="14">
        <f>SUM(Table4[[#This Row],[LbrFee]],Table4[[#This Row],[PartsFee]])</f>
        <v>164</v>
      </c>
      <c r="X52" t="s">
        <v>63</v>
      </c>
      <c r="Y52" t="s">
        <v>63</v>
      </c>
    </row>
    <row r="53" spans="1:25" ht="30" customHeight="1" x14ac:dyDescent="0.3">
      <c r="A53" t="s">
        <v>101</v>
      </c>
      <c r="B53" t="s">
        <v>55</v>
      </c>
      <c r="C53" t="s">
        <v>25</v>
      </c>
      <c r="D53" t="s">
        <v>33</v>
      </c>
      <c r="E53" t="s">
        <v>44</v>
      </c>
      <c r="F53">
        <v>44095</v>
      </c>
      <c r="G53">
        <v>44139</v>
      </c>
      <c r="H53">
        <v>1</v>
      </c>
      <c r="L53">
        <v>0.75</v>
      </c>
      <c r="M53" s="13">
        <v>297.51</v>
      </c>
      <c r="N53" t="s">
        <v>27</v>
      </c>
      <c r="O53" t="s">
        <v>28</v>
      </c>
      <c r="P53">
        <v>44</v>
      </c>
      <c r="Q53" s="14">
        <f>_xlfn.IFS(H53=1,$AB$3,H53=2,$AB$4,H53=3,$AB$5)</f>
        <v>80</v>
      </c>
      <c r="R53" s="14">
        <f>L53*Q53</f>
        <v>60</v>
      </c>
      <c r="S53" s="14">
        <f>Table4[[#This Row],[LbrCost]]/24</f>
        <v>2.5</v>
      </c>
      <c r="T53" s="14">
        <f>IF(Table4[[#This Row],[WtyLbr]]="Yes",0,Table4[[#This Row],[LbrCost]])</f>
        <v>60</v>
      </c>
      <c r="U53" s="14">
        <f>IF(Table4[[#This Row],[WtyParts]]="Yes",0,Table4[[#This Row],[PartsCost]])</f>
        <v>297.51</v>
      </c>
      <c r="V53" s="14">
        <f>M53+R53</f>
        <v>357.51</v>
      </c>
      <c r="W53" s="14">
        <f>SUM(Table4[[#This Row],[LbrFee]],Table4[[#This Row],[PartsFee]])</f>
        <v>357.51</v>
      </c>
      <c r="X53" t="s">
        <v>63</v>
      </c>
      <c r="Y53" t="s">
        <v>47</v>
      </c>
    </row>
    <row r="54" spans="1:25" ht="30" customHeight="1" x14ac:dyDescent="0.3">
      <c r="A54" t="s">
        <v>102</v>
      </c>
      <c r="B54" t="s">
        <v>55</v>
      </c>
      <c r="C54" t="s">
        <v>59</v>
      </c>
      <c r="D54" t="s">
        <v>26</v>
      </c>
      <c r="F54">
        <v>44095</v>
      </c>
      <c r="G54">
        <v>44160</v>
      </c>
      <c r="H54">
        <v>1</v>
      </c>
      <c r="L54">
        <v>0.5</v>
      </c>
      <c r="M54" s="13">
        <v>64.17</v>
      </c>
      <c r="N54" t="s">
        <v>27</v>
      </c>
      <c r="O54" t="s">
        <v>38</v>
      </c>
      <c r="P54">
        <v>65</v>
      </c>
      <c r="Q54" s="14">
        <f>_xlfn.IFS(H54=1,$AB$3,H54=2,$AB$4,H54=3,$AB$5)</f>
        <v>80</v>
      </c>
      <c r="R54" s="14">
        <f>L54*Q54</f>
        <v>40</v>
      </c>
      <c r="S54" s="14">
        <f>Table4[[#This Row],[LbrCost]]/24</f>
        <v>1.6666666666666667</v>
      </c>
      <c r="T54" s="14">
        <f>IF(Table4[[#This Row],[WtyLbr]]="Yes",0,Table4[[#This Row],[LbrCost]])</f>
        <v>40</v>
      </c>
      <c r="U54" s="14">
        <f>IF(Table4[[#This Row],[WtyParts]]="Yes",0,Table4[[#This Row],[PartsCost]])</f>
        <v>64.17</v>
      </c>
      <c r="V54" s="14">
        <f>M54+R54</f>
        <v>104.17</v>
      </c>
      <c r="W54" s="14">
        <f>SUM(Table4[[#This Row],[LbrFee]],Table4[[#This Row],[PartsFee]])</f>
        <v>104.17</v>
      </c>
      <c r="X54" t="s">
        <v>63</v>
      </c>
      <c r="Y54" t="s">
        <v>47</v>
      </c>
    </row>
    <row r="55" spans="1:25" ht="30" customHeight="1" x14ac:dyDescent="0.3">
      <c r="A55" t="s">
        <v>103</v>
      </c>
      <c r="B55" t="s">
        <v>31</v>
      </c>
      <c r="C55" t="s">
        <v>32</v>
      </c>
      <c r="D55" t="s">
        <v>37</v>
      </c>
      <c r="F55">
        <v>44096</v>
      </c>
      <c r="G55">
        <v>44105</v>
      </c>
      <c r="H55">
        <v>1</v>
      </c>
      <c r="L55">
        <v>0.25</v>
      </c>
      <c r="M55" s="13">
        <v>20.48</v>
      </c>
      <c r="N55" t="s">
        <v>27</v>
      </c>
      <c r="O55" t="s">
        <v>28</v>
      </c>
      <c r="P55">
        <v>9</v>
      </c>
      <c r="Q55" s="14">
        <f>_xlfn.IFS(H55=1,$AB$3,H55=2,$AB$4,H55=3,$AB$5)</f>
        <v>80</v>
      </c>
      <c r="R55" s="14">
        <f>L55*Q55</f>
        <v>20</v>
      </c>
      <c r="S55" s="14">
        <f>Table4[[#This Row],[LbrCost]]/24</f>
        <v>0.83333333333333337</v>
      </c>
      <c r="T55" s="14">
        <f>IF(Table4[[#This Row],[WtyLbr]]="Yes",0,Table4[[#This Row],[LbrCost]])</f>
        <v>20</v>
      </c>
      <c r="U55" s="14">
        <f>IF(Table4[[#This Row],[WtyParts]]="Yes",0,Table4[[#This Row],[PartsCost]])</f>
        <v>20.48</v>
      </c>
      <c r="V55" s="14">
        <f>M55+R55</f>
        <v>40.480000000000004</v>
      </c>
      <c r="W55" s="14">
        <f>SUM(Table4[[#This Row],[LbrFee]],Table4[[#This Row],[PartsFee]])</f>
        <v>40.480000000000004</v>
      </c>
      <c r="X55" t="s">
        <v>29</v>
      </c>
      <c r="Y55" t="s">
        <v>39</v>
      </c>
    </row>
    <row r="56" spans="1:25" ht="30" customHeight="1" x14ac:dyDescent="0.3">
      <c r="A56" t="s">
        <v>104</v>
      </c>
      <c r="B56" t="s">
        <v>55</v>
      </c>
      <c r="C56" t="s">
        <v>25</v>
      </c>
      <c r="D56" t="s">
        <v>53</v>
      </c>
      <c r="F56">
        <v>44097</v>
      </c>
      <c r="G56">
        <v>44111</v>
      </c>
      <c r="H56">
        <v>1</v>
      </c>
      <c r="L56">
        <v>1</v>
      </c>
      <c r="M56" s="13">
        <v>200</v>
      </c>
      <c r="N56" t="s">
        <v>27</v>
      </c>
      <c r="O56" t="s">
        <v>51</v>
      </c>
      <c r="P56">
        <v>14</v>
      </c>
      <c r="Q56" s="14">
        <f>_xlfn.IFS(H56=1,$AB$3,H56=2,$AB$4,H56=3,$AB$5)</f>
        <v>80</v>
      </c>
      <c r="R56" s="14">
        <f>L56*Q56</f>
        <v>80</v>
      </c>
      <c r="S56" s="14">
        <f>Table4[[#This Row],[LbrCost]]/24</f>
        <v>3.3333333333333335</v>
      </c>
      <c r="T56" s="14">
        <f>IF(Table4[[#This Row],[WtyLbr]]="Yes",0,Table4[[#This Row],[LbrCost]])</f>
        <v>80</v>
      </c>
      <c r="U56" s="14">
        <f>IF(Table4[[#This Row],[WtyParts]]="Yes",0,Table4[[#This Row],[PartsCost]])</f>
        <v>200</v>
      </c>
      <c r="V56" s="14">
        <f>M56+R56</f>
        <v>280</v>
      </c>
      <c r="W56" s="14">
        <f>SUM(Table4[[#This Row],[LbrFee]],Table4[[#This Row],[PartsFee]])</f>
        <v>280</v>
      </c>
      <c r="X56" t="s">
        <v>47</v>
      </c>
      <c r="Y56" t="s">
        <v>47</v>
      </c>
    </row>
    <row r="57" spans="1:25" ht="30" customHeight="1" x14ac:dyDescent="0.3">
      <c r="A57" t="s">
        <v>105</v>
      </c>
      <c r="B57" t="s">
        <v>68</v>
      </c>
      <c r="C57" t="s">
        <v>50</v>
      </c>
      <c r="D57" t="s">
        <v>53</v>
      </c>
      <c r="F57">
        <v>44097</v>
      </c>
      <c r="G57">
        <v>44119</v>
      </c>
      <c r="H57">
        <v>1</v>
      </c>
      <c r="L57">
        <v>1.5</v>
      </c>
      <c r="M57" s="13">
        <v>123.96</v>
      </c>
      <c r="N57" t="s">
        <v>27</v>
      </c>
      <c r="O57" t="s">
        <v>51</v>
      </c>
      <c r="P57">
        <v>22</v>
      </c>
      <c r="Q57" s="14">
        <f>_xlfn.IFS(H57=1,$AB$3,H57=2,$AB$4,H57=3,$AB$5)</f>
        <v>80</v>
      </c>
      <c r="R57" s="14">
        <f>L57*Q57</f>
        <v>120</v>
      </c>
      <c r="S57" s="14">
        <f>Table4[[#This Row],[LbrCost]]/24</f>
        <v>5</v>
      </c>
      <c r="T57" s="14">
        <f>IF(Table4[[#This Row],[WtyLbr]]="Yes",0,Table4[[#This Row],[LbrCost]])</f>
        <v>120</v>
      </c>
      <c r="U57" s="14">
        <f>IF(Table4[[#This Row],[WtyParts]]="Yes",0,Table4[[#This Row],[PartsCost]])</f>
        <v>123.96</v>
      </c>
      <c r="V57" s="14">
        <f>M57+R57</f>
        <v>243.95999999999998</v>
      </c>
      <c r="W57" s="14">
        <f>SUM(Table4[[#This Row],[LbrFee]],Table4[[#This Row],[PartsFee]])</f>
        <v>243.95999999999998</v>
      </c>
      <c r="X57" t="s">
        <v>47</v>
      </c>
      <c r="Y57" t="s">
        <v>39</v>
      </c>
    </row>
    <row r="58" spans="1:25" ht="30" customHeight="1" x14ac:dyDescent="0.3">
      <c r="A58" t="s">
        <v>106</v>
      </c>
      <c r="B58" t="s">
        <v>36</v>
      </c>
      <c r="C58" t="s">
        <v>43</v>
      </c>
      <c r="D58" t="s">
        <v>33</v>
      </c>
      <c r="F58">
        <v>44097</v>
      </c>
      <c r="G58">
        <v>44128</v>
      </c>
      <c r="H58">
        <v>1</v>
      </c>
      <c r="L58">
        <v>0.5</v>
      </c>
      <c r="M58" s="13">
        <v>193.88</v>
      </c>
      <c r="N58" t="s">
        <v>27</v>
      </c>
      <c r="O58" t="s">
        <v>28</v>
      </c>
      <c r="P58">
        <v>31</v>
      </c>
      <c r="Q58" s="14">
        <f>_xlfn.IFS(H58=1,$AB$3,H58=2,$AB$4,H58=3,$AB$5)</f>
        <v>80</v>
      </c>
      <c r="R58" s="14">
        <f>L58*Q58</f>
        <v>40</v>
      </c>
      <c r="S58" s="14">
        <f>Table4[[#This Row],[LbrCost]]/24</f>
        <v>1.6666666666666667</v>
      </c>
      <c r="T58" s="14">
        <f>IF(Table4[[#This Row],[WtyLbr]]="Yes",0,Table4[[#This Row],[LbrCost]])</f>
        <v>40</v>
      </c>
      <c r="U58" s="14">
        <f>IF(Table4[[#This Row],[WtyParts]]="Yes",0,Table4[[#This Row],[PartsCost]])</f>
        <v>193.88</v>
      </c>
      <c r="V58" s="14">
        <f>M58+R58</f>
        <v>233.88</v>
      </c>
      <c r="W58" s="14">
        <f>SUM(Table4[[#This Row],[LbrFee]],Table4[[#This Row],[PartsFee]])</f>
        <v>233.88</v>
      </c>
      <c r="X58" t="s">
        <v>47</v>
      </c>
      <c r="Y58" t="s">
        <v>60</v>
      </c>
    </row>
    <row r="59" spans="1:25" ht="30" customHeight="1" x14ac:dyDescent="0.3">
      <c r="A59" t="s">
        <v>107</v>
      </c>
      <c r="B59" t="s">
        <v>68</v>
      </c>
      <c r="C59" t="s">
        <v>25</v>
      </c>
      <c r="D59" t="s">
        <v>26</v>
      </c>
      <c r="F59">
        <v>44097</v>
      </c>
      <c r="G59">
        <v>44132</v>
      </c>
      <c r="H59">
        <v>2</v>
      </c>
      <c r="L59">
        <v>0.5</v>
      </c>
      <c r="M59" s="13">
        <v>1.17</v>
      </c>
      <c r="N59" t="s">
        <v>27</v>
      </c>
      <c r="O59" t="s">
        <v>51</v>
      </c>
      <c r="P59">
        <v>35</v>
      </c>
      <c r="Q59" s="14">
        <f>_xlfn.IFS(H59=1,$AB$3,H59=2,$AB$4,H59=3,$AB$5)</f>
        <v>140</v>
      </c>
      <c r="R59" s="14">
        <f>L59*Q59</f>
        <v>70</v>
      </c>
      <c r="S59" s="14">
        <f>Table4[[#This Row],[LbrCost]]/24</f>
        <v>2.9166666666666665</v>
      </c>
      <c r="T59" s="14">
        <f>IF(Table4[[#This Row],[WtyLbr]]="Yes",0,Table4[[#This Row],[LbrCost]])</f>
        <v>70</v>
      </c>
      <c r="U59" s="14">
        <f>IF(Table4[[#This Row],[WtyParts]]="Yes",0,Table4[[#This Row],[PartsCost]])</f>
        <v>1.17</v>
      </c>
      <c r="V59" s="14">
        <f>M59+R59</f>
        <v>71.17</v>
      </c>
      <c r="W59" s="14">
        <f>SUM(Table4[[#This Row],[LbrFee]],Table4[[#This Row],[PartsFee]])</f>
        <v>71.17</v>
      </c>
      <c r="X59" t="s">
        <v>47</v>
      </c>
      <c r="Y59" t="s">
        <v>47</v>
      </c>
    </row>
    <row r="60" spans="1:25" ht="30" customHeight="1" x14ac:dyDescent="0.3">
      <c r="A60" t="s">
        <v>108</v>
      </c>
      <c r="B60" t="s">
        <v>36</v>
      </c>
      <c r="C60" t="s">
        <v>59</v>
      </c>
      <c r="D60" t="s">
        <v>26</v>
      </c>
      <c r="F60">
        <v>44098</v>
      </c>
      <c r="G60">
        <v>44109</v>
      </c>
      <c r="H60">
        <v>2</v>
      </c>
      <c r="L60">
        <v>0.75</v>
      </c>
      <c r="M60" s="13">
        <v>664.79</v>
      </c>
      <c r="N60" t="s">
        <v>27</v>
      </c>
      <c r="O60" t="s">
        <v>28</v>
      </c>
      <c r="P60">
        <v>11</v>
      </c>
      <c r="Q60" s="14">
        <f>_xlfn.IFS(H60=1,$AB$3,H60=2,$AB$4,H60=3,$AB$5)</f>
        <v>140</v>
      </c>
      <c r="R60" s="14">
        <f>L60*Q60</f>
        <v>105</v>
      </c>
      <c r="S60" s="14">
        <f>Table4[[#This Row],[LbrCost]]/24</f>
        <v>4.375</v>
      </c>
      <c r="T60" s="14">
        <f>IF(Table4[[#This Row],[WtyLbr]]="Yes",0,Table4[[#This Row],[LbrCost]])</f>
        <v>105</v>
      </c>
      <c r="U60" s="14">
        <f>IF(Table4[[#This Row],[WtyParts]]="Yes",0,Table4[[#This Row],[PartsCost]])</f>
        <v>664.79</v>
      </c>
      <c r="V60" s="14">
        <f>M60+R60</f>
        <v>769.79</v>
      </c>
      <c r="W60" s="14">
        <f>SUM(Table4[[#This Row],[LbrFee]],Table4[[#This Row],[PartsFee]])</f>
        <v>769.79</v>
      </c>
      <c r="X60" t="s">
        <v>39</v>
      </c>
      <c r="Y60" t="s">
        <v>63</v>
      </c>
    </row>
    <row r="61" spans="1:25" ht="30" customHeight="1" x14ac:dyDescent="0.3">
      <c r="A61" t="s">
        <v>109</v>
      </c>
      <c r="B61" t="s">
        <v>42</v>
      </c>
      <c r="C61" t="s">
        <v>25</v>
      </c>
      <c r="D61" t="s">
        <v>37</v>
      </c>
      <c r="F61">
        <v>44098</v>
      </c>
      <c r="G61">
        <v>44119</v>
      </c>
      <c r="H61">
        <v>1</v>
      </c>
      <c r="L61">
        <v>0.25</v>
      </c>
      <c r="M61" s="13">
        <v>160</v>
      </c>
      <c r="N61" t="s">
        <v>27</v>
      </c>
      <c r="O61" t="s">
        <v>28</v>
      </c>
      <c r="P61">
        <v>21</v>
      </c>
      <c r="Q61" s="14">
        <f>_xlfn.IFS(H61=1,$AB$3,H61=2,$AB$4,H61=3,$AB$5)</f>
        <v>80</v>
      </c>
      <c r="R61" s="14">
        <f>L61*Q61</f>
        <v>20</v>
      </c>
      <c r="S61" s="14">
        <f>Table4[[#This Row],[LbrCost]]/24</f>
        <v>0.83333333333333337</v>
      </c>
      <c r="T61" s="14">
        <f>IF(Table4[[#This Row],[WtyLbr]]="Yes",0,Table4[[#This Row],[LbrCost]])</f>
        <v>20</v>
      </c>
      <c r="U61" s="14">
        <f>IF(Table4[[#This Row],[WtyParts]]="Yes",0,Table4[[#This Row],[PartsCost]])</f>
        <v>160</v>
      </c>
      <c r="V61" s="14">
        <f>M61+R61</f>
        <v>180</v>
      </c>
      <c r="W61" s="14">
        <f>SUM(Table4[[#This Row],[LbrFee]],Table4[[#This Row],[PartsFee]])</f>
        <v>180</v>
      </c>
      <c r="X61" t="s">
        <v>39</v>
      </c>
      <c r="Y61" t="s">
        <v>39</v>
      </c>
    </row>
    <row r="62" spans="1:25" ht="30" customHeight="1" x14ac:dyDescent="0.3">
      <c r="A62" t="s">
        <v>110</v>
      </c>
      <c r="B62" t="s">
        <v>42</v>
      </c>
      <c r="C62" t="s">
        <v>50</v>
      </c>
      <c r="D62" t="s">
        <v>33</v>
      </c>
      <c r="F62">
        <v>44098</v>
      </c>
      <c r="G62">
        <v>44140</v>
      </c>
      <c r="H62">
        <v>2</v>
      </c>
      <c r="L62">
        <v>0.75</v>
      </c>
      <c r="M62" s="13">
        <v>159.5</v>
      </c>
      <c r="N62" t="s">
        <v>27</v>
      </c>
      <c r="O62" t="s">
        <v>28</v>
      </c>
      <c r="P62">
        <v>42</v>
      </c>
      <c r="Q62" s="14">
        <f>_xlfn.IFS(H62=1,$AB$3,H62=2,$AB$4,H62=3,$AB$5)</f>
        <v>140</v>
      </c>
      <c r="R62" s="14">
        <f>L62*Q62</f>
        <v>105</v>
      </c>
      <c r="S62" s="14">
        <f>Table4[[#This Row],[LbrCost]]/24</f>
        <v>4.375</v>
      </c>
      <c r="T62" s="14">
        <f>IF(Table4[[#This Row],[WtyLbr]]="Yes",0,Table4[[#This Row],[LbrCost]])</f>
        <v>105</v>
      </c>
      <c r="U62" s="14">
        <f>IF(Table4[[#This Row],[WtyParts]]="Yes",0,Table4[[#This Row],[PartsCost]])</f>
        <v>159.5</v>
      </c>
      <c r="V62" s="14">
        <f>M62+R62</f>
        <v>264.5</v>
      </c>
      <c r="W62" s="14">
        <f>SUM(Table4[[#This Row],[LbrFee]],Table4[[#This Row],[PartsFee]])</f>
        <v>264.5</v>
      </c>
      <c r="X62" t="s">
        <v>39</v>
      </c>
      <c r="Y62" t="s">
        <v>39</v>
      </c>
    </row>
    <row r="63" spans="1:25" ht="30" customHeight="1" x14ac:dyDescent="0.3">
      <c r="A63" t="s">
        <v>111</v>
      </c>
      <c r="B63" t="s">
        <v>24</v>
      </c>
      <c r="C63" t="s">
        <v>43</v>
      </c>
      <c r="D63" t="s">
        <v>26</v>
      </c>
      <c r="F63">
        <v>44098</v>
      </c>
      <c r="G63">
        <v>44152</v>
      </c>
      <c r="H63">
        <v>2</v>
      </c>
      <c r="L63">
        <v>0.75</v>
      </c>
      <c r="M63" s="13">
        <v>169.64</v>
      </c>
      <c r="N63" t="s">
        <v>27</v>
      </c>
      <c r="O63" t="s">
        <v>38</v>
      </c>
      <c r="P63">
        <v>54</v>
      </c>
      <c r="Q63" s="14">
        <f>_xlfn.IFS(H63=1,$AB$3,H63=2,$AB$4,H63=3,$AB$5)</f>
        <v>140</v>
      </c>
      <c r="R63" s="14">
        <f>L63*Q63</f>
        <v>105</v>
      </c>
      <c r="S63" s="14">
        <f>Table4[[#This Row],[LbrCost]]/24</f>
        <v>4.375</v>
      </c>
      <c r="T63" s="14">
        <f>IF(Table4[[#This Row],[WtyLbr]]="Yes",0,Table4[[#This Row],[LbrCost]])</f>
        <v>105</v>
      </c>
      <c r="U63" s="14">
        <f>IF(Table4[[#This Row],[WtyParts]]="Yes",0,Table4[[#This Row],[PartsCost]])</f>
        <v>169.64</v>
      </c>
      <c r="V63" s="14">
        <f>M63+R63</f>
        <v>274.64</v>
      </c>
      <c r="W63" s="14">
        <f>SUM(Table4[[#This Row],[LbrFee]],Table4[[#This Row],[PartsFee]])</f>
        <v>274.64</v>
      </c>
      <c r="X63" t="s">
        <v>39</v>
      </c>
      <c r="Y63" t="s">
        <v>29</v>
      </c>
    </row>
    <row r="64" spans="1:25" ht="30" customHeight="1" x14ac:dyDescent="0.3">
      <c r="A64" t="s">
        <v>112</v>
      </c>
      <c r="B64" t="s">
        <v>80</v>
      </c>
      <c r="C64" t="s">
        <v>50</v>
      </c>
      <c r="D64" t="s">
        <v>33</v>
      </c>
      <c r="F64">
        <v>44102</v>
      </c>
      <c r="G64">
        <v>44104</v>
      </c>
      <c r="H64">
        <v>2</v>
      </c>
      <c r="L64">
        <v>0.5</v>
      </c>
      <c r="M64" s="13">
        <v>202.86</v>
      </c>
      <c r="N64" t="s">
        <v>27</v>
      </c>
      <c r="O64" t="s">
        <v>28</v>
      </c>
      <c r="P64">
        <v>2</v>
      </c>
      <c r="Q64" s="14">
        <f>_xlfn.IFS(H64=1,$AB$3,H64=2,$AB$4,H64=3,$AB$5)</f>
        <v>140</v>
      </c>
      <c r="R64" s="14">
        <f>L64*Q64</f>
        <v>70</v>
      </c>
      <c r="S64" s="14">
        <f>Table4[[#This Row],[LbrCost]]/24</f>
        <v>2.9166666666666665</v>
      </c>
      <c r="T64" s="14">
        <f>IF(Table4[[#This Row],[WtyLbr]]="Yes",0,Table4[[#This Row],[LbrCost]])</f>
        <v>70</v>
      </c>
      <c r="U64" s="14">
        <f>IF(Table4[[#This Row],[WtyParts]]="Yes",0,Table4[[#This Row],[PartsCost]])</f>
        <v>202.86</v>
      </c>
      <c r="V64" s="14">
        <f>M64+R64</f>
        <v>272.86</v>
      </c>
      <c r="W64" s="14">
        <f>SUM(Table4[[#This Row],[LbrFee]],Table4[[#This Row],[PartsFee]])</f>
        <v>272.86</v>
      </c>
      <c r="X64" t="s">
        <v>63</v>
      </c>
      <c r="Y64" t="s">
        <v>47</v>
      </c>
    </row>
    <row r="65" spans="1:25" ht="30" customHeight="1" x14ac:dyDescent="0.3">
      <c r="A65" t="s">
        <v>113</v>
      </c>
      <c r="B65" t="s">
        <v>31</v>
      </c>
      <c r="C65" t="s">
        <v>32</v>
      </c>
      <c r="D65" t="s">
        <v>26</v>
      </c>
      <c r="F65">
        <v>44102</v>
      </c>
      <c r="G65">
        <v>44111</v>
      </c>
      <c r="H65">
        <v>1</v>
      </c>
      <c r="L65">
        <v>0.5</v>
      </c>
      <c r="M65" s="13">
        <v>10.53</v>
      </c>
      <c r="N65" t="s">
        <v>27</v>
      </c>
      <c r="O65" t="s">
        <v>38</v>
      </c>
      <c r="P65">
        <v>9</v>
      </c>
      <c r="Q65" s="14">
        <f>_xlfn.IFS(H65=1,$AB$3,H65=2,$AB$4,H65=3,$AB$5)</f>
        <v>80</v>
      </c>
      <c r="R65" s="14">
        <f>L65*Q65</f>
        <v>40</v>
      </c>
      <c r="S65" s="14">
        <f>Table4[[#This Row],[LbrCost]]/24</f>
        <v>1.6666666666666667</v>
      </c>
      <c r="T65" s="14">
        <f>IF(Table4[[#This Row],[WtyLbr]]="Yes",0,Table4[[#This Row],[LbrCost]])</f>
        <v>40</v>
      </c>
      <c r="U65" s="14">
        <f>IF(Table4[[#This Row],[WtyParts]]="Yes",0,Table4[[#This Row],[PartsCost]])</f>
        <v>10.53</v>
      </c>
      <c r="V65" s="14">
        <f>M65+R65</f>
        <v>50.53</v>
      </c>
      <c r="W65" s="14">
        <f>SUM(Table4[[#This Row],[LbrFee]],Table4[[#This Row],[PartsFee]])</f>
        <v>50.53</v>
      </c>
      <c r="X65" t="s">
        <v>63</v>
      </c>
      <c r="Y65" t="s">
        <v>47</v>
      </c>
    </row>
    <row r="66" spans="1:25" ht="30" customHeight="1" x14ac:dyDescent="0.3">
      <c r="A66" t="s">
        <v>114</v>
      </c>
      <c r="B66" t="s">
        <v>36</v>
      </c>
      <c r="C66" t="s">
        <v>59</v>
      </c>
      <c r="D66" t="s">
        <v>33</v>
      </c>
      <c r="F66">
        <v>44102</v>
      </c>
      <c r="G66">
        <v>44131</v>
      </c>
      <c r="H66">
        <v>2</v>
      </c>
      <c r="L66">
        <v>0.75</v>
      </c>
      <c r="M66" s="13">
        <v>1.82</v>
      </c>
      <c r="N66" t="s">
        <v>27</v>
      </c>
      <c r="O66" t="s">
        <v>51</v>
      </c>
      <c r="P66">
        <v>29</v>
      </c>
      <c r="Q66" s="14">
        <f>_xlfn.IFS(H66=1,$AB$3,H66=2,$AB$4,H66=3,$AB$5)</f>
        <v>140</v>
      </c>
      <c r="R66" s="14">
        <f>L66*Q66</f>
        <v>105</v>
      </c>
      <c r="S66" s="14">
        <f>Table4[[#This Row],[LbrCost]]/24</f>
        <v>4.375</v>
      </c>
      <c r="T66" s="14">
        <f>IF(Table4[[#This Row],[WtyLbr]]="Yes",0,Table4[[#This Row],[LbrCost]])</f>
        <v>105</v>
      </c>
      <c r="U66" s="14">
        <f>IF(Table4[[#This Row],[WtyParts]]="Yes",0,Table4[[#This Row],[PartsCost]])</f>
        <v>1.82</v>
      </c>
      <c r="V66" s="14">
        <f>M66+R66</f>
        <v>106.82</v>
      </c>
      <c r="W66" s="14">
        <f>SUM(Table4[[#This Row],[LbrFee]],Table4[[#This Row],[PartsFee]])</f>
        <v>106.82</v>
      </c>
      <c r="X66" t="s">
        <v>63</v>
      </c>
      <c r="Y66" t="s">
        <v>29</v>
      </c>
    </row>
    <row r="67" spans="1:25" ht="30" customHeight="1" x14ac:dyDescent="0.3">
      <c r="A67" t="s">
        <v>115</v>
      </c>
      <c r="B67" t="s">
        <v>31</v>
      </c>
      <c r="C67" t="s">
        <v>25</v>
      </c>
      <c r="D67" t="s">
        <v>26</v>
      </c>
      <c r="F67">
        <v>44103</v>
      </c>
      <c r="G67">
        <v>44112</v>
      </c>
      <c r="H67">
        <v>2</v>
      </c>
      <c r="L67">
        <v>0.5</v>
      </c>
      <c r="M67" s="13">
        <v>54.12</v>
      </c>
      <c r="N67" t="s">
        <v>27</v>
      </c>
      <c r="O67" t="s">
        <v>28</v>
      </c>
      <c r="P67">
        <v>9</v>
      </c>
      <c r="Q67" s="14">
        <f>_xlfn.IFS(H67=1,$AB$3,H67=2,$AB$4,H67=3,$AB$5)</f>
        <v>140</v>
      </c>
      <c r="R67" s="14">
        <f>L67*Q67</f>
        <v>70</v>
      </c>
      <c r="S67" s="14">
        <f>Table4[[#This Row],[LbrCost]]/24</f>
        <v>2.9166666666666665</v>
      </c>
      <c r="T67" s="14">
        <f>IF(Table4[[#This Row],[WtyLbr]]="Yes",0,Table4[[#This Row],[LbrCost]])</f>
        <v>70</v>
      </c>
      <c r="U67" s="14">
        <f>IF(Table4[[#This Row],[WtyParts]]="Yes",0,Table4[[#This Row],[PartsCost]])</f>
        <v>54.12</v>
      </c>
      <c r="V67" s="14">
        <f>M67+R67</f>
        <v>124.12</v>
      </c>
      <c r="W67" s="14">
        <f>SUM(Table4[[#This Row],[LbrFee]],Table4[[#This Row],[PartsFee]])</f>
        <v>124.12</v>
      </c>
      <c r="X67" t="s">
        <v>29</v>
      </c>
      <c r="Y67" t="s">
        <v>39</v>
      </c>
    </row>
    <row r="68" spans="1:25" ht="30" customHeight="1" x14ac:dyDescent="0.3">
      <c r="A68" t="s">
        <v>116</v>
      </c>
      <c r="B68" t="s">
        <v>42</v>
      </c>
      <c r="C68" t="s">
        <v>59</v>
      </c>
      <c r="D68" t="s">
        <v>37</v>
      </c>
      <c r="F68">
        <v>44103</v>
      </c>
      <c r="G68">
        <v>44125</v>
      </c>
      <c r="H68">
        <v>2</v>
      </c>
      <c r="L68">
        <v>0.25</v>
      </c>
      <c r="M68" s="13">
        <v>367.71</v>
      </c>
      <c r="N68" t="s">
        <v>27</v>
      </c>
      <c r="O68" t="s">
        <v>28</v>
      </c>
      <c r="P68">
        <v>22</v>
      </c>
      <c r="Q68" s="14">
        <f>_xlfn.IFS(H68=1,$AB$3,H68=2,$AB$4,H68=3,$AB$5)</f>
        <v>140</v>
      </c>
      <c r="R68" s="14">
        <f>L68*Q68</f>
        <v>35</v>
      </c>
      <c r="S68" s="14">
        <f>Table4[[#This Row],[LbrCost]]/24</f>
        <v>1.4583333333333333</v>
      </c>
      <c r="T68" s="14">
        <f>IF(Table4[[#This Row],[WtyLbr]]="Yes",0,Table4[[#This Row],[LbrCost]])</f>
        <v>35</v>
      </c>
      <c r="U68" s="14">
        <f>IF(Table4[[#This Row],[WtyParts]]="Yes",0,Table4[[#This Row],[PartsCost]])</f>
        <v>367.71</v>
      </c>
      <c r="V68" s="14">
        <f>M68+R68</f>
        <v>402.71</v>
      </c>
      <c r="W68" s="14">
        <f>SUM(Table4[[#This Row],[LbrFee]],Table4[[#This Row],[PartsFee]])</f>
        <v>402.71</v>
      </c>
      <c r="X68" t="s">
        <v>29</v>
      </c>
      <c r="Y68" t="s">
        <v>47</v>
      </c>
    </row>
    <row r="69" spans="1:25" ht="30" customHeight="1" x14ac:dyDescent="0.3">
      <c r="A69" t="s">
        <v>117</v>
      </c>
      <c r="B69" t="s">
        <v>55</v>
      </c>
      <c r="C69" t="s">
        <v>32</v>
      </c>
      <c r="D69" t="s">
        <v>26</v>
      </c>
      <c r="F69">
        <v>44103</v>
      </c>
      <c r="G69">
        <v>44123</v>
      </c>
      <c r="H69">
        <v>1</v>
      </c>
      <c r="L69">
        <v>1.5</v>
      </c>
      <c r="M69" s="13">
        <v>139.04</v>
      </c>
      <c r="N69" t="s">
        <v>27</v>
      </c>
      <c r="O69" t="s">
        <v>28</v>
      </c>
      <c r="P69">
        <v>20</v>
      </c>
      <c r="Q69" s="14">
        <f>_xlfn.IFS(H69=1,$AB$3,H69=2,$AB$4,H69=3,$AB$5)</f>
        <v>80</v>
      </c>
      <c r="R69" s="14">
        <f>L69*Q69</f>
        <v>120</v>
      </c>
      <c r="S69" s="14">
        <f>Table4[[#This Row],[LbrCost]]/24</f>
        <v>5</v>
      </c>
      <c r="T69" s="14">
        <f>IF(Table4[[#This Row],[WtyLbr]]="Yes",0,Table4[[#This Row],[LbrCost]])</f>
        <v>120</v>
      </c>
      <c r="U69" s="14">
        <f>IF(Table4[[#This Row],[WtyParts]]="Yes",0,Table4[[#This Row],[PartsCost]])</f>
        <v>139.04</v>
      </c>
      <c r="V69" s="14">
        <f>M69+R69</f>
        <v>259.03999999999996</v>
      </c>
      <c r="W69" s="14">
        <f>SUM(Table4[[#This Row],[LbrFee]],Table4[[#This Row],[PartsFee]])</f>
        <v>259.03999999999996</v>
      </c>
      <c r="X69" t="s">
        <v>29</v>
      </c>
      <c r="Y69" t="s">
        <v>63</v>
      </c>
    </row>
    <row r="70" spans="1:25" ht="30" customHeight="1" x14ac:dyDescent="0.3">
      <c r="A70" t="s">
        <v>118</v>
      </c>
      <c r="B70" t="s">
        <v>55</v>
      </c>
      <c r="C70" t="s">
        <v>25</v>
      </c>
      <c r="D70" t="s">
        <v>33</v>
      </c>
      <c r="F70">
        <v>44103</v>
      </c>
      <c r="G70">
        <v>44131</v>
      </c>
      <c r="H70">
        <v>1</v>
      </c>
      <c r="L70">
        <v>0.5</v>
      </c>
      <c r="M70" s="13">
        <v>50.32</v>
      </c>
      <c r="N70" t="s">
        <v>27</v>
      </c>
      <c r="O70" t="s">
        <v>38</v>
      </c>
      <c r="P70">
        <v>28</v>
      </c>
      <c r="Q70" s="14">
        <f>_xlfn.IFS(H70=1,$AB$3,H70=2,$AB$4,H70=3,$AB$5)</f>
        <v>80</v>
      </c>
      <c r="R70" s="14">
        <f>L70*Q70</f>
        <v>40</v>
      </c>
      <c r="S70" s="14">
        <f>Table4[[#This Row],[LbrCost]]/24</f>
        <v>1.6666666666666667</v>
      </c>
      <c r="T70" s="14">
        <f>IF(Table4[[#This Row],[WtyLbr]]="Yes",0,Table4[[#This Row],[LbrCost]])</f>
        <v>40</v>
      </c>
      <c r="U70" s="14">
        <f>IF(Table4[[#This Row],[WtyParts]]="Yes",0,Table4[[#This Row],[PartsCost]])</f>
        <v>50.32</v>
      </c>
      <c r="V70" s="14">
        <f>M70+R70</f>
        <v>90.32</v>
      </c>
      <c r="W70" s="14">
        <f>SUM(Table4[[#This Row],[LbrFee]],Table4[[#This Row],[PartsFee]])</f>
        <v>90.32</v>
      </c>
      <c r="X70" t="s">
        <v>29</v>
      </c>
      <c r="Y70" t="s">
        <v>29</v>
      </c>
    </row>
    <row r="71" spans="1:25" ht="30" customHeight="1" x14ac:dyDescent="0.3">
      <c r="A71" t="s">
        <v>119</v>
      </c>
      <c r="B71" t="s">
        <v>36</v>
      </c>
      <c r="C71" t="s">
        <v>50</v>
      </c>
      <c r="D71" t="s">
        <v>53</v>
      </c>
      <c r="F71">
        <v>44103</v>
      </c>
      <c r="G71">
        <v>44159</v>
      </c>
      <c r="H71">
        <v>1</v>
      </c>
      <c r="L71">
        <v>1</v>
      </c>
      <c r="M71" s="13">
        <v>122.43</v>
      </c>
      <c r="N71" t="s">
        <v>27</v>
      </c>
      <c r="O71" t="s">
        <v>51</v>
      </c>
      <c r="P71">
        <v>56</v>
      </c>
      <c r="Q71" s="14">
        <f>_xlfn.IFS(H71=1,$AB$3,H71=2,$AB$4,H71=3,$AB$5)</f>
        <v>80</v>
      </c>
      <c r="R71" s="14">
        <f>L71*Q71</f>
        <v>80</v>
      </c>
      <c r="S71" s="14">
        <f>Table4[[#This Row],[LbrCost]]/24</f>
        <v>3.3333333333333335</v>
      </c>
      <c r="T71" s="14">
        <f>IF(Table4[[#This Row],[WtyLbr]]="Yes",0,Table4[[#This Row],[LbrCost]])</f>
        <v>80</v>
      </c>
      <c r="U71" s="14">
        <f>IF(Table4[[#This Row],[WtyParts]]="Yes",0,Table4[[#This Row],[PartsCost]])</f>
        <v>122.43</v>
      </c>
      <c r="V71" s="14">
        <f>M71+R71</f>
        <v>202.43</v>
      </c>
      <c r="W71" s="14">
        <f>SUM(Table4[[#This Row],[LbrFee]],Table4[[#This Row],[PartsFee]])</f>
        <v>202.43</v>
      </c>
      <c r="X71" t="s">
        <v>29</v>
      </c>
      <c r="Y71" t="s">
        <v>29</v>
      </c>
    </row>
    <row r="72" spans="1:25" ht="30" customHeight="1" x14ac:dyDescent="0.3">
      <c r="A72" t="s">
        <v>120</v>
      </c>
      <c r="B72" t="s">
        <v>55</v>
      </c>
      <c r="C72" t="s">
        <v>25</v>
      </c>
      <c r="D72" t="s">
        <v>26</v>
      </c>
      <c r="F72">
        <v>44103</v>
      </c>
      <c r="G72">
        <v>44167</v>
      </c>
      <c r="H72">
        <v>1</v>
      </c>
      <c r="L72">
        <v>1</v>
      </c>
      <c r="M72" s="13">
        <v>78.55</v>
      </c>
      <c r="N72" t="s">
        <v>27</v>
      </c>
      <c r="O72" t="s">
        <v>38</v>
      </c>
      <c r="P72">
        <v>64</v>
      </c>
      <c r="Q72" s="14">
        <f>_xlfn.IFS(H72=1,$AB$3,H72=2,$AB$4,H72=3,$AB$5)</f>
        <v>80</v>
      </c>
      <c r="R72" s="14">
        <f>L72*Q72</f>
        <v>80</v>
      </c>
      <c r="S72" s="14">
        <f>Table4[[#This Row],[LbrCost]]/24</f>
        <v>3.3333333333333335</v>
      </c>
      <c r="T72" s="14">
        <f>IF(Table4[[#This Row],[WtyLbr]]="Yes",0,Table4[[#This Row],[LbrCost]])</f>
        <v>80</v>
      </c>
      <c r="U72" s="14">
        <f>IF(Table4[[#This Row],[WtyParts]]="Yes",0,Table4[[#This Row],[PartsCost]])</f>
        <v>78.55</v>
      </c>
      <c r="V72" s="14">
        <f>M72+R72</f>
        <v>158.55000000000001</v>
      </c>
      <c r="W72" s="14">
        <f>SUM(Table4[[#This Row],[LbrFee]],Table4[[#This Row],[PartsFee]])</f>
        <v>158.55000000000001</v>
      </c>
      <c r="X72" t="s">
        <v>29</v>
      </c>
      <c r="Y72" t="s">
        <v>47</v>
      </c>
    </row>
    <row r="73" spans="1:25" ht="30" customHeight="1" x14ac:dyDescent="0.3">
      <c r="A73" t="s">
        <v>121</v>
      </c>
      <c r="B73" t="s">
        <v>42</v>
      </c>
      <c r="C73" t="s">
        <v>25</v>
      </c>
      <c r="D73" t="s">
        <v>37</v>
      </c>
      <c r="E73" t="s">
        <v>44</v>
      </c>
      <c r="F73">
        <v>44104</v>
      </c>
      <c r="G73">
        <v>44111</v>
      </c>
      <c r="H73">
        <v>1</v>
      </c>
      <c r="L73">
        <v>0.25</v>
      </c>
      <c r="M73" s="13">
        <v>239.1</v>
      </c>
      <c r="N73" t="s">
        <v>27</v>
      </c>
      <c r="O73" t="s">
        <v>28</v>
      </c>
      <c r="P73">
        <v>7</v>
      </c>
      <c r="Q73" s="14">
        <f>_xlfn.IFS(H73=1,$AB$3,H73=2,$AB$4,H73=3,$AB$5)</f>
        <v>80</v>
      </c>
      <c r="R73" s="14">
        <f>L73*Q73</f>
        <v>20</v>
      </c>
      <c r="S73" s="14">
        <f>Table4[[#This Row],[LbrCost]]/24</f>
        <v>0.83333333333333337</v>
      </c>
      <c r="T73" s="14">
        <f>IF(Table4[[#This Row],[WtyLbr]]="Yes",0,Table4[[#This Row],[LbrCost]])</f>
        <v>20</v>
      </c>
      <c r="U73" s="14">
        <f>IF(Table4[[#This Row],[WtyParts]]="Yes",0,Table4[[#This Row],[PartsCost]])</f>
        <v>239.1</v>
      </c>
      <c r="V73" s="14">
        <f>M73+R73</f>
        <v>259.10000000000002</v>
      </c>
      <c r="W73" s="14">
        <f>SUM(Table4[[#This Row],[LbrFee]],Table4[[#This Row],[PartsFee]])</f>
        <v>259.10000000000002</v>
      </c>
      <c r="X73" t="s">
        <v>47</v>
      </c>
      <c r="Y73" t="s">
        <v>47</v>
      </c>
    </row>
    <row r="74" spans="1:25" ht="30" customHeight="1" x14ac:dyDescent="0.3">
      <c r="A74" t="s">
        <v>122</v>
      </c>
      <c r="B74" t="s">
        <v>36</v>
      </c>
      <c r="C74" t="s">
        <v>43</v>
      </c>
      <c r="D74" t="s">
        <v>33</v>
      </c>
      <c r="F74">
        <v>44104</v>
      </c>
      <c r="G74">
        <v>44123</v>
      </c>
      <c r="H74">
        <v>1</v>
      </c>
      <c r="L74">
        <v>0.5</v>
      </c>
      <c r="M74" s="13">
        <v>61.18</v>
      </c>
      <c r="N74" t="s">
        <v>27</v>
      </c>
      <c r="O74" t="s">
        <v>51</v>
      </c>
      <c r="P74">
        <v>19</v>
      </c>
      <c r="Q74" s="14">
        <f>_xlfn.IFS(H74=1,$AB$3,H74=2,$AB$4,H74=3,$AB$5)</f>
        <v>80</v>
      </c>
      <c r="R74" s="14">
        <f>L74*Q74</f>
        <v>40</v>
      </c>
      <c r="S74" s="14">
        <f>Table4[[#This Row],[LbrCost]]/24</f>
        <v>1.6666666666666667</v>
      </c>
      <c r="T74" s="14">
        <f>IF(Table4[[#This Row],[WtyLbr]]="Yes",0,Table4[[#This Row],[LbrCost]])</f>
        <v>40</v>
      </c>
      <c r="U74" s="14">
        <f>IF(Table4[[#This Row],[WtyParts]]="Yes",0,Table4[[#This Row],[PartsCost]])</f>
        <v>61.18</v>
      </c>
      <c r="V74" s="14">
        <f>M74+R74</f>
        <v>101.18</v>
      </c>
      <c r="W74" s="14">
        <f>SUM(Table4[[#This Row],[LbrFee]],Table4[[#This Row],[PartsFee]])</f>
        <v>101.18</v>
      </c>
      <c r="X74" t="s">
        <v>47</v>
      </c>
      <c r="Y74" t="s">
        <v>63</v>
      </c>
    </row>
    <row r="75" spans="1:25" ht="30" customHeight="1" x14ac:dyDescent="0.3">
      <c r="A75" t="s">
        <v>123</v>
      </c>
      <c r="B75" t="s">
        <v>42</v>
      </c>
      <c r="C75" t="s">
        <v>43</v>
      </c>
      <c r="D75" t="s">
        <v>53</v>
      </c>
      <c r="F75">
        <v>44104</v>
      </c>
      <c r="G75">
        <v>44153</v>
      </c>
      <c r="H75">
        <v>2</v>
      </c>
      <c r="L75">
        <v>2.25</v>
      </c>
      <c r="M75" s="13">
        <v>800.71</v>
      </c>
      <c r="N75" t="s">
        <v>27</v>
      </c>
      <c r="O75" t="s">
        <v>28</v>
      </c>
      <c r="P75">
        <v>49</v>
      </c>
      <c r="Q75" s="14">
        <f>_xlfn.IFS(H75=1,$AB$3,H75=2,$AB$4,H75=3,$AB$5)</f>
        <v>140</v>
      </c>
      <c r="R75" s="14">
        <f>L75*Q75</f>
        <v>315</v>
      </c>
      <c r="S75" s="14">
        <f>Table4[[#This Row],[LbrCost]]/24</f>
        <v>13.125</v>
      </c>
      <c r="T75" s="14">
        <f>IF(Table4[[#This Row],[WtyLbr]]="Yes",0,Table4[[#This Row],[LbrCost]])</f>
        <v>315</v>
      </c>
      <c r="U75" s="14">
        <f>IF(Table4[[#This Row],[WtyParts]]="Yes",0,Table4[[#This Row],[PartsCost]])</f>
        <v>800.71</v>
      </c>
      <c r="V75" s="14">
        <f>M75+R75</f>
        <v>1115.71</v>
      </c>
      <c r="W75" s="14">
        <f>SUM(Table4[[#This Row],[LbrFee]],Table4[[#This Row],[PartsFee]])</f>
        <v>1115.71</v>
      </c>
      <c r="X75" t="s">
        <v>47</v>
      </c>
      <c r="Y75" t="s">
        <v>47</v>
      </c>
    </row>
    <row r="76" spans="1:25" ht="30" customHeight="1" x14ac:dyDescent="0.3">
      <c r="A76" t="s">
        <v>124</v>
      </c>
      <c r="B76" t="s">
        <v>42</v>
      </c>
      <c r="C76" t="s">
        <v>25</v>
      </c>
      <c r="D76" t="s">
        <v>26</v>
      </c>
      <c r="F76">
        <v>44105</v>
      </c>
      <c r="G76">
        <v>44130</v>
      </c>
      <c r="H76">
        <v>1</v>
      </c>
      <c r="L76">
        <v>0.25</v>
      </c>
      <c r="M76" s="13">
        <v>19.2</v>
      </c>
      <c r="N76" t="s">
        <v>27</v>
      </c>
      <c r="O76" t="s">
        <v>28</v>
      </c>
      <c r="P76">
        <v>25</v>
      </c>
      <c r="Q76" s="14">
        <f>_xlfn.IFS(H76=1,$AB$3,H76=2,$AB$4,H76=3,$AB$5)</f>
        <v>80</v>
      </c>
      <c r="R76" s="14">
        <f>L76*Q76</f>
        <v>20</v>
      </c>
      <c r="S76" s="14">
        <f>Table4[[#This Row],[LbrCost]]/24</f>
        <v>0.83333333333333337</v>
      </c>
      <c r="T76" s="14">
        <f>IF(Table4[[#This Row],[WtyLbr]]="Yes",0,Table4[[#This Row],[LbrCost]])</f>
        <v>20</v>
      </c>
      <c r="U76" s="14">
        <f>IF(Table4[[#This Row],[WtyParts]]="Yes",0,Table4[[#This Row],[PartsCost]])</f>
        <v>19.2</v>
      </c>
      <c r="V76" s="14">
        <f>M76+R76</f>
        <v>39.200000000000003</v>
      </c>
      <c r="W76" s="14">
        <f>SUM(Table4[[#This Row],[LbrFee]],Table4[[#This Row],[PartsFee]])</f>
        <v>39.200000000000003</v>
      </c>
      <c r="X76" t="s">
        <v>39</v>
      </c>
      <c r="Y76" t="s">
        <v>63</v>
      </c>
    </row>
    <row r="77" spans="1:25" ht="30" customHeight="1" x14ac:dyDescent="0.3">
      <c r="A77" t="s">
        <v>125</v>
      </c>
      <c r="B77" t="s">
        <v>31</v>
      </c>
      <c r="C77" t="s">
        <v>32</v>
      </c>
      <c r="D77" t="s">
        <v>26</v>
      </c>
      <c r="F77">
        <v>44109</v>
      </c>
      <c r="G77">
        <v>44117</v>
      </c>
      <c r="H77">
        <v>1</v>
      </c>
      <c r="L77">
        <v>0.25</v>
      </c>
      <c r="M77" s="13">
        <v>19.5</v>
      </c>
      <c r="N77" t="s">
        <v>27</v>
      </c>
      <c r="O77" t="s">
        <v>28</v>
      </c>
      <c r="P77">
        <v>8</v>
      </c>
      <c r="Q77" s="14">
        <f>_xlfn.IFS(H77=1,$AB$3,H77=2,$AB$4,H77=3,$AB$5)</f>
        <v>80</v>
      </c>
      <c r="R77" s="14">
        <f>L77*Q77</f>
        <v>20</v>
      </c>
      <c r="S77" s="14">
        <f>Table4[[#This Row],[LbrCost]]/24</f>
        <v>0.83333333333333337</v>
      </c>
      <c r="T77" s="14">
        <f>IF(Table4[[#This Row],[WtyLbr]]="Yes",0,Table4[[#This Row],[LbrCost]])</f>
        <v>20</v>
      </c>
      <c r="U77" s="14">
        <f>IF(Table4[[#This Row],[WtyParts]]="Yes",0,Table4[[#This Row],[PartsCost]])</f>
        <v>19.5</v>
      </c>
      <c r="V77" s="14">
        <f>M77+R77</f>
        <v>39.5</v>
      </c>
      <c r="W77" s="14">
        <f>SUM(Table4[[#This Row],[LbrFee]],Table4[[#This Row],[PartsFee]])</f>
        <v>39.5</v>
      </c>
      <c r="X77" t="s">
        <v>63</v>
      </c>
      <c r="Y77" t="s">
        <v>29</v>
      </c>
    </row>
    <row r="78" spans="1:25" ht="30" customHeight="1" x14ac:dyDescent="0.3">
      <c r="A78" t="s">
        <v>126</v>
      </c>
      <c r="B78" t="s">
        <v>31</v>
      </c>
      <c r="C78" t="s">
        <v>32</v>
      </c>
      <c r="D78" t="s">
        <v>37</v>
      </c>
      <c r="F78">
        <v>44109</v>
      </c>
      <c r="G78">
        <v>44117</v>
      </c>
      <c r="H78">
        <v>1</v>
      </c>
      <c r="L78">
        <v>0.25</v>
      </c>
      <c r="M78" s="13">
        <v>22.43</v>
      </c>
      <c r="N78" t="s">
        <v>27</v>
      </c>
      <c r="O78" t="s">
        <v>28</v>
      </c>
      <c r="P78">
        <v>8</v>
      </c>
      <c r="Q78" s="14">
        <f>_xlfn.IFS(H78=1,$AB$3,H78=2,$AB$4,H78=3,$AB$5)</f>
        <v>80</v>
      </c>
      <c r="R78" s="14">
        <f>L78*Q78</f>
        <v>20</v>
      </c>
      <c r="S78" s="14">
        <f>Table4[[#This Row],[LbrCost]]/24</f>
        <v>0.83333333333333337</v>
      </c>
      <c r="T78" s="14">
        <f>IF(Table4[[#This Row],[WtyLbr]]="Yes",0,Table4[[#This Row],[LbrCost]])</f>
        <v>20</v>
      </c>
      <c r="U78" s="14">
        <f>IF(Table4[[#This Row],[WtyParts]]="Yes",0,Table4[[#This Row],[PartsCost]])</f>
        <v>22.43</v>
      </c>
      <c r="V78" s="14">
        <f>M78+R78</f>
        <v>42.43</v>
      </c>
      <c r="W78" s="14">
        <f>SUM(Table4[[#This Row],[LbrFee]],Table4[[#This Row],[PartsFee]])</f>
        <v>42.43</v>
      </c>
      <c r="X78" t="s">
        <v>63</v>
      </c>
      <c r="Y78" t="s">
        <v>29</v>
      </c>
    </row>
    <row r="79" spans="1:25" ht="30" customHeight="1" x14ac:dyDescent="0.3">
      <c r="A79" t="s">
        <v>127</v>
      </c>
      <c r="B79" t="s">
        <v>55</v>
      </c>
      <c r="C79" t="s">
        <v>50</v>
      </c>
      <c r="D79" t="s">
        <v>26</v>
      </c>
      <c r="F79">
        <v>44109</v>
      </c>
      <c r="G79">
        <v>44117</v>
      </c>
      <c r="H79">
        <v>1</v>
      </c>
      <c r="L79">
        <v>0.5</v>
      </c>
      <c r="M79" s="13">
        <v>26.58</v>
      </c>
      <c r="N79" t="s">
        <v>27</v>
      </c>
      <c r="O79" t="s">
        <v>28</v>
      </c>
      <c r="P79">
        <v>8</v>
      </c>
      <c r="Q79" s="14">
        <f>_xlfn.IFS(H79=1,$AB$3,H79=2,$AB$4,H79=3,$AB$5)</f>
        <v>80</v>
      </c>
      <c r="R79" s="14">
        <f>L79*Q79</f>
        <v>40</v>
      </c>
      <c r="S79" s="14">
        <f>Table4[[#This Row],[LbrCost]]/24</f>
        <v>1.6666666666666667</v>
      </c>
      <c r="T79" s="14">
        <f>IF(Table4[[#This Row],[WtyLbr]]="Yes",0,Table4[[#This Row],[LbrCost]])</f>
        <v>40</v>
      </c>
      <c r="U79" s="14">
        <f>IF(Table4[[#This Row],[WtyParts]]="Yes",0,Table4[[#This Row],[PartsCost]])</f>
        <v>26.58</v>
      </c>
      <c r="V79" s="14">
        <f>M79+R79</f>
        <v>66.58</v>
      </c>
      <c r="W79" s="14">
        <f>SUM(Table4[[#This Row],[LbrFee]],Table4[[#This Row],[PartsFee]])</f>
        <v>66.58</v>
      </c>
      <c r="X79" t="s">
        <v>63</v>
      </c>
      <c r="Y79" t="s">
        <v>29</v>
      </c>
    </row>
    <row r="80" spans="1:25" ht="30" customHeight="1" x14ac:dyDescent="0.3">
      <c r="A80" t="s">
        <v>128</v>
      </c>
      <c r="B80" t="s">
        <v>36</v>
      </c>
      <c r="C80" t="s">
        <v>43</v>
      </c>
      <c r="D80" t="s">
        <v>26</v>
      </c>
      <c r="F80">
        <v>44109</v>
      </c>
      <c r="G80">
        <v>44128</v>
      </c>
      <c r="H80">
        <v>1</v>
      </c>
      <c r="L80">
        <v>0.5</v>
      </c>
      <c r="M80" s="13">
        <v>288.20999999999998</v>
      </c>
      <c r="N80" t="s">
        <v>27</v>
      </c>
      <c r="O80" t="s">
        <v>51</v>
      </c>
      <c r="P80">
        <v>19</v>
      </c>
      <c r="Q80" s="14">
        <f>_xlfn.IFS(H80=1,$AB$3,H80=2,$AB$4,H80=3,$AB$5)</f>
        <v>80</v>
      </c>
      <c r="R80" s="14">
        <f>L80*Q80</f>
        <v>40</v>
      </c>
      <c r="S80" s="14">
        <f>Table4[[#This Row],[LbrCost]]/24</f>
        <v>1.6666666666666667</v>
      </c>
      <c r="T80" s="14">
        <f>IF(Table4[[#This Row],[WtyLbr]]="Yes",0,Table4[[#This Row],[LbrCost]])</f>
        <v>40</v>
      </c>
      <c r="U80" s="14">
        <f>IF(Table4[[#This Row],[WtyParts]]="Yes",0,Table4[[#This Row],[PartsCost]])</f>
        <v>288.20999999999998</v>
      </c>
      <c r="V80" s="14">
        <f>M80+R80</f>
        <v>328.21</v>
      </c>
      <c r="W80" s="14">
        <f>SUM(Table4[[#This Row],[LbrFee]],Table4[[#This Row],[PartsFee]])</f>
        <v>328.21</v>
      </c>
      <c r="X80" t="s">
        <v>63</v>
      </c>
      <c r="Y80" t="s">
        <v>60</v>
      </c>
    </row>
    <row r="81" spans="1:25" ht="30" customHeight="1" x14ac:dyDescent="0.3">
      <c r="A81" t="s">
        <v>129</v>
      </c>
      <c r="B81" t="s">
        <v>31</v>
      </c>
      <c r="C81" t="s">
        <v>32</v>
      </c>
      <c r="D81" t="s">
        <v>33</v>
      </c>
      <c r="F81">
        <v>44109</v>
      </c>
      <c r="G81">
        <v>44123</v>
      </c>
      <c r="H81">
        <v>1</v>
      </c>
      <c r="L81">
        <v>0.5</v>
      </c>
      <c r="M81" s="13">
        <v>54.24</v>
      </c>
      <c r="N81" t="s">
        <v>27</v>
      </c>
      <c r="O81" t="s">
        <v>28</v>
      </c>
      <c r="P81">
        <v>14</v>
      </c>
      <c r="Q81" s="14">
        <f>_xlfn.IFS(H81=1,$AB$3,H81=2,$AB$4,H81=3,$AB$5)</f>
        <v>80</v>
      </c>
      <c r="R81" s="14">
        <f>L81*Q81</f>
        <v>40</v>
      </c>
      <c r="S81" s="14">
        <f>Table4[[#This Row],[LbrCost]]/24</f>
        <v>1.6666666666666667</v>
      </c>
      <c r="T81" s="14">
        <f>IF(Table4[[#This Row],[WtyLbr]]="Yes",0,Table4[[#This Row],[LbrCost]])</f>
        <v>40</v>
      </c>
      <c r="U81" s="14">
        <f>IF(Table4[[#This Row],[WtyParts]]="Yes",0,Table4[[#This Row],[PartsCost]])</f>
        <v>54.24</v>
      </c>
      <c r="V81" s="14">
        <f>M81+R81</f>
        <v>94.240000000000009</v>
      </c>
      <c r="W81" s="14">
        <f>SUM(Table4[[#This Row],[LbrFee]],Table4[[#This Row],[PartsFee]])</f>
        <v>94.240000000000009</v>
      </c>
      <c r="X81" t="s">
        <v>63</v>
      </c>
      <c r="Y81" t="s">
        <v>63</v>
      </c>
    </row>
    <row r="82" spans="1:25" ht="30" customHeight="1" x14ac:dyDescent="0.3">
      <c r="A82" t="s">
        <v>130</v>
      </c>
      <c r="B82" t="s">
        <v>55</v>
      </c>
      <c r="C82" t="s">
        <v>32</v>
      </c>
      <c r="D82" t="s">
        <v>26</v>
      </c>
      <c r="F82">
        <v>44110</v>
      </c>
      <c r="G82">
        <v>44123</v>
      </c>
      <c r="H82">
        <v>1</v>
      </c>
      <c r="L82">
        <v>0.25</v>
      </c>
      <c r="M82" s="13">
        <v>332.4</v>
      </c>
      <c r="N82" t="s">
        <v>27</v>
      </c>
      <c r="O82" t="s">
        <v>38</v>
      </c>
      <c r="P82">
        <v>13</v>
      </c>
      <c r="Q82" s="14">
        <f>_xlfn.IFS(H82=1,$AB$3,H82=2,$AB$4,H82=3,$AB$5)</f>
        <v>80</v>
      </c>
      <c r="R82" s="14">
        <f>L82*Q82</f>
        <v>20</v>
      </c>
      <c r="S82" s="14">
        <f>Table4[[#This Row],[LbrCost]]/24</f>
        <v>0.83333333333333337</v>
      </c>
      <c r="T82" s="14">
        <f>IF(Table4[[#This Row],[WtyLbr]]="Yes",0,Table4[[#This Row],[LbrCost]])</f>
        <v>20</v>
      </c>
      <c r="U82" s="14">
        <f>IF(Table4[[#This Row],[WtyParts]]="Yes",0,Table4[[#This Row],[PartsCost]])</f>
        <v>332.4</v>
      </c>
      <c r="V82" s="14">
        <f>M82+R82</f>
        <v>352.4</v>
      </c>
      <c r="W82" s="14">
        <f>SUM(Table4[[#This Row],[LbrFee]],Table4[[#This Row],[PartsFee]])</f>
        <v>352.4</v>
      </c>
      <c r="X82" t="s">
        <v>29</v>
      </c>
      <c r="Y82" t="s">
        <v>63</v>
      </c>
    </row>
    <row r="83" spans="1:25" ht="30" customHeight="1" x14ac:dyDescent="0.3">
      <c r="A83" t="s">
        <v>131</v>
      </c>
      <c r="B83" t="s">
        <v>42</v>
      </c>
      <c r="C83" t="s">
        <v>25</v>
      </c>
      <c r="D83" t="s">
        <v>26</v>
      </c>
      <c r="F83">
        <v>44110</v>
      </c>
      <c r="G83">
        <v>44127</v>
      </c>
      <c r="H83">
        <v>2</v>
      </c>
      <c r="L83">
        <v>0.75</v>
      </c>
      <c r="M83" s="13">
        <v>124.16</v>
      </c>
      <c r="N83" t="s">
        <v>27</v>
      </c>
      <c r="O83" t="s">
        <v>51</v>
      </c>
      <c r="P83">
        <v>17</v>
      </c>
      <c r="Q83" s="14">
        <f>_xlfn.IFS(H83=1,$AB$3,H83=2,$AB$4,H83=3,$AB$5)</f>
        <v>140</v>
      </c>
      <c r="R83" s="14">
        <f>L83*Q83</f>
        <v>105</v>
      </c>
      <c r="S83" s="14">
        <f>Table4[[#This Row],[LbrCost]]/24</f>
        <v>4.375</v>
      </c>
      <c r="T83" s="14">
        <f>IF(Table4[[#This Row],[WtyLbr]]="Yes",0,Table4[[#This Row],[LbrCost]])</f>
        <v>105</v>
      </c>
      <c r="U83" s="14">
        <f>IF(Table4[[#This Row],[WtyParts]]="Yes",0,Table4[[#This Row],[PartsCost]])</f>
        <v>124.16</v>
      </c>
      <c r="V83" s="14">
        <f>M83+R83</f>
        <v>229.16</v>
      </c>
      <c r="W83" s="14">
        <f>SUM(Table4[[#This Row],[LbrFee]],Table4[[#This Row],[PartsFee]])</f>
        <v>229.16</v>
      </c>
      <c r="X83" t="s">
        <v>29</v>
      </c>
      <c r="Y83" t="s">
        <v>34</v>
      </c>
    </row>
    <row r="84" spans="1:25" ht="30" customHeight="1" x14ac:dyDescent="0.3">
      <c r="A84" t="s">
        <v>132</v>
      </c>
      <c r="B84" t="s">
        <v>36</v>
      </c>
      <c r="C84" t="s">
        <v>50</v>
      </c>
      <c r="D84" t="s">
        <v>37</v>
      </c>
      <c r="F84">
        <v>44110</v>
      </c>
      <c r="G84">
        <v>44130</v>
      </c>
      <c r="H84">
        <v>1</v>
      </c>
      <c r="L84">
        <v>0.25</v>
      </c>
      <c r="M84" s="13">
        <v>21.63</v>
      </c>
      <c r="N84" t="s">
        <v>27</v>
      </c>
      <c r="O84" t="s">
        <v>28</v>
      </c>
      <c r="P84">
        <v>20</v>
      </c>
      <c r="Q84" s="14">
        <f>_xlfn.IFS(H84=1,$AB$3,H84=2,$AB$4,H84=3,$AB$5)</f>
        <v>80</v>
      </c>
      <c r="R84" s="14">
        <f>L84*Q84</f>
        <v>20</v>
      </c>
      <c r="S84" s="14">
        <f>Table4[[#This Row],[LbrCost]]/24</f>
        <v>0.83333333333333337</v>
      </c>
      <c r="T84" s="14">
        <f>IF(Table4[[#This Row],[WtyLbr]]="Yes",0,Table4[[#This Row],[LbrCost]])</f>
        <v>20</v>
      </c>
      <c r="U84" s="14">
        <f>IF(Table4[[#This Row],[WtyParts]]="Yes",0,Table4[[#This Row],[PartsCost]])</f>
        <v>21.63</v>
      </c>
      <c r="V84" s="14">
        <f>M84+R84</f>
        <v>41.629999999999995</v>
      </c>
      <c r="W84" s="14">
        <f>SUM(Table4[[#This Row],[LbrFee]],Table4[[#This Row],[PartsFee]])</f>
        <v>41.629999999999995</v>
      </c>
      <c r="X84" t="s">
        <v>29</v>
      </c>
      <c r="Y84" t="s">
        <v>63</v>
      </c>
    </row>
    <row r="85" spans="1:25" ht="30" customHeight="1" x14ac:dyDescent="0.3">
      <c r="A85" t="s">
        <v>133</v>
      </c>
      <c r="B85" t="s">
        <v>42</v>
      </c>
      <c r="C85" t="s">
        <v>25</v>
      </c>
      <c r="D85" t="s">
        <v>26</v>
      </c>
      <c r="F85">
        <v>44111</v>
      </c>
      <c r="G85">
        <v>44123</v>
      </c>
      <c r="H85">
        <v>2</v>
      </c>
      <c r="K85" t="s">
        <v>44</v>
      </c>
      <c r="L85">
        <v>0.25</v>
      </c>
      <c r="M85" s="13">
        <v>33</v>
      </c>
      <c r="N85" t="s">
        <v>27</v>
      </c>
      <c r="O85" t="s">
        <v>51</v>
      </c>
      <c r="P85">
        <v>12</v>
      </c>
      <c r="Q85" s="14">
        <f>_xlfn.IFS(H85=1,$AB$3,H85=2,$AB$4,H85=3,$AB$5)</f>
        <v>140</v>
      </c>
      <c r="R85" s="14">
        <f>L85*Q85</f>
        <v>35</v>
      </c>
      <c r="S85" s="14">
        <f>Table4[[#This Row],[LbrCost]]/24</f>
        <v>1.4583333333333333</v>
      </c>
      <c r="T85" s="14">
        <f>IF(Table4[[#This Row],[WtyLbr]]="Yes",0,Table4[[#This Row],[LbrCost]])</f>
        <v>35</v>
      </c>
      <c r="U85" s="14">
        <f>IF(Table4[[#This Row],[WtyParts]]="Yes",0,Table4[[#This Row],[PartsCost]])</f>
        <v>0</v>
      </c>
      <c r="V85" s="14">
        <f>M85+R85</f>
        <v>68</v>
      </c>
      <c r="W85" s="14">
        <f>SUM(Table4[[#This Row],[LbrFee]],Table4[[#This Row],[PartsFee]])</f>
        <v>35</v>
      </c>
      <c r="X85" t="s">
        <v>47</v>
      </c>
      <c r="Y85" t="s">
        <v>63</v>
      </c>
    </row>
    <row r="86" spans="1:25" ht="30" customHeight="1" x14ac:dyDescent="0.3">
      <c r="A86" t="s">
        <v>135</v>
      </c>
      <c r="B86" t="s">
        <v>42</v>
      </c>
      <c r="C86" t="s">
        <v>25</v>
      </c>
      <c r="D86" t="s">
        <v>26</v>
      </c>
      <c r="F86">
        <v>44111</v>
      </c>
      <c r="G86">
        <v>44123</v>
      </c>
      <c r="H86">
        <v>2</v>
      </c>
      <c r="L86">
        <v>0.5</v>
      </c>
      <c r="M86" s="13">
        <v>154.5</v>
      </c>
      <c r="N86" t="s">
        <v>27</v>
      </c>
      <c r="O86" t="s">
        <v>51</v>
      </c>
      <c r="P86">
        <v>12</v>
      </c>
      <c r="Q86" s="14">
        <f>_xlfn.IFS(H86=1,$AB$3,H86=2,$AB$4,H86=3,$AB$5)</f>
        <v>140</v>
      </c>
      <c r="R86" s="14">
        <f>L86*Q86</f>
        <v>70</v>
      </c>
      <c r="S86" s="14">
        <f>Table4[[#This Row],[LbrCost]]/24</f>
        <v>2.9166666666666665</v>
      </c>
      <c r="T86" s="14">
        <f>IF(Table4[[#This Row],[WtyLbr]]="Yes",0,Table4[[#This Row],[LbrCost]])</f>
        <v>70</v>
      </c>
      <c r="U86" s="14">
        <f>IF(Table4[[#This Row],[WtyParts]]="Yes",0,Table4[[#This Row],[PartsCost]])</f>
        <v>154.5</v>
      </c>
      <c r="V86" s="14">
        <f>M86+R86</f>
        <v>224.5</v>
      </c>
      <c r="W86" s="14">
        <f>SUM(Table4[[#This Row],[LbrFee]],Table4[[#This Row],[PartsFee]])</f>
        <v>224.5</v>
      </c>
      <c r="X86" t="s">
        <v>47</v>
      </c>
      <c r="Y86" t="s">
        <v>63</v>
      </c>
    </row>
    <row r="87" spans="1:25" ht="30" customHeight="1" x14ac:dyDescent="0.3">
      <c r="A87" t="s">
        <v>136</v>
      </c>
      <c r="B87" t="s">
        <v>31</v>
      </c>
      <c r="C87" t="s">
        <v>32</v>
      </c>
      <c r="D87" t="s">
        <v>53</v>
      </c>
      <c r="F87">
        <v>44111</v>
      </c>
      <c r="G87">
        <v>44124</v>
      </c>
      <c r="H87">
        <v>1</v>
      </c>
      <c r="L87">
        <v>1</v>
      </c>
      <c r="M87" s="13">
        <v>48.75</v>
      </c>
      <c r="N87" t="s">
        <v>27</v>
      </c>
      <c r="O87" t="s">
        <v>28</v>
      </c>
      <c r="P87">
        <v>13</v>
      </c>
      <c r="Q87" s="14">
        <f>_xlfn.IFS(H87=1,$AB$3,H87=2,$AB$4,H87=3,$AB$5)</f>
        <v>80</v>
      </c>
      <c r="R87" s="14">
        <f>L87*Q87</f>
        <v>80</v>
      </c>
      <c r="S87" s="14">
        <f>Table4[[#This Row],[LbrCost]]/24</f>
        <v>3.3333333333333335</v>
      </c>
      <c r="T87" s="14">
        <f>IF(Table4[[#This Row],[WtyLbr]]="Yes",0,Table4[[#This Row],[LbrCost]])</f>
        <v>80</v>
      </c>
      <c r="U87" s="14">
        <f>IF(Table4[[#This Row],[WtyParts]]="Yes",0,Table4[[#This Row],[PartsCost]])</f>
        <v>48.75</v>
      </c>
      <c r="V87" s="14">
        <f>M87+R87</f>
        <v>128.75</v>
      </c>
      <c r="W87" s="14">
        <f>SUM(Table4[[#This Row],[LbrFee]],Table4[[#This Row],[PartsFee]])</f>
        <v>128.75</v>
      </c>
      <c r="X87" t="s">
        <v>47</v>
      </c>
      <c r="Y87" t="s">
        <v>29</v>
      </c>
    </row>
    <row r="88" spans="1:25" ht="30" customHeight="1" x14ac:dyDescent="0.3">
      <c r="A88" t="s">
        <v>137</v>
      </c>
      <c r="B88" t="s">
        <v>31</v>
      </c>
      <c r="C88" t="s">
        <v>32</v>
      </c>
      <c r="D88" t="s">
        <v>37</v>
      </c>
      <c r="F88">
        <v>44112</v>
      </c>
      <c r="G88">
        <v>44124</v>
      </c>
      <c r="H88">
        <v>1</v>
      </c>
      <c r="L88">
        <v>0.25</v>
      </c>
      <c r="M88" s="13">
        <v>76.17</v>
      </c>
      <c r="N88" t="s">
        <v>27</v>
      </c>
      <c r="O88" t="s">
        <v>28</v>
      </c>
      <c r="P88">
        <v>12</v>
      </c>
      <c r="Q88" s="14">
        <f>_xlfn.IFS(H88=1,$AB$3,H88=2,$AB$4,H88=3,$AB$5)</f>
        <v>80</v>
      </c>
      <c r="R88" s="14">
        <f>L88*Q88</f>
        <v>20</v>
      </c>
      <c r="S88" s="14">
        <f>Table4[[#This Row],[LbrCost]]/24</f>
        <v>0.83333333333333337</v>
      </c>
      <c r="T88" s="14">
        <f>IF(Table4[[#This Row],[WtyLbr]]="Yes",0,Table4[[#This Row],[LbrCost]])</f>
        <v>20</v>
      </c>
      <c r="U88" s="14">
        <f>IF(Table4[[#This Row],[WtyParts]]="Yes",0,Table4[[#This Row],[PartsCost]])</f>
        <v>76.17</v>
      </c>
      <c r="V88" s="14">
        <f>M88+R88</f>
        <v>96.17</v>
      </c>
      <c r="W88" s="14">
        <f>SUM(Table4[[#This Row],[LbrFee]],Table4[[#This Row],[PartsFee]])</f>
        <v>96.17</v>
      </c>
      <c r="X88" t="s">
        <v>39</v>
      </c>
      <c r="Y88" t="s">
        <v>29</v>
      </c>
    </row>
    <row r="89" spans="1:25" ht="30" customHeight="1" x14ac:dyDescent="0.3">
      <c r="A89" t="s">
        <v>138</v>
      </c>
      <c r="B89" t="s">
        <v>42</v>
      </c>
      <c r="C89" t="s">
        <v>25</v>
      </c>
      <c r="D89" t="s">
        <v>33</v>
      </c>
      <c r="F89">
        <v>44112</v>
      </c>
      <c r="G89">
        <v>44142</v>
      </c>
      <c r="H89">
        <v>1</v>
      </c>
      <c r="L89">
        <v>0.75</v>
      </c>
      <c r="M89" s="13">
        <v>117</v>
      </c>
      <c r="N89" t="s">
        <v>27</v>
      </c>
      <c r="O89" t="s">
        <v>51</v>
      </c>
      <c r="P89">
        <v>30</v>
      </c>
      <c r="Q89" s="14">
        <f>_xlfn.IFS(H89=1,$AB$3,H89=2,$AB$4,H89=3,$AB$5)</f>
        <v>80</v>
      </c>
      <c r="R89" s="14">
        <f>L89*Q89</f>
        <v>60</v>
      </c>
      <c r="S89" s="14">
        <f>Table4[[#This Row],[LbrCost]]/24</f>
        <v>2.5</v>
      </c>
      <c r="T89" s="14">
        <f>IF(Table4[[#This Row],[WtyLbr]]="Yes",0,Table4[[#This Row],[LbrCost]])</f>
        <v>60</v>
      </c>
      <c r="U89" s="14">
        <f>IF(Table4[[#This Row],[WtyParts]]="Yes",0,Table4[[#This Row],[PartsCost]])</f>
        <v>117</v>
      </c>
      <c r="V89" s="14">
        <f>M89+R89</f>
        <v>177</v>
      </c>
      <c r="W89" s="14">
        <f>SUM(Table4[[#This Row],[LbrFee]],Table4[[#This Row],[PartsFee]])</f>
        <v>177</v>
      </c>
      <c r="X89" t="s">
        <v>39</v>
      </c>
      <c r="Y89" t="s">
        <v>60</v>
      </c>
    </row>
    <row r="90" spans="1:25" ht="30" customHeight="1" x14ac:dyDescent="0.3">
      <c r="A90" t="s">
        <v>139</v>
      </c>
      <c r="B90" t="s">
        <v>42</v>
      </c>
      <c r="C90" t="s">
        <v>43</v>
      </c>
      <c r="D90" t="s">
        <v>53</v>
      </c>
      <c r="F90">
        <v>44112</v>
      </c>
      <c r="G90">
        <v>44145</v>
      </c>
      <c r="H90">
        <v>2</v>
      </c>
      <c r="L90">
        <v>1.5</v>
      </c>
      <c r="M90" s="13">
        <v>1575.97</v>
      </c>
      <c r="N90" t="s">
        <v>27</v>
      </c>
      <c r="O90" t="s">
        <v>51</v>
      </c>
      <c r="P90">
        <v>33</v>
      </c>
      <c r="Q90" s="14">
        <f>_xlfn.IFS(H90=1,$AB$3,H90=2,$AB$4,H90=3,$AB$5)</f>
        <v>140</v>
      </c>
      <c r="R90" s="14">
        <f>L90*Q90</f>
        <v>210</v>
      </c>
      <c r="S90" s="14">
        <f>Table4[[#This Row],[LbrCost]]/24</f>
        <v>8.75</v>
      </c>
      <c r="T90" s="14">
        <f>IF(Table4[[#This Row],[WtyLbr]]="Yes",0,Table4[[#This Row],[LbrCost]])</f>
        <v>210</v>
      </c>
      <c r="U90" s="14">
        <f>IF(Table4[[#This Row],[WtyParts]]="Yes",0,Table4[[#This Row],[PartsCost]])</f>
        <v>1575.97</v>
      </c>
      <c r="V90" s="14">
        <f>M90+R90</f>
        <v>1785.97</v>
      </c>
      <c r="W90" s="14">
        <f>SUM(Table4[[#This Row],[LbrFee]],Table4[[#This Row],[PartsFee]])</f>
        <v>1785.97</v>
      </c>
      <c r="X90" t="s">
        <v>39</v>
      </c>
      <c r="Y90" t="s">
        <v>29</v>
      </c>
    </row>
    <row r="91" spans="1:25" ht="30" customHeight="1" x14ac:dyDescent="0.3">
      <c r="A91" t="s">
        <v>140</v>
      </c>
      <c r="B91" t="s">
        <v>55</v>
      </c>
      <c r="C91" t="s">
        <v>25</v>
      </c>
      <c r="D91" t="s">
        <v>33</v>
      </c>
      <c r="F91">
        <v>44112</v>
      </c>
      <c r="G91">
        <v>44153</v>
      </c>
      <c r="H91">
        <v>1</v>
      </c>
      <c r="L91">
        <v>0.5</v>
      </c>
      <c r="M91" s="13">
        <v>21.33</v>
      </c>
      <c r="N91" t="s">
        <v>27</v>
      </c>
      <c r="O91" t="s">
        <v>38</v>
      </c>
      <c r="P91">
        <v>41</v>
      </c>
      <c r="Q91" s="14">
        <f>_xlfn.IFS(H91=1,$AB$3,H91=2,$AB$4,H91=3,$AB$5)</f>
        <v>80</v>
      </c>
      <c r="R91" s="14">
        <f>L91*Q91</f>
        <v>40</v>
      </c>
      <c r="S91" s="14">
        <f>Table4[[#This Row],[LbrCost]]/24</f>
        <v>1.6666666666666667</v>
      </c>
      <c r="T91" s="14">
        <f>IF(Table4[[#This Row],[WtyLbr]]="Yes",0,Table4[[#This Row],[LbrCost]])</f>
        <v>40</v>
      </c>
      <c r="U91" s="14">
        <f>IF(Table4[[#This Row],[WtyParts]]="Yes",0,Table4[[#This Row],[PartsCost]])</f>
        <v>21.33</v>
      </c>
      <c r="V91" s="14">
        <f>M91+R91</f>
        <v>61.33</v>
      </c>
      <c r="W91" s="14">
        <f>SUM(Table4[[#This Row],[LbrFee]],Table4[[#This Row],[PartsFee]])</f>
        <v>61.33</v>
      </c>
      <c r="X91" t="s">
        <v>39</v>
      </c>
      <c r="Y91" t="s">
        <v>47</v>
      </c>
    </row>
    <row r="92" spans="1:25" ht="30" customHeight="1" x14ac:dyDescent="0.3">
      <c r="A92" t="s">
        <v>141</v>
      </c>
      <c r="B92" t="s">
        <v>68</v>
      </c>
      <c r="C92" t="s">
        <v>59</v>
      </c>
      <c r="D92" t="s">
        <v>33</v>
      </c>
      <c r="F92">
        <v>44112</v>
      </c>
      <c r="G92">
        <v>44165</v>
      </c>
      <c r="H92">
        <v>1</v>
      </c>
      <c r="L92">
        <v>0.5</v>
      </c>
      <c r="M92" s="13">
        <v>74.790000000000006</v>
      </c>
      <c r="N92" t="s">
        <v>27</v>
      </c>
      <c r="O92" t="s">
        <v>28</v>
      </c>
      <c r="P92">
        <v>53</v>
      </c>
      <c r="Q92" s="14">
        <f>_xlfn.IFS(H92=1,$AB$3,H92=2,$AB$4,H92=3,$AB$5)</f>
        <v>80</v>
      </c>
      <c r="R92" s="14">
        <f>L92*Q92</f>
        <v>40</v>
      </c>
      <c r="S92" s="14">
        <f>Table4[[#This Row],[LbrCost]]/24</f>
        <v>1.6666666666666667</v>
      </c>
      <c r="T92" s="14">
        <f>IF(Table4[[#This Row],[WtyLbr]]="Yes",0,Table4[[#This Row],[LbrCost]])</f>
        <v>40</v>
      </c>
      <c r="U92" s="14">
        <f>IF(Table4[[#This Row],[WtyParts]]="Yes",0,Table4[[#This Row],[PartsCost]])</f>
        <v>74.790000000000006</v>
      </c>
      <c r="V92" s="14">
        <f>M92+R92</f>
        <v>114.79</v>
      </c>
      <c r="W92" s="14">
        <f>SUM(Table4[[#This Row],[LbrFee]],Table4[[#This Row],[PartsFee]])</f>
        <v>114.79</v>
      </c>
      <c r="X92" t="s">
        <v>39</v>
      </c>
      <c r="Y92" t="s">
        <v>63</v>
      </c>
    </row>
    <row r="93" spans="1:25" ht="30" customHeight="1" x14ac:dyDescent="0.3">
      <c r="A93" t="s">
        <v>142</v>
      </c>
      <c r="B93" t="s">
        <v>143</v>
      </c>
      <c r="C93" t="s">
        <v>59</v>
      </c>
      <c r="D93" t="s">
        <v>53</v>
      </c>
      <c r="F93">
        <v>44112</v>
      </c>
      <c r="G93">
        <v>44166</v>
      </c>
      <c r="H93">
        <v>2</v>
      </c>
      <c r="L93">
        <v>4.75</v>
      </c>
      <c r="M93" s="13">
        <v>1123.97</v>
      </c>
      <c r="N93" t="s">
        <v>27</v>
      </c>
      <c r="O93" t="s">
        <v>51</v>
      </c>
      <c r="P93">
        <v>54</v>
      </c>
      <c r="Q93" s="14">
        <f>_xlfn.IFS(H93=1,$AB$3,H93=2,$AB$4,H93=3,$AB$5)</f>
        <v>140</v>
      </c>
      <c r="R93" s="14">
        <f>L93*Q93</f>
        <v>665</v>
      </c>
      <c r="S93" s="14">
        <f>Table4[[#This Row],[LbrCost]]/24</f>
        <v>27.708333333333332</v>
      </c>
      <c r="T93" s="14">
        <f>IF(Table4[[#This Row],[WtyLbr]]="Yes",0,Table4[[#This Row],[LbrCost]])</f>
        <v>665</v>
      </c>
      <c r="U93" s="14">
        <f>IF(Table4[[#This Row],[WtyParts]]="Yes",0,Table4[[#This Row],[PartsCost]])</f>
        <v>1123.97</v>
      </c>
      <c r="V93" s="14">
        <f>M93+R93</f>
        <v>1788.97</v>
      </c>
      <c r="W93" s="14">
        <f>SUM(Table4[[#This Row],[LbrFee]],Table4[[#This Row],[PartsFee]])</f>
        <v>1788.97</v>
      </c>
      <c r="X93" t="s">
        <v>39</v>
      </c>
      <c r="Y93" t="s">
        <v>29</v>
      </c>
    </row>
    <row r="94" spans="1:25" ht="30" customHeight="1" x14ac:dyDescent="0.3">
      <c r="A94" t="s">
        <v>144</v>
      </c>
      <c r="B94" t="s">
        <v>36</v>
      </c>
      <c r="C94" t="s">
        <v>50</v>
      </c>
      <c r="D94" t="s">
        <v>26</v>
      </c>
      <c r="F94">
        <v>44116</v>
      </c>
      <c r="G94">
        <v>44130</v>
      </c>
      <c r="H94">
        <v>2</v>
      </c>
      <c r="L94">
        <v>1</v>
      </c>
      <c r="M94" s="13">
        <v>128.97999999999999</v>
      </c>
      <c r="N94" t="s">
        <v>27</v>
      </c>
      <c r="O94" t="s">
        <v>28</v>
      </c>
      <c r="P94">
        <v>14</v>
      </c>
      <c r="Q94" s="14">
        <f>_xlfn.IFS(H94=1,$AB$3,H94=2,$AB$4,H94=3,$AB$5)</f>
        <v>140</v>
      </c>
      <c r="R94" s="14">
        <f>L94*Q94</f>
        <v>140</v>
      </c>
      <c r="S94" s="14">
        <f>Table4[[#This Row],[LbrCost]]/24</f>
        <v>5.833333333333333</v>
      </c>
      <c r="T94" s="14">
        <f>IF(Table4[[#This Row],[WtyLbr]]="Yes",0,Table4[[#This Row],[LbrCost]])</f>
        <v>140</v>
      </c>
      <c r="U94" s="14">
        <f>IF(Table4[[#This Row],[WtyParts]]="Yes",0,Table4[[#This Row],[PartsCost]])</f>
        <v>128.97999999999999</v>
      </c>
      <c r="V94" s="14">
        <f>M94+R94</f>
        <v>268.98</v>
      </c>
      <c r="W94" s="14">
        <f>SUM(Table4[[#This Row],[LbrFee]],Table4[[#This Row],[PartsFee]])</f>
        <v>268.98</v>
      </c>
      <c r="X94" t="s">
        <v>63</v>
      </c>
      <c r="Y94" t="s">
        <v>63</v>
      </c>
    </row>
    <row r="95" spans="1:25" ht="30" customHeight="1" x14ac:dyDescent="0.3">
      <c r="A95" t="s">
        <v>145</v>
      </c>
      <c r="B95" t="s">
        <v>55</v>
      </c>
      <c r="C95" t="s">
        <v>25</v>
      </c>
      <c r="D95" t="s">
        <v>33</v>
      </c>
      <c r="F95">
        <v>44116</v>
      </c>
      <c r="G95">
        <v>44139</v>
      </c>
      <c r="H95">
        <v>1</v>
      </c>
      <c r="L95">
        <v>0.5</v>
      </c>
      <c r="M95" s="13">
        <v>144</v>
      </c>
      <c r="N95" t="s">
        <v>27</v>
      </c>
      <c r="O95" t="s">
        <v>38</v>
      </c>
      <c r="P95">
        <v>23</v>
      </c>
      <c r="Q95" s="14">
        <f>_xlfn.IFS(H95=1,$AB$3,H95=2,$AB$4,H95=3,$AB$5)</f>
        <v>80</v>
      </c>
      <c r="R95" s="14">
        <f>L95*Q95</f>
        <v>40</v>
      </c>
      <c r="S95" s="14">
        <f>Table4[[#This Row],[LbrCost]]/24</f>
        <v>1.6666666666666667</v>
      </c>
      <c r="T95" s="14">
        <f>IF(Table4[[#This Row],[WtyLbr]]="Yes",0,Table4[[#This Row],[LbrCost]])</f>
        <v>40</v>
      </c>
      <c r="U95" s="14">
        <f>IF(Table4[[#This Row],[WtyParts]]="Yes",0,Table4[[#This Row],[PartsCost]])</f>
        <v>144</v>
      </c>
      <c r="V95" s="14">
        <f>M95+R95</f>
        <v>184</v>
      </c>
      <c r="W95" s="14">
        <f>SUM(Table4[[#This Row],[LbrFee]],Table4[[#This Row],[PartsFee]])</f>
        <v>184</v>
      </c>
      <c r="X95" t="s">
        <v>63</v>
      </c>
      <c r="Y95" t="s">
        <v>47</v>
      </c>
    </row>
    <row r="96" spans="1:25" ht="30" customHeight="1" x14ac:dyDescent="0.3">
      <c r="A96" t="s">
        <v>146</v>
      </c>
      <c r="B96" t="s">
        <v>36</v>
      </c>
      <c r="C96" t="s">
        <v>59</v>
      </c>
      <c r="D96" t="s">
        <v>26</v>
      </c>
      <c r="F96">
        <v>44116</v>
      </c>
      <c r="G96">
        <v>44140</v>
      </c>
      <c r="H96">
        <v>2</v>
      </c>
      <c r="L96">
        <v>1</v>
      </c>
      <c r="M96" s="13">
        <v>1211.83</v>
      </c>
      <c r="N96" t="s">
        <v>27</v>
      </c>
      <c r="O96" t="s">
        <v>28</v>
      </c>
      <c r="P96">
        <v>24</v>
      </c>
      <c r="Q96" s="14">
        <f>_xlfn.IFS(H96=1,$AB$3,H96=2,$AB$4,H96=3,$AB$5)</f>
        <v>140</v>
      </c>
      <c r="R96" s="14">
        <f>L96*Q96</f>
        <v>140</v>
      </c>
      <c r="S96" s="14">
        <f>Table4[[#This Row],[LbrCost]]/24</f>
        <v>5.833333333333333</v>
      </c>
      <c r="T96" s="14">
        <f>IF(Table4[[#This Row],[WtyLbr]]="Yes",0,Table4[[#This Row],[LbrCost]])</f>
        <v>140</v>
      </c>
      <c r="U96" s="14">
        <f>IF(Table4[[#This Row],[WtyParts]]="Yes",0,Table4[[#This Row],[PartsCost]])</f>
        <v>1211.83</v>
      </c>
      <c r="V96" s="14">
        <f>M96+R96</f>
        <v>1351.83</v>
      </c>
      <c r="W96" s="14">
        <f>SUM(Table4[[#This Row],[LbrFee]],Table4[[#This Row],[PartsFee]])</f>
        <v>1351.83</v>
      </c>
      <c r="X96" t="s">
        <v>63</v>
      </c>
      <c r="Y96" t="s">
        <v>39</v>
      </c>
    </row>
    <row r="97" spans="1:25" ht="30" customHeight="1" x14ac:dyDescent="0.3">
      <c r="A97" t="s">
        <v>147</v>
      </c>
      <c r="B97" t="s">
        <v>31</v>
      </c>
      <c r="C97" t="s">
        <v>59</v>
      </c>
      <c r="D97" t="s">
        <v>33</v>
      </c>
      <c r="F97">
        <v>44116</v>
      </c>
      <c r="G97">
        <v>44153</v>
      </c>
      <c r="H97">
        <v>1</v>
      </c>
      <c r="L97">
        <v>0.5</v>
      </c>
      <c r="M97" s="13">
        <v>54.12</v>
      </c>
      <c r="N97" t="s">
        <v>27</v>
      </c>
      <c r="O97" t="s">
        <v>28</v>
      </c>
      <c r="P97">
        <v>37</v>
      </c>
      <c r="Q97" s="14">
        <f>_xlfn.IFS(H97=1,$AB$3,H97=2,$AB$4,H97=3,$AB$5)</f>
        <v>80</v>
      </c>
      <c r="R97" s="14">
        <f>L97*Q97</f>
        <v>40</v>
      </c>
      <c r="S97" s="14">
        <f>Table4[[#This Row],[LbrCost]]/24</f>
        <v>1.6666666666666667</v>
      </c>
      <c r="T97" s="14">
        <f>IF(Table4[[#This Row],[WtyLbr]]="Yes",0,Table4[[#This Row],[LbrCost]])</f>
        <v>40</v>
      </c>
      <c r="U97" s="14">
        <f>IF(Table4[[#This Row],[WtyParts]]="Yes",0,Table4[[#This Row],[PartsCost]])</f>
        <v>54.12</v>
      </c>
      <c r="V97" s="14">
        <f>M97+R97</f>
        <v>94.12</v>
      </c>
      <c r="W97" s="14">
        <f>SUM(Table4[[#This Row],[LbrFee]],Table4[[#This Row],[PartsFee]])</f>
        <v>94.12</v>
      </c>
      <c r="X97" t="s">
        <v>63</v>
      </c>
      <c r="Y97" t="s">
        <v>47</v>
      </c>
    </row>
    <row r="98" spans="1:25" ht="30" customHeight="1" x14ac:dyDescent="0.3">
      <c r="A98" t="s">
        <v>148</v>
      </c>
      <c r="B98" t="s">
        <v>42</v>
      </c>
      <c r="C98" t="s">
        <v>59</v>
      </c>
      <c r="D98" t="s">
        <v>26</v>
      </c>
      <c r="E98" t="s">
        <v>44</v>
      </c>
      <c r="F98">
        <v>44116</v>
      </c>
      <c r="G98">
        <v>44154</v>
      </c>
      <c r="H98">
        <v>1</v>
      </c>
      <c r="L98">
        <v>0.5</v>
      </c>
      <c r="M98" s="13">
        <v>55.94</v>
      </c>
      <c r="N98" t="s">
        <v>27</v>
      </c>
      <c r="O98" t="s">
        <v>51</v>
      </c>
      <c r="P98">
        <v>38</v>
      </c>
      <c r="Q98" s="14">
        <f>_xlfn.IFS(H98=1,$AB$3,H98=2,$AB$4,H98=3,$AB$5)</f>
        <v>80</v>
      </c>
      <c r="R98" s="14">
        <f>L98*Q98</f>
        <v>40</v>
      </c>
      <c r="S98" s="14">
        <f>Table4[[#This Row],[LbrCost]]/24</f>
        <v>1.6666666666666667</v>
      </c>
      <c r="T98" s="14">
        <f>IF(Table4[[#This Row],[WtyLbr]]="Yes",0,Table4[[#This Row],[LbrCost]])</f>
        <v>40</v>
      </c>
      <c r="U98" s="14">
        <f>IF(Table4[[#This Row],[WtyParts]]="Yes",0,Table4[[#This Row],[PartsCost]])</f>
        <v>55.94</v>
      </c>
      <c r="V98" s="14">
        <f>M98+R98</f>
        <v>95.94</v>
      </c>
      <c r="W98" s="14">
        <f>SUM(Table4[[#This Row],[LbrFee]],Table4[[#This Row],[PartsFee]])</f>
        <v>95.94</v>
      </c>
      <c r="X98" t="s">
        <v>63</v>
      </c>
      <c r="Y98" t="s">
        <v>39</v>
      </c>
    </row>
    <row r="99" spans="1:25" ht="30" customHeight="1" x14ac:dyDescent="0.3">
      <c r="A99" t="s">
        <v>149</v>
      </c>
      <c r="B99" t="s">
        <v>68</v>
      </c>
      <c r="C99" t="s">
        <v>59</v>
      </c>
      <c r="D99" t="s">
        <v>26</v>
      </c>
      <c r="E99" t="s">
        <v>44</v>
      </c>
      <c r="F99">
        <v>44117</v>
      </c>
      <c r="G99">
        <v>44131</v>
      </c>
      <c r="H99">
        <v>1</v>
      </c>
      <c r="L99">
        <v>0.5</v>
      </c>
      <c r="M99" s="13">
        <v>11.06</v>
      </c>
      <c r="N99" t="s">
        <v>27</v>
      </c>
      <c r="O99" t="s">
        <v>38</v>
      </c>
      <c r="P99">
        <v>14</v>
      </c>
      <c r="Q99" s="14">
        <f>_xlfn.IFS(H99=1,$AB$3,H99=2,$AB$4,H99=3,$AB$5)</f>
        <v>80</v>
      </c>
      <c r="R99" s="14">
        <f>L99*Q99</f>
        <v>40</v>
      </c>
      <c r="S99" s="14">
        <f>Table4[[#This Row],[LbrCost]]/24</f>
        <v>1.6666666666666667</v>
      </c>
      <c r="T99" s="14">
        <f>IF(Table4[[#This Row],[WtyLbr]]="Yes",0,Table4[[#This Row],[LbrCost]])</f>
        <v>40</v>
      </c>
      <c r="U99" s="14">
        <f>IF(Table4[[#This Row],[WtyParts]]="Yes",0,Table4[[#This Row],[PartsCost]])</f>
        <v>11.06</v>
      </c>
      <c r="V99" s="14">
        <f>M99+R99</f>
        <v>51.06</v>
      </c>
      <c r="W99" s="14">
        <f>SUM(Table4[[#This Row],[LbrFee]],Table4[[#This Row],[PartsFee]])</f>
        <v>51.06</v>
      </c>
      <c r="X99" t="s">
        <v>29</v>
      </c>
      <c r="Y99" t="s">
        <v>29</v>
      </c>
    </row>
    <row r="100" spans="1:25" ht="30" customHeight="1" x14ac:dyDescent="0.3">
      <c r="A100" t="s">
        <v>150</v>
      </c>
      <c r="B100" t="s">
        <v>55</v>
      </c>
      <c r="C100" t="s">
        <v>25</v>
      </c>
      <c r="D100" t="s">
        <v>53</v>
      </c>
      <c r="F100">
        <v>44117</v>
      </c>
      <c r="G100">
        <v>44131</v>
      </c>
      <c r="H100">
        <v>1</v>
      </c>
      <c r="L100">
        <v>2</v>
      </c>
      <c r="M100" s="13">
        <v>77.17</v>
      </c>
      <c r="N100" t="s">
        <v>27</v>
      </c>
      <c r="O100" t="s">
        <v>28</v>
      </c>
      <c r="P100">
        <v>14</v>
      </c>
      <c r="Q100" s="14">
        <f>_xlfn.IFS(H100=1,$AB$3,H100=2,$AB$4,H100=3,$AB$5)</f>
        <v>80</v>
      </c>
      <c r="R100" s="14">
        <f>L100*Q100</f>
        <v>160</v>
      </c>
      <c r="S100" s="14">
        <f>Table4[[#This Row],[LbrCost]]/24</f>
        <v>6.666666666666667</v>
      </c>
      <c r="T100" s="14">
        <f>IF(Table4[[#This Row],[WtyLbr]]="Yes",0,Table4[[#This Row],[LbrCost]])</f>
        <v>160</v>
      </c>
      <c r="U100" s="14">
        <f>IF(Table4[[#This Row],[WtyParts]]="Yes",0,Table4[[#This Row],[PartsCost]])</f>
        <v>77.17</v>
      </c>
      <c r="V100" s="14">
        <f>M100+R100</f>
        <v>237.17000000000002</v>
      </c>
      <c r="W100" s="14">
        <f>SUM(Table4[[#This Row],[LbrFee]],Table4[[#This Row],[PartsFee]])</f>
        <v>237.17000000000002</v>
      </c>
      <c r="X100" t="s">
        <v>29</v>
      </c>
      <c r="Y100" t="s">
        <v>29</v>
      </c>
    </row>
    <row r="101" spans="1:25" ht="30" customHeight="1" x14ac:dyDescent="0.3">
      <c r="A101" t="s">
        <v>151</v>
      </c>
      <c r="B101" t="s">
        <v>42</v>
      </c>
      <c r="C101" t="s">
        <v>25</v>
      </c>
      <c r="D101" t="s">
        <v>26</v>
      </c>
      <c r="F101">
        <v>44118</v>
      </c>
      <c r="G101">
        <v>44123</v>
      </c>
      <c r="H101">
        <v>2</v>
      </c>
      <c r="L101">
        <v>0.5</v>
      </c>
      <c r="M101" s="13">
        <v>66.16</v>
      </c>
      <c r="N101" t="s">
        <v>27</v>
      </c>
      <c r="O101" t="s">
        <v>28</v>
      </c>
      <c r="P101">
        <v>5</v>
      </c>
      <c r="Q101" s="14">
        <f>_xlfn.IFS(H101=1,$AB$3,H101=2,$AB$4,H101=3,$AB$5)</f>
        <v>140</v>
      </c>
      <c r="R101" s="14">
        <f>L101*Q101</f>
        <v>70</v>
      </c>
      <c r="S101" s="14">
        <f>Table4[[#This Row],[LbrCost]]/24</f>
        <v>2.9166666666666665</v>
      </c>
      <c r="T101" s="14">
        <f>IF(Table4[[#This Row],[WtyLbr]]="Yes",0,Table4[[#This Row],[LbrCost]])</f>
        <v>70</v>
      </c>
      <c r="U101" s="14">
        <f>IF(Table4[[#This Row],[WtyParts]]="Yes",0,Table4[[#This Row],[PartsCost]])</f>
        <v>66.16</v>
      </c>
      <c r="V101" s="14">
        <f>M101+R101</f>
        <v>136.16</v>
      </c>
      <c r="W101" s="14">
        <f>SUM(Table4[[#This Row],[LbrFee]],Table4[[#This Row],[PartsFee]])</f>
        <v>136.16</v>
      </c>
      <c r="X101" t="s">
        <v>47</v>
      </c>
      <c r="Y101" t="s">
        <v>63</v>
      </c>
    </row>
    <row r="102" spans="1:25" ht="30" customHeight="1" x14ac:dyDescent="0.3">
      <c r="A102" t="s">
        <v>152</v>
      </c>
      <c r="B102" t="s">
        <v>80</v>
      </c>
      <c r="C102" t="s">
        <v>59</v>
      </c>
      <c r="D102" t="s">
        <v>37</v>
      </c>
      <c r="F102">
        <v>44118</v>
      </c>
      <c r="G102">
        <v>44131</v>
      </c>
      <c r="H102">
        <v>1</v>
      </c>
      <c r="L102">
        <v>0.25</v>
      </c>
      <c r="M102" s="13">
        <v>27.95</v>
      </c>
      <c r="N102" t="s">
        <v>27</v>
      </c>
      <c r="O102" t="s">
        <v>28</v>
      </c>
      <c r="P102">
        <v>13</v>
      </c>
      <c r="Q102" s="14">
        <f>_xlfn.IFS(H102=1,$AB$3,H102=2,$AB$4,H102=3,$AB$5)</f>
        <v>80</v>
      </c>
      <c r="R102" s="14">
        <f>L102*Q102</f>
        <v>20</v>
      </c>
      <c r="S102" s="14">
        <f>Table4[[#This Row],[LbrCost]]/24</f>
        <v>0.83333333333333337</v>
      </c>
      <c r="T102" s="14">
        <f>IF(Table4[[#This Row],[WtyLbr]]="Yes",0,Table4[[#This Row],[LbrCost]])</f>
        <v>20</v>
      </c>
      <c r="U102" s="14">
        <f>IF(Table4[[#This Row],[WtyParts]]="Yes",0,Table4[[#This Row],[PartsCost]])</f>
        <v>27.95</v>
      </c>
      <c r="V102" s="14">
        <f>M102+R102</f>
        <v>47.95</v>
      </c>
      <c r="W102" s="14">
        <f>SUM(Table4[[#This Row],[LbrFee]],Table4[[#This Row],[PartsFee]])</f>
        <v>47.95</v>
      </c>
      <c r="X102" t="s">
        <v>47</v>
      </c>
      <c r="Y102" t="s">
        <v>29</v>
      </c>
    </row>
    <row r="103" spans="1:25" ht="30" customHeight="1" x14ac:dyDescent="0.3">
      <c r="A103" t="s">
        <v>153</v>
      </c>
      <c r="B103" t="s">
        <v>55</v>
      </c>
      <c r="C103" t="s">
        <v>25</v>
      </c>
      <c r="D103" t="s">
        <v>26</v>
      </c>
      <c r="F103">
        <v>44118</v>
      </c>
      <c r="G103">
        <v>44131</v>
      </c>
      <c r="H103">
        <v>1</v>
      </c>
      <c r="L103">
        <v>1</v>
      </c>
      <c r="M103" s="13">
        <v>216.31</v>
      </c>
      <c r="N103" t="s">
        <v>27</v>
      </c>
      <c r="O103" t="s">
        <v>51</v>
      </c>
      <c r="P103">
        <v>13</v>
      </c>
      <c r="Q103" s="14">
        <f>_xlfn.IFS(H103=1,$AB$3,H103=2,$AB$4,H103=3,$AB$5)</f>
        <v>80</v>
      </c>
      <c r="R103" s="14">
        <f>L103*Q103</f>
        <v>80</v>
      </c>
      <c r="S103" s="14">
        <f>Table4[[#This Row],[LbrCost]]/24</f>
        <v>3.3333333333333335</v>
      </c>
      <c r="T103" s="14">
        <f>IF(Table4[[#This Row],[WtyLbr]]="Yes",0,Table4[[#This Row],[LbrCost]])</f>
        <v>80</v>
      </c>
      <c r="U103" s="14">
        <f>IF(Table4[[#This Row],[WtyParts]]="Yes",0,Table4[[#This Row],[PartsCost]])</f>
        <v>216.31</v>
      </c>
      <c r="V103" s="14">
        <f>M103+R103</f>
        <v>296.31</v>
      </c>
      <c r="W103" s="14">
        <f>SUM(Table4[[#This Row],[LbrFee]],Table4[[#This Row],[PartsFee]])</f>
        <v>296.31</v>
      </c>
      <c r="X103" t="s">
        <v>47</v>
      </c>
      <c r="Y103" t="s">
        <v>29</v>
      </c>
    </row>
    <row r="104" spans="1:25" ht="30" customHeight="1" x14ac:dyDescent="0.3">
      <c r="A104" t="s">
        <v>154</v>
      </c>
      <c r="B104" t="s">
        <v>36</v>
      </c>
      <c r="C104" t="s">
        <v>50</v>
      </c>
      <c r="D104" t="s">
        <v>53</v>
      </c>
      <c r="F104">
        <v>44118</v>
      </c>
      <c r="G104">
        <v>44138</v>
      </c>
      <c r="H104">
        <v>2</v>
      </c>
      <c r="L104">
        <v>2</v>
      </c>
      <c r="M104" s="13">
        <v>619.51</v>
      </c>
      <c r="N104" t="s">
        <v>27</v>
      </c>
      <c r="O104" t="s">
        <v>38</v>
      </c>
      <c r="P104">
        <v>20</v>
      </c>
      <c r="Q104" s="14">
        <f>_xlfn.IFS(H104=1,$AB$3,H104=2,$AB$4,H104=3,$AB$5)</f>
        <v>140</v>
      </c>
      <c r="R104" s="14">
        <f>L104*Q104</f>
        <v>280</v>
      </c>
      <c r="S104" s="14">
        <f>Table4[[#This Row],[LbrCost]]/24</f>
        <v>11.666666666666666</v>
      </c>
      <c r="T104" s="14">
        <f>IF(Table4[[#This Row],[WtyLbr]]="Yes",0,Table4[[#This Row],[LbrCost]])</f>
        <v>280</v>
      </c>
      <c r="U104" s="14">
        <f>IF(Table4[[#This Row],[WtyParts]]="Yes",0,Table4[[#This Row],[PartsCost]])</f>
        <v>619.51</v>
      </c>
      <c r="V104" s="14">
        <f>M104+R104</f>
        <v>899.51</v>
      </c>
      <c r="W104" s="14">
        <f>SUM(Table4[[#This Row],[LbrFee]],Table4[[#This Row],[PartsFee]])</f>
        <v>899.51</v>
      </c>
      <c r="X104" t="s">
        <v>47</v>
      </c>
      <c r="Y104" t="s">
        <v>29</v>
      </c>
    </row>
    <row r="105" spans="1:25" ht="30" customHeight="1" x14ac:dyDescent="0.3">
      <c r="A105" t="s">
        <v>155</v>
      </c>
      <c r="B105" t="s">
        <v>55</v>
      </c>
      <c r="C105" t="s">
        <v>59</v>
      </c>
      <c r="D105" t="s">
        <v>33</v>
      </c>
      <c r="F105">
        <v>44118</v>
      </c>
      <c r="G105">
        <v>44145</v>
      </c>
      <c r="H105">
        <v>1</v>
      </c>
      <c r="L105">
        <v>0.5</v>
      </c>
      <c r="M105" s="13">
        <v>3.12</v>
      </c>
      <c r="N105" t="s">
        <v>27</v>
      </c>
      <c r="O105" t="s">
        <v>51</v>
      </c>
      <c r="P105">
        <v>27</v>
      </c>
      <c r="Q105" s="14">
        <f>_xlfn.IFS(H105=1,$AB$3,H105=2,$AB$4,H105=3,$AB$5)</f>
        <v>80</v>
      </c>
      <c r="R105" s="14">
        <f>L105*Q105</f>
        <v>40</v>
      </c>
      <c r="S105" s="14">
        <f>Table4[[#This Row],[LbrCost]]/24</f>
        <v>1.6666666666666667</v>
      </c>
      <c r="T105" s="14">
        <f>IF(Table4[[#This Row],[WtyLbr]]="Yes",0,Table4[[#This Row],[LbrCost]])</f>
        <v>40</v>
      </c>
      <c r="U105" s="14">
        <f>IF(Table4[[#This Row],[WtyParts]]="Yes",0,Table4[[#This Row],[PartsCost]])</f>
        <v>3.12</v>
      </c>
      <c r="V105" s="14">
        <f>M105+R105</f>
        <v>43.12</v>
      </c>
      <c r="W105" s="14">
        <f>SUM(Table4[[#This Row],[LbrFee]],Table4[[#This Row],[PartsFee]])</f>
        <v>43.12</v>
      </c>
      <c r="X105" t="s">
        <v>47</v>
      </c>
      <c r="Y105" t="s">
        <v>29</v>
      </c>
    </row>
    <row r="106" spans="1:25" ht="30" customHeight="1" x14ac:dyDescent="0.3">
      <c r="A106" t="s">
        <v>156</v>
      </c>
      <c r="B106" t="s">
        <v>36</v>
      </c>
      <c r="C106" t="s">
        <v>59</v>
      </c>
      <c r="D106" t="s">
        <v>26</v>
      </c>
      <c r="F106">
        <v>44119</v>
      </c>
      <c r="G106">
        <v>44126</v>
      </c>
      <c r="H106">
        <v>1</v>
      </c>
      <c r="L106">
        <v>0.75</v>
      </c>
      <c r="M106" s="13">
        <v>163.26</v>
      </c>
      <c r="N106" t="s">
        <v>27</v>
      </c>
      <c r="O106" t="s">
        <v>28</v>
      </c>
      <c r="P106">
        <v>7</v>
      </c>
      <c r="Q106" s="14">
        <f>_xlfn.IFS(H106=1,$AB$3,H106=2,$AB$4,H106=3,$AB$5)</f>
        <v>80</v>
      </c>
      <c r="R106" s="14">
        <f>L106*Q106</f>
        <v>60</v>
      </c>
      <c r="S106" s="14">
        <f>Table4[[#This Row],[LbrCost]]/24</f>
        <v>2.5</v>
      </c>
      <c r="T106" s="14">
        <f>IF(Table4[[#This Row],[WtyLbr]]="Yes",0,Table4[[#This Row],[LbrCost]])</f>
        <v>60</v>
      </c>
      <c r="U106" s="14">
        <f>IF(Table4[[#This Row],[WtyParts]]="Yes",0,Table4[[#This Row],[PartsCost]])</f>
        <v>163.26</v>
      </c>
      <c r="V106" s="14">
        <f>M106+R106</f>
        <v>223.26</v>
      </c>
      <c r="W106" s="14">
        <f>SUM(Table4[[#This Row],[LbrFee]],Table4[[#This Row],[PartsFee]])</f>
        <v>223.26</v>
      </c>
      <c r="X106" t="s">
        <v>39</v>
      </c>
      <c r="Y106" t="s">
        <v>39</v>
      </c>
    </row>
    <row r="107" spans="1:25" ht="30" customHeight="1" x14ac:dyDescent="0.3">
      <c r="A107" t="s">
        <v>157</v>
      </c>
      <c r="B107" t="s">
        <v>31</v>
      </c>
      <c r="C107" t="s">
        <v>32</v>
      </c>
      <c r="D107" t="s">
        <v>37</v>
      </c>
      <c r="F107">
        <v>44119</v>
      </c>
      <c r="G107">
        <v>44132</v>
      </c>
      <c r="H107">
        <v>1</v>
      </c>
      <c r="L107">
        <v>0.25</v>
      </c>
      <c r="M107" s="13">
        <v>65.25</v>
      </c>
      <c r="N107" t="s">
        <v>27</v>
      </c>
      <c r="O107" t="s">
        <v>28</v>
      </c>
      <c r="P107">
        <v>13</v>
      </c>
      <c r="Q107" s="14">
        <f>_xlfn.IFS(H107=1,$AB$3,H107=2,$AB$4,H107=3,$AB$5)</f>
        <v>80</v>
      </c>
      <c r="R107" s="14">
        <f>L107*Q107</f>
        <v>20</v>
      </c>
      <c r="S107" s="14">
        <f>Table4[[#This Row],[LbrCost]]/24</f>
        <v>0.83333333333333337</v>
      </c>
      <c r="T107" s="14">
        <f>IF(Table4[[#This Row],[WtyLbr]]="Yes",0,Table4[[#This Row],[LbrCost]])</f>
        <v>20</v>
      </c>
      <c r="U107" s="14">
        <f>IF(Table4[[#This Row],[WtyParts]]="Yes",0,Table4[[#This Row],[PartsCost]])</f>
        <v>65.25</v>
      </c>
      <c r="V107" s="14">
        <f>M107+R107</f>
        <v>85.25</v>
      </c>
      <c r="W107" s="14">
        <f>SUM(Table4[[#This Row],[LbrFee]],Table4[[#This Row],[PartsFee]])</f>
        <v>85.25</v>
      </c>
      <c r="X107" t="s">
        <v>39</v>
      </c>
      <c r="Y107" t="s">
        <v>47</v>
      </c>
    </row>
    <row r="108" spans="1:25" ht="30" customHeight="1" x14ac:dyDescent="0.3">
      <c r="A108" t="s">
        <v>158</v>
      </c>
      <c r="B108" t="s">
        <v>55</v>
      </c>
      <c r="C108" t="s">
        <v>59</v>
      </c>
      <c r="D108" t="s">
        <v>37</v>
      </c>
      <c r="F108">
        <v>44119</v>
      </c>
      <c r="G108">
        <v>44145</v>
      </c>
      <c r="H108">
        <v>1</v>
      </c>
      <c r="L108">
        <v>0.25</v>
      </c>
      <c r="M108" s="13">
        <v>30</v>
      </c>
      <c r="N108" t="s">
        <v>27</v>
      </c>
      <c r="O108" t="s">
        <v>38</v>
      </c>
      <c r="P108">
        <v>26</v>
      </c>
      <c r="Q108" s="14">
        <f>_xlfn.IFS(H108=1,$AB$3,H108=2,$AB$4,H108=3,$AB$5)</f>
        <v>80</v>
      </c>
      <c r="R108" s="14">
        <f>L108*Q108</f>
        <v>20</v>
      </c>
      <c r="S108" s="14">
        <f>Table4[[#This Row],[LbrCost]]/24</f>
        <v>0.83333333333333337</v>
      </c>
      <c r="T108" s="14">
        <f>IF(Table4[[#This Row],[WtyLbr]]="Yes",0,Table4[[#This Row],[LbrCost]])</f>
        <v>20</v>
      </c>
      <c r="U108" s="14">
        <f>IF(Table4[[#This Row],[WtyParts]]="Yes",0,Table4[[#This Row],[PartsCost]])</f>
        <v>30</v>
      </c>
      <c r="V108" s="14">
        <f>M108+R108</f>
        <v>50</v>
      </c>
      <c r="W108" s="14">
        <f>SUM(Table4[[#This Row],[LbrFee]],Table4[[#This Row],[PartsFee]])</f>
        <v>50</v>
      </c>
      <c r="X108" t="s">
        <v>39</v>
      </c>
      <c r="Y108" t="s">
        <v>29</v>
      </c>
    </row>
    <row r="109" spans="1:25" ht="30" customHeight="1" x14ac:dyDescent="0.3">
      <c r="A109" t="s">
        <v>159</v>
      </c>
      <c r="B109" t="s">
        <v>55</v>
      </c>
      <c r="C109" t="s">
        <v>59</v>
      </c>
      <c r="D109" t="s">
        <v>33</v>
      </c>
      <c r="F109">
        <v>44119</v>
      </c>
      <c r="G109">
        <v>44145</v>
      </c>
      <c r="H109">
        <v>1</v>
      </c>
      <c r="L109">
        <v>0.5</v>
      </c>
      <c r="M109" s="13">
        <v>105.84</v>
      </c>
      <c r="N109" t="s">
        <v>27</v>
      </c>
      <c r="O109" t="s">
        <v>28</v>
      </c>
      <c r="P109">
        <v>26</v>
      </c>
      <c r="Q109" s="14">
        <f>_xlfn.IFS(H109=1,$AB$3,H109=2,$AB$4,H109=3,$AB$5)</f>
        <v>80</v>
      </c>
      <c r="R109" s="14">
        <f>L109*Q109</f>
        <v>40</v>
      </c>
      <c r="S109" s="14">
        <f>Table4[[#This Row],[LbrCost]]/24</f>
        <v>1.6666666666666667</v>
      </c>
      <c r="T109" s="14">
        <f>IF(Table4[[#This Row],[WtyLbr]]="Yes",0,Table4[[#This Row],[LbrCost]])</f>
        <v>40</v>
      </c>
      <c r="U109" s="14">
        <f>IF(Table4[[#This Row],[WtyParts]]="Yes",0,Table4[[#This Row],[PartsCost]])</f>
        <v>105.84</v>
      </c>
      <c r="V109" s="14">
        <f>M109+R109</f>
        <v>145.84</v>
      </c>
      <c r="W109" s="14">
        <f>SUM(Table4[[#This Row],[LbrFee]],Table4[[#This Row],[PartsFee]])</f>
        <v>145.84</v>
      </c>
      <c r="X109" t="s">
        <v>39</v>
      </c>
      <c r="Y109" t="s">
        <v>29</v>
      </c>
    </row>
    <row r="110" spans="1:25" ht="30" customHeight="1" x14ac:dyDescent="0.3">
      <c r="A110" t="s">
        <v>160</v>
      </c>
      <c r="B110" t="s">
        <v>42</v>
      </c>
      <c r="C110" t="s">
        <v>50</v>
      </c>
      <c r="D110" t="s">
        <v>33</v>
      </c>
      <c r="F110">
        <v>44123</v>
      </c>
      <c r="G110">
        <v>44140</v>
      </c>
      <c r="H110">
        <v>2</v>
      </c>
      <c r="L110">
        <v>1</v>
      </c>
      <c r="M110" s="13">
        <v>547.09</v>
      </c>
      <c r="N110" t="s">
        <v>27</v>
      </c>
      <c r="O110" t="s">
        <v>51</v>
      </c>
      <c r="P110">
        <v>17</v>
      </c>
      <c r="Q110" s="14">
        <f>_xlfn.IFS(H110=1,$AB$3,H110=2,$AB$4,H110=3,$AB$5)</f>
        <v>140</v>
      </c>
      <c r="R110" s="14">
        <f>L110*Q110</f>
        <v>140</v>
      </c>
      <c r="S110" s="14">
        <f>Table4[[#This Row],[LbrCost]]/24</f>
        <v>5.833333333333333</v>
      </c>
      <c r="T110" s="14">
        <f>IF(Table4[[#This Row],[WtyLbr]]="Yes",0,Table4[[#This Row],[LbrCost]])</f>
        <v>140</v>
      </c>
      <c r="U110" s="14">
        <f>IF(Table4[[#This Row],[WtyParts]]="Yes",0,Table4[[#This Row],[PartsCost]])</f>
        <v>547.09</v>
      </c>
      <c r="V110" s="14">
        <f>M110+R110</f>
        <v>687.09</v>
      </c>
      <c r="W110" s="14">
        <f>SUM(Table4[[#This Row],[LbrFee]],Table4[[#This Row],[PartsFee]])</f>
        <v>687.09</v>
      </c>
      <c r="X110" t="s">
        <v>63</v>
      </c>
      <c r="Y110" t="s">
        <v>39</v>
      </c>
    </row>
    <row r="111" spans="1:25" ht="30" customHeight="1" x14ac:dyDescent="0.3">
      <c r="A111" t="s">
        <v>161</v>
      </c>
      <c r="B111" t="s">
        <v>55</v>
      </c>
      <c r="C111" t="s">
        <v>59</v>
      </c>
      <c r="D111" t="s">
        <v>33</v>
      </c>
      <c r="F111">
        <v>44123</v>
      </c>
      <c r="G111">
        <v>44160</v>
      </c>
      <c r="H111">
        <v>1</v>
      </c>
      <c r="L111">
        <v>1</v>
      </c>
      <c r="M111" s="13">
        <v>120</v>
      </c>
      <c r="N111" t="s">
        <v>27</v>
      </c>
      <c r="O111" t="s">
        <v>38</v>
      </c>
      <c r="P111">
        <v>37</v>
      </c>
      <c r="Q111" s="14">
        <f>_xlfn.IFS(H111=1,$AB$3,H111=2,$AB$4,H111=3,$AB$5)</f>
        <v>80</v>
      </c>
      <c r="R111" s="14">
        <f>L111*Q111</f>
        <v>80</v>
      </c>
      <c r="S111" s="14">
        <f>Table4[[#This Row],[LbrCost]]/24</f>
        <v>3.3333333333333335</v>
      </c>
      <c r="T111" s="14">
        <f>IF(Table4[[#This Row],[WtyLbr]]="Yes",0,Table4[[#This Row],[LbrCost]])</f>
        <v>80</v>
      </c>
      <c r="U111" s="14">
        <f>IF(Table4[[#This Row],[WtyParts]]="Yes",0,Table4[[#This Row],[PartsCost]])</f>
        <v>120</v>
      </c>
      <c r="V111" s="14">
        <f>M111+R111</f>
        <v>200</v>
      </c>
      <c r="W111" s="14">
        <f>SUM(Table4[[#This Row],[LbrFee]],Table4[[#This Row],[PartsFee]])</f>
        <v>200</v>
      </c>
      <c r="X111" t="s">
        <v>63</v>
      </c>
      <c r="Y111" t="s">
        <v>47</v>
      </c>
    </row>
    <row r="112" spans="1:25" ht="30" customHeight="1" x14ac:dyDescent="0.3">
      <c r="A112" t="s">
        <v>162</v>
      </c>
      <c r="B112" t="s">
        <v>42</v>
      </c>
      <c r="C112" t="s">
        <v>25</v>
      </c>
      <c r="D112" t="s">
        <v>26</v>
      </c>
      <c r="F112">
        <v>44124</v>
      </c>
      <c r="G112">
        <v>44134</v>
      </c>
      <c r="H112">
        <v>1</v>
      </c>
      <c r="L112">
        <v>0.25</v>
      </c>
      <c r="M112" s="13">
        <v>30</v>
      </c>
      <c r="N112" t="s">
        <v>27</v>
      </c>
      <c r="O112" t="s">
        <v>28</v>
      </c>
      <c r="P112">
        <v>10</v>
      </c>
      <c r="Q112" s="14">
        <f>_xlfn.IFS(H112=1,$AB$3,H112=2,$AB$4,H112=3,$AB$5)</f>
        <v>80</v>
      </c>
      <c r="R112" s="14">
        <f>L112*Q112</f>
        <v>20</v>
      </c>
      <c r="S112" s="14">
        <f>Table4[[#This Row],[LbrCost]]/24</f>
        <v>0.83333333333333337</v>
      </c>
      <c r="T112" s="14">
        <f>IF(Table4[[#This Row],[WtyLbr]]="Yes",0,Table4[[#This Row],[LbrCost]])</f>
        <v>20</v>
      </c>
      <c r="U112" s="14">
        <f>IF(Table4[[#This Row],[WtyParts]]="Yes",0,Table4[[#This Row],[PartsCost]])</f>
        <v>30</v>
      </c>
      <c r="V112" s="14">
        <f>M112+R112</f>
        <v>50</v>
      </c>
      <c r="W112" s="14">
        <f>SUM(Table4[[#This Row],[LbrFee]],Table4[[#This Row],[PartsFee]])</f>
        <v>50</v>
      </c>
      <c r="X112" t="s">
        <v>29</v>
      </c>
      <c r="Y112" t="s">
        <v>34</v>
      </c>
    </row>
    <row r="113" spans="1:25" ht="30" customHeight="1" x14ac:dyDescent="0.3">
      <c r="A113" t="s">
        <v>163</v>
      </c>
      <c r="B113" t="s">
        <v>36</v>
      </c>
      <c r="C113" t="s">
        <v>43</v>
      </c>
      <c r="D113" t="s">
        <v>37</v>
      </c>
      <c r="F113">
        <v>44124</v>
      </c>
      <c r="G113">
        <v>44159</v>
      </c>
      <c r="H113">
        <v>1</v>
      </c>
      <c r="L113">
        <v>0.25</v>
      </c>
      <c r="M113" s="13">
        <v>27.63</v>
      </c>
      <c r="N113" t="s">
        <v>27</v>
      </c>
      <c r="O113" t="s">
        <v>28</v>
      </c>
      <c r="P113">
        <v>35</v>
      </c>
      <c r="Q113" s="14">
        <f>_xlfn.IFS(H113=1,$AB$3,H113=2,$AB$4,H113=3,$AB$5)</f>
        <v>80</v>
      </c>
      <c r="R113" s="14">
        <f>L113*Q113</f>
        <v>20</v>
      </c>
      <c r="S113" s="14">
        <f>Table4[[#This Row],[LbrCost]]/24</f>
        <v>0.83333333333333337</v>
      </c>
      <c r="T113" s="14">
        <f>IF(Table4[[#This Row],[WtyLbr]]="Yes",0,Table4[[#This Row],[LbrCost]])</f>
        <v>20</v>
      </c>
      <c r="U113" s="14">
        <f>IF(Table4[[#This Row],[WtyParts]]="Yes",0,Table4[[#This Row],[PartsCost]])</f>
        <v>27.63</v>
      </c>
      <c r="V113" s="14">
        <f>M113+R113</f>
        <v>47.629999999999995</v>
      </c>
      <c r="W113" s="14">
        <f>SUM(Table4[[#This Row],[LbrFee]],Table4[[#This Row],[PartsFee]])</f>
        <v>47.629999999999995</v>
      </c>
      <c r="X113" t="s">
        <v>29</v>
      </c>
      <c r="Y113" t="s">
        <v>29</v>
      </c>
    </row>
    <row r="114" spans="1:25" ht="30" customHeight="1" x14ac:dyDescent="0.3">
      <c r="A114" t="s">
        <v>164</v>
      </c>
      <c r="B114" t="s">
        <v>36</v>
      </c>
      <c r="C114" t="s">
        <v>50</v>
      </c>
      <c r="D114" t="s">
        <v>26</v>
      </c>
      <c r="F114">
        <v>44125</v>
      </c>
      <c r="G114">
        <v>44141</v>
      </c>
      <c r="H114">
        <v>1</v>
      </c>
      <c r="L114">
        <v>0.25</v>
      </c>
      <c r="M114" s="13">
        <v>250.42</v>
      </c>
      <c r="N114" t="s">
        <v>27</v>
      </c>
      <c r="O114" t="s">
        <v>28</v>
      </c>
      <c r="P114">
        <v>16</v>
      </c>
      <c r="Q114" s="14">
        <f>_xlfn.IFS(H114=1,$AB$3,H114=2,$AB$4,H114=3,$AB$5)</f>
        <v>80</v>
      </c>
      <c r="R114" s="14">
        <f>L114*Q114</f>
        <v>20</v>
      </c>
      <c r="S114" s="14">
        <f>Table4[[#This Row],[LbrCost]]/24</f>
        <v>0.83333333333333337</v>
      </c>
      <c r="T114" s="14">
        <f>IF(Table4[[#This Row],[WtyLbr]]="Yes",0,Table4[[#This Row],[LbrCost]])</f>
        <v>20</v>
      </c>
      <c r="U114" s="14">
        <f>IF(Table4[[#This Row],[WtyParts]]="Yes",0,Table4[[#This Row],[PartsCost]])</f>
        <v>250.42</v>
      </c>
      <c r="V114" s="14">
        <f>M114+R114</f>
        <v>270.41999999999996</v>
      </c>
      <c r="W114" s="14">
        <f>SUM(Table4[[#This Row],[LbrFee]],Table4[[#This Row],[PartsFee]])</f>
        <v>270.41999999999996</v>
      </c>
      <c r="X114" t="s">
        <v>47</v>
      </c>
      <c r="Y114" t="s">
        <v>34</v>
      </c>
    </row>
    <row r="115" spans="1:25" ht="30" customHeight="1" x14ac:dyDescent="0.3">
      <c r="A115" t="s">
        <v>165</v>
      </c>
      <c r="B115" t="s">
        <v>42</v>
      </c>
      <c r="C115" t="s">
        <v>59</v>
      </c>
      <c r="D115" t="s">
        <v>26</v>
      </c>
      <c r="E115" t="s">
        <v>44</v>
      </c>
      <c r="F115">
        <v>44125</v>
      </c>
      <c r="G115">
        <v>44140</v>
      </c>
      <c r="H115">
        <v>2</v>
      </c>
      <c r="L115">
        <v>0.25</v>
      </c>
      <c r="M115" s="13">
        <v>38.700000000000003</v>
      </c>
      <c r="N115" t="s">
        <v>27</v>
      </c>
      <c r="O115" t="s">
        <v>51</v>
      </c>
      <c r="P115">
        <v>15</v>
      </c>
      <c r="Q115" s="14">
        <f>_xlfn.IFS(H115=1,$AB$3,H115=2,$AB$4,H115=3,$AB$5)</f>
        <v>140</v>
      </c>
      <c r="R115" s="14">
        <f>L115*Q115</f>
        <v>35</v>
      </c>
      <c r="S115" s="14">
        <f>Table4[[#This Row],[LbrCost]]/24</f>
        <v>1.4583333333333333</v>
      </c>
      <c r="T115" s="14">
        <f>IF(Table4[[#This Row],[WtyLbr]]="Yes",0,Table4[[#This Row],[LbrCost]])</f>
        <v>35</v>
      </c>
      <c r="U115" s="14">
        <f>IF(Table4[[#This Row],[WtyParts]]="Yes",0,Table4[[#This Row],[PartsCost]])</f>
        <v>38.700000000000003</v>
      </c>
      <c r="V115" s="14">
        <f>M115+R115</f>
        <v>73.7</v>
      </c>
      <c r="W115" s="14">
        <f>SUM(Table4[[#This Row],[LbrFee]],Table4[[#This Row],[PartsFee]])</f>
        <v>73.7</v>
      </c>
      <c r="X115" t="s">
        <v>47</v>
      </c>
      <c r="Y115" t="s">
        <v>39</v>
      </c>
    </row>
    <row r="116" spans="1:25" ht="30" customHeight="1" x14ac:dyDescent="0.3">
      <c r="A116" t="s">
        <v>166</v>
      </c>
      <c r="B116" t="s">
        <v>42</v>
      </c>
      <c r="C116" t="s">
        <v>43</v>
      </c>
      <c r="D116" t="s">
        <v>26</v>
      </c>
      <c r="E116" t="s">
        <v>44</v>
      </c>
      <c r="F116">
        <v>44125</v>
      </c>
      <c r="G116">
        <v>44145</v>
      </c>
      <c r="H116">
        <v>2</v>
      </c>
      <c r="L116">
        <v>0.25</v>
      </c>
      <c r="M116" s="13">
        <v>33</v>
      </c>
      <c r="N116" t="s">
        <v>27</v>
      </c>
      <c r="O116" t="s">
        <v>28</v>
      </c>
      <c r="P116">
        <v>20</v>
      </c>
      <c r="Q116" s="14">
        <f>_xlfn.IFS(H116=1,$AB$3,H116=2,$AB$4,H116=3,$AB$5)</f>
        <v>140</v>
      </c>
      <c r="R116" s="14">
        <f>L116*Q116</f>
        <v>35</v>
      </c>
      <c r="S116" s="14">
        <f>Table4[[#This Row],[LbrCost]]/24</f>
        <v>1.4583333333333333</v>
      </c>
      <c r="T116" s="14">
        <f>IF(Table4[[#This Row],[WtyLbr]]="Yes",0,Table4[[#This Row],[LbrCost]])</f>
        <v>35</v>
      </c>
      <c r="U116" s="14">
        <f>IF(Table4[[#This Row],[WtyParts]]="Yes",0,Table4[[#This Row],[PartsCost]])</f>
        <v>33</v>
      </c>
      <c r="V116" s="14">
        <f>M116+R116</f>
        <v>68</v>
      </c>
      <c r="W116" s="14">
        <f>SUM(Table4[[#This Row],[LbrFee]],Table4[[#This Row],[PartsFee]])</f>
        <v>68</v>
      </c>
      <c r="X116" t="s">
        <v>47</v>
      </c>
      <c r="Y116" t="s">
        <v>29</v>
      </c>
    </row>
    <row r="117" spans="1:25" ht="30" customHeight="1" x14ac:dyDescent="0.3">
      <c r="A117" t="s">
        <v>167</v>
      </c>
      <c r="B117" t="s">
        <v>55</v>
      </c>
      <c r="C117" t="s">
        <v>59</v>
      </c>
      <c r="D117" t="s">
        <v>26</v>
      </c>
      <c r="F117">
        <v>44125</v>
      </c>
      <c r="G117">
        <v>44145</v>
      </c>
      <c r="H117">
        <v>1</v>
      </c>
      <c r="L117">
        <v>0.75</v>
      </c>
      <c r="M117" s="13">
        <v>126</v>
      </c>
      <c r="N117" t="s">
        <v>27</v>
      </c>
      <c r="O117" t="s">
        <v>38</v>
      </c>
      <c r="P117">
        <v>20</v>
      </c>
      <c r="Q117" s="14">
        <f>_xlfn.IFS(H117=1,$AB$3,H117=2,$AB$4,H117=3,$AB$5)</f>
        <v>80</v>
      </c>
      <c r="R117" s="14">
        <f>L117*Q117</f>
        <v>60</v>
      </c>
      <c r="S117" s="14">
        <f>Table4[[#This Row],[LbrCost]]/24</f>
        <v>2.5</v>
      </c>
      <c r="T117" s="14">
        <f>IF(Table4[[#This Row],[WtyLbr]]="Yes",0,Table4[[#This Row],[LbrCost]])</f>
        <v>60</v>
      </c>
      <c r="U117" s="14">
        <f>IF(Table4[[#This Row],[WtyParts]]="Yes",0,Table4[[#This Row],[PartsCost]])</f>
        <v>126</v>
      </c>
      <c r="V117" s="14">
        <f>M117+R117</f>
        <v>186</v>
      </c>
      <c r="W117" s="14">
        <f>SUM(Table4[[#This Row],[LbrFee]],Table4[[#This Row],[PartsFee]])</f>
        <v>186</v>
      </c>
      <c r="X117" t="s">
        <v>47</v>
      </c>
      <c r="Y117" t="s">
        <v>29</v>
      </c>
    </row>
    <row r="118" spans="1:25" ht="30" customHeight="1" x14ac:dyDescent="0.3">
      <c r="A118" t="s">
        <v>168</v>
      </c>
      <c r="B118" t="s">
        <v>36</v>
      </c>
      <c r="C118" t="s">
        <v>59</v>
      </c>
      <c r="D118" t="s">
        <v>169</v>
      </c>
      <c r="F118">
        <v>44125</v>
      </c>
      <c r="G118">
        <v>44221</v>
      </c>
      <c r="H118">
        <v>2</v>
      </c>
      <c r="L118">
        <v>8.25</v>
      </c>
      <c r="M118" s="13">
        <v>4946</v>
      </c>
      <c r="N118" t="s">
        <v>27</v>
      </c>
      <c r="O118" t="s">
        <v>28</v>
      </c>
      <c r="P118">
        <v>96</v>
      </c>
      <c r="Q118" s="14">
        <f>_xlfn.IFS(H118=1,$AB$3,H118=2,$AB$4,H118=3,$AB$5)</f>
        <v>140</v>
      </c>
      <c r="R118" s="14">
        <f>L118*Q118</f>
        <v>1155</v>
      </c>
      <c r="S118" s="14">
        <f>Table4[[#This Row],[LbrCost]]/24</f>
        <v>48.125</v>
      </c>
      <c r="T118" s="14">
        <f>IF(Table4[[#This Row],[WtyLbr]]="Yes",0,Table4[[#This Row],[LbrCost]])</f>
        <v>1155</v>
      </c>
      <c r="U118" s="14">
        <f>IF(Table4[[#This Row],[WtyParts]]="Yes",0,Table4[[#This Row],[PartsCost]])</f>
        <v>4946</v>
      </c>
      <c r="V118" s="14">
        <f>M118+R118</f>
        <v>6101</v>
      </c>
      <c r="W118" s="14">
        <f>SUM(Table4[[#This Row],[LbrFee]],Table4[[#This Row],[PartsFee]])</f>
        <v>6101</v>
      </c>
      <c r="X118" t="s">
        <v>47</v>
      </c>
      <c r="Y118" t="s">
        <v>63</v>
      </c>
    </row>
    <row r="119" spans="1:25" ht="30" customHeight="1" x14ac:dyDescent="0.3">
      <c r="A119" t="s">
        <v>170</v>
      </c>
      <c r="B119" t="s">
        <v>68</v>
      </c>
      <c r="C119" t="s">
        <v>59</v>
      </c>
      <c r="D119" t="s">
        <v>33</v>
      </c>
      <c r="E119" t="s">
        <v>44</v>
      </c>
      <c r="F119">
        <v>44126</v>
      </c>
      <c r="G119">
        <v>44133</v>
      </c>
      <c r="H119">
        <v>1</v>
      </c>
      <c r="L119">
        <v>0.5</v>
      </c>
      <c r="M119" s="13">
        <v>33.54</v>
      </c>
      <c r="N119" t="s">
        <v>27</v>
      </c>
      <c r="O119" t="s">
        <v>38</v>
      </c>
      <c r="P119">
        <v>7</v>
      </c>
      <c r="Q119" s="14">
        <f>_xlfn.IFS(H119=1,$AB$3,H119=2,$AB$4,H119=3,$AB$5)</f>
        <v>80</v>
      </c>
      <c r="R119" s="14">
        <f>L119*Q119</f>
        <v>40</v>
      </c>
      <c r="S119" s="14">
        <f>Table4[[#This Row],[LbrCost]]/24</f>
        <v>1.6666666666666667</v>
      </c>
      <c r="T119" s="14">
        <f>IF(Table4[[#This Row],[WtyLbr]]="Yes",0,Table4[[#This Row],[LbrCost]])</f>
        <v>40</v>
      </c>
      <c r="U119" s="14">
        <f>IF(Table4[[#This Row],[WtyParts]]="Yes",0,Table4[[#This Row],[PartsCost]])</f>
        <v>33.54</v>
      </c>
      <c r="V119" s="14">
        <f>M119+R119</f>
        <v>73.539999999999992</v>
      </c>
      <c r="W119" s="14">
        <f>SUM(Table4[[#This Row],[LbrFee]],Table4[[#This Row],[PartsFee]])</f>
        <v>73.539999999999992</v>
      </c>
      <c r="X119" t="s">
        <v>39</v>
      </c>
      <c r="Y119" t="s">
        <v>39</v>
      </c>
    </row>
    <row r="120" spans="1:25" ht="30" customHeight="1" x14ac:dyDescent="0.3">
      <c r="A120" t="s">
        <v>171</v>
      </c>
      <c r="B120" t="s">
        <v>36</v>
      </c>
      <c r="C120" t="s">
        <v>50</v>
      </c>
      <c r="D120" t="s">
        <v>26</v>
      </c>
      <c r="F120">
        <v>44128</v>
      </c>
      <c r="G120">
        <v>44141</v>
      </c>
      <c r="H120">
        <v>2</v>
      </c>
      <c r="L120">
        <v>0.25</v>
      </c>
      <c r="M120" s="13">
        <v>25</v>
      </c>
      <c r="N120" t="s">
        <v>27</v>
      </c>
      <c r="O120" t="s">
        <v>28</v>
      </c>
      <c r="P120">
        <v>13</v>
      </c>
      <c r="Q120" s="14">
        <f>_xlfn.IFS(H120=1,$AB$3,H120=2,$AB$4,H120=3,$AB$5)</f>
        <v>140</v>
      </c>
      <c r="R120" s="14">
        <f>L120*Q120</f>
        <v>35</v>
      </c>
      <c r="S120" s="14">
        <f>Table4[[#This Row],[LbrCost]]/24</f>
        <v>1.4583333333333333</v>
      </c>
      <c r="T120" s="14">
        <f>IF(Table4[[#This Row],[WtyLbr]]="Yes",0,Table4[[#This Row],[LbrCost]])</f>
        <v>35</v>
      </c>
      <c r="U120" s="14">
        <f>IF(Table4[[#This Row],[WtyParts]]="Yes",0,Table4[[#This Row],[PartsCost]])</f>
        <v>25</v>
      </c>
      <c r="V120" s="14">
        <f>M120+R120</f>
        <v>60</v>
      </c>
      <c r="W120" s="14">
        <f>SUM(Table4[[#This Row],[LbrFee]],Table4[[#This Row],[PartsFee]])</f>
        <v>60</v>
      </c>
      <c r="X120" t="s">
        <v>60</v>
      </c>
      <c r="Y120" t="s">
        <v>34</v>
      </c>
    </row>
    <row r="121" spans="1:25" ht="30" customHeight="1" x14ac:dyDescent="0.3">
      <c r="A121" t="s">
        <v>172</v>
      </c>
      <c r="B121" t="s">
        <v>55</v>
      </c>
      <c r="C121" t="s">
        <v>25</v>
      </c>
      <c r="D121" t="s">
        <v>26</v>
      </c>
      <c r="F121">
        <v>44128</v>
      </c>
      <c r="G121">
        <v>44159</v>
      </c>
      <c r="H121">
        <v>1</v>
      </c>
      <c r="L121">
        <v>0.5</v>
      </c>
      <c r="M121" s="13">
        <v>28.59</v>
      </c>
      <c r="N121" t="s">
        <v>27</v>
      </c>
      <c r="O121" t="s">
        <v>28</v>
      </c>
      <c r="P121">
        <v>31</v>
      </c>
      <c r="Q121" s="14">
        <f>_xlfn.IFS(H121=1,$AB$3,H121=2,$AB$4,H121=3,$AB$5)</f>
        <v>80</v>
      </c>
      <c r="R121" s="14">
        <f>L121*Q121</f>
        <v>40</v>
      </c>
      <c r="S121" s="14">
        <f>Table4[[#This Row],[LbrCost]]/24</f>
        <v>1.6666666666666667</v>
      </c>
      <c r="T121" s="14">
        <f>IF(Table4[[#This Row],[WtyLbr]]="Yes",0,Table4[[#This Row],[LbrCost]])</f>
        <v>40</v>
      </c>
      <c r="U121" s="14">
        <f>IF(Table4[[#This Row],[WtyParts]]="Yes",0,Table4[[#This Row],[PartsCost]])</f>
        <v>28.59</v>
      </c>
      <c r="V121" s="14">
        <f>M121+R121</f>
        <v>68.59</v>
      </c>
      <c r="W121" s="14">
        <f>SUM(Table4[[#This Row],[LbrFee]],Table4[[#This Row],[PartsFee]])</f>
        <v>68.59</v>
      </c>
      <c r="X121" t="s">
        <v>60</v>
      </c>
      <c r="Y121" t="s">
        <v>29</v>
      </c>
    </row>
    <row r="122" spans="1:25" ht="30" customHeight="1" x14ac:dyDescent="0.3">
      <c r="A122" t="s">
        <v>173</v>
      </c>
      <c r="B122" t="s">
        <v>55</v>
      </c>
      <c r="C122" t="s">
        <v>50</v>
      </c>
      <c r="D122" t="s">
        <v>33</v>
      </c>
      <c r="F122">
        <v>44128</v>
      </c>
      <c r="G122">
        <v>44179</v>
      </c>
      <c r="H122">
        <v>2</v>
      </c>
      <c r="L122">
        <v>2.5</v>
      </c>
      <c r="M122" s="13">
        <v>213.48</v>
      </c>
      <c r="N122" t="s">
        <v>27</v>
      </c>
      <c r="O122" t="s">
        <v>28</v>
      </c>
      <c r="P122">
        <v>51</v>
      </c>
      <c r="Q122" s="14">
        <f>_xlfn.IFS(H122=1,$AB$3,H122=2,$AB$4,H122=3,$AB$5)</f>
        <v>140</v>
      </c>
      <c r="R122" s="14">
        <f>L122*Q122</f>
        <v>350</v>
      </c>
      <c r="S122" s="14">
        <f>Table4[[#This Row],[LbrCost]]/24</f>
        <v>14.583333333333334</v>
      </c>
      <c r="T122" s="14">
        <f>IF(Table4[[#This Row],[WtyLbr]]="Yes",0,Table4[[#This Row],[LbrCost]])</f>
        <v>350</v>
      </c>
      <c r="U122" s="14">
        <f>IF(Table4[[#This Row],[WtyParts]]="Yes",0,Table4[[#This Row],[PartsCost]])</f>
        <v>213.48</v>
      </c>
      <c r="V122" s="14">
        <f>M122+R122</f>
        <v>563.48</v>
      </c>
      <c r="W122" s="14">
        <f>SUM(Table4[[#This Row],[LbrFee]],Table4[[#This Row],[PartsFee]])</f>
        <v>563.48</v>
      </c>
      <c r="X122" t="s">
        <v>60</v>
      </c>
      <c r="Y122" t="s">
        <v>63</v>
      </c>
    </row>
    <row r="123" spans="1:25" ht="30" customHeight="1" x14ac:dyDescent="0.3">
      <c r="A123" t="s">
        <v>174</v>
      </c>
      <c r="B123" t="s">
        <v>55</v>
      </c>
      <c r="C123" t="s">
        <v>25</v>
      </c>
      <c r="D123" t="s">
        <v>26</v>
      </c>
      <c r="F123">
        <v>44130</v>
      </c>
      <c r="G123">
        <v>44131</v>
      </c>
      <c r="H123">
        <v>1</v>
      </c>
      <c r="L123">
        <v>0.5</v>
      </c>
      <c r="M123" s="13">
        <v>83.44</v>
      </c>
      <c r="N123" t="s">
        <v>27</v>
      </c>
      <c r="O123" t="s">
        <v>28</v>
      </c>
      <c r="P123">
        <v>1</v>
      </c>
      <c r="Q123" s="14">
        <f>_xlfn.IFS(H123=1,$AB$3,H123=2,$AB$4,H123=3,$AB$5)</f>
        <v>80</v>
      </c>
      <c r="R123" s="14">
        <f>L123*Q123</f>
        <v>40</v>
      </c>
      <c r="S123" s="14">
        <f>Table4[[#This Row],[LbrCost]]/24</f>
        <v>1.6666666666666667</v>
      </c>
      <c r="T123" s="14">
        <f>IF(Table4[[#This Row],[WtyLbr]]="Yes",0,Table4[[#This Row],[LbrCost]])</f>
        <v>40</v>
      </c>
      <c r="U123" s="14">
        <f>IF(Table4[[#This Row],[WtyParts]]="Yes",0,Table4[[#This Row],[PartsCost]])</f>
        <v>83.44</v>
      </c>
      <c r="V123" s="14">
        <f>M123+R123</f>
        <v>123.44</v>
      </c>
      <c r="W123" s="14">
        <f>SUM(Table4[[#This Row],[LbrFee]],Table4[[#This Row],[PartsFee]])</f>
        <v>123.44</v>
      </c>
      <c r="X123" t="s">
        <v>63</v>
      </c>
      <c r="Y123" t="s">
        <v>29</v>
      </c>
    </row>
    <row r="124" spans="1:25" ht="30" customHeight="1" x14ac:dyDescent="0.3">
      <c r="A124" t="s">
        <v>175</v>
      </c>
      <c r="B124" t="s">
        <v>68</v>
      </c>
      <c r="C124" t="s">
        <v>25</v>
      </c>
      <c r="D124" t="s">
        <v>53</v>
      </c>
      <c r="F124">
        <v>44130</v>
      </c>
      <c r="G124">
        <v>44152</v>
      </c>
      <c r="H124">
        <v>2</v>
      </c>
      <c r="L124">
        <v>1</v>
      </c>
      <c r="M124" s="13">
        <v>25</v>
      </c>
      <c r="N124" t="s">
        <v>27</v>
      </c>
      <c r="O124" t="s">
        <v>51</v>
      </c>
      <c r="P124">
        <v>22</v>
      </c>
      <c r="Q124" s="14">
        <f>_xlfn.IFS(H124=1,$AB$3,H124=2,$AB$4,H124=3,$AB$5)</f>
        <v>140</v>
      </c>
      <c r="R124" s="14">
        <f>L124*Q124</f>
        <v>140</v>
      </c>
      <c r="S124" s="14">
        <f>Table4[[#This Row],[LbrCost]]/24</f>
        <v>5.833333333333333</v>
      </c>
      <c r="T124" s="14">
        <f>IF(Table4[[#This Row],[WtyLbr]]="Yes",0,Table4[[#This Row],[LbrCost]])</f>
        <v>140</v>
      </c>
      <c r="U124" s="14">
        <f>IF(Table4[[#This Row],[WtyParts]]="Yes",0,Table4[[#This Row],[PartsCost]])</f>
        <v>25</v>
      </c>
      <c r="V124" s="14">
        <f>M124+R124</f>
        <v>165</v>
      </c>
      <c r="W124" s="14">
        <f>SUM(Table4[[#This Row],[LbrFee]],Table4[[#This Row],[PartsFee]])</f>
        <v>165</v>
      </c>
      <c r="X124" t="s">
        <v>63</v>
      </c>
      <c r="Y124" t="s">
        <v>29</v>
      </c>
    </row>
    <row r="125" spans="1:25" ht="30" customHeight="1" x14ac:dyDescent="0.3">
      <c r="A125" t="s">
        <v>176</v>
      </c>
      <c r="B125" t="s">
        <v>31</v>
      </c>
      <c r="C125" t="s">
        <v>32</v>
      </c>
      <c r="D125" t="s">
        <v>26</v>
      </c>
      <c r="F125">
        <v>44131</v>
      </c>
      <c r="G125">
        <v>44152</v>
      </c>
      <c r="H125">
        <v>1</v>
      </c>
      <c r="L125">
        <v>0.25</v>
      </c>
      <c r="M125" s="13">
        <v>67.959999999999994</v>
      </c>
      <c r="N125" t="s">
        <v>27</v>
      </c>
      <c r="O125" t="s">
        <v>28</v>
      </c>
      <c r="P125">
        <v>21</v>
      </c>
      <c r="Q125" s="14">
        <f>_xlfn.IFS(H125=1,$AB$3,H125=2,$AB$4,H125=3,$AB$5)</f>
        <v>80</v>
      </c>
      <c r="R125" s="14">
        <f>L125*Q125</f>
        <v>20</v>
      </c>
      <c r="S125" s="14">
        <f>Table4[[#This Row],[LbrCost]]/24</f>
        <v>0.83333333333333337</v>
      </c>
      <c r="T125" s="14">
        <f>IF(Table4[[#This Row],[WtyLbr]]="Yes",0,Table4[[#This Row],[LbrCost]])</f>
        <v>20</v>
      </c>
      <c r="U125" s="14">
        <f>IF(Table4[[#This Row],[WtyParts]]="Yes",0,Table4[[#This Row],[PartsCost]])</f>
        <v>67.959999999999994</v>
      </c>
      <c r="V125" s="14">
        <f>M125+R125</f>
        <v>87.96</v>
      </c>
      <c r="W125" s="14">
        <f>SUM(Table4[[#This Row],[LbrFee]],Table4[[#This Row],[PartsFee]])</f>
        <v>87.96</v>
      </c>
      <c r="X125" t="s">
        <v>29</v>
      </c>
      <c r="Y125" t="s">
        <v>29</v>
      </c>
    </row>
    <row r="126" spans="1:25" ht="30" customHeight="1" x14ac:dyDescent="0.3">
      <c r="A126" t="s">
        <v>177</v>
      </c>
      <c r="B126" t="s">
        <v>55</v>
      </c>
      <c r="C126" t="s">
        <v>25</v>
      </c>
      <c r="D126" t="s">
        <v>33</v>
      </c>
      <c r="F126">
        <v>44131</v>
      </c>
      <c r="G126">
        <v>44181</v>
      </c>
      <c r="H126">
        <v>1</v>
      </c>
      <c r="L126">
        <v>0.5</v>
      </c>
      <c r="M126" s="13">
        <v>172.02</v>
      </c>
      <c r="N126" t="s">
        <v>27</v>
      </c>
      <c r="O126" t="s">
        <v>38</v>
      </c>
      <c r="P126">
        <v>50</v>
      </c>
      <c r="Q126" s="14">
        <f>_xlfn.IFS(H126=1,$AB$3,H126=2,$AB$4,H126=3,$AB$5)</f>
        <v>80</v>
      </c>
      <c r="R126" s="14">
        <f>L126*Q126</f>
        <v>40</v>
      </c>
      <c r="S126" s="14">
        <f>Table4[[#This Row],[LbrCost]]/24</f>
        <v>1.6666666666666667</v>
      </c>
      <c r="T126" s="14">
        <f>IF(Table4[[#This Row],[WtyLbr]]="Yes",0,Table4[[#This Row],[LbrCost]])</f>
        <v>40</v>
      </c>
      <c r="U126" s="14">
        <f>IF(Table4[[#This Row],[WtyParts]]="Yes",0,Table4[[#This Row],[PartsCost]])</f>
        <v>172.02</v>
      </c>
      <c r="V126" s="14">
        <f>M126+R126</f>
        <v>212.02</v>
      </c>
      <c r="W126" s="14">
        <f>SUM(Table4[[#This Row],[LbrFee]],Table4[[#This Row],[PartsFee]])</f>
        <v>212.02</v>
      </c>
      <c r="X126" t="s">
        <v>29</v>
      </c>
      <c r="Y126" t="s">
        <v>47</v>
      </c>
    </row>
    <row r="127" spans="1:25" ht="30" customHeight="1" x14ac:dyDescent="0.3">
      <c r="A127" t="s">
        <v>178</v>
      </c>
      <c r="B127" t="s">
        <v>31</v>
      </c>
      <c r="C127" t="s">
        <v>32</v>
      </c>
      <c r="D127" t="s">
        <v>26</v>
      </c>
      <c r="F127">
        <v>44131</v>
      </c>
      <c r="G127">
        <v>44212</v>
      </c>
      <c r="H127">
        <v>1</v>
      </c>
      <c r="L127">
        <v>0.5</v>
      </c>
      <c r="M127" s="13">
        <v>102.22</v>
      </c>
      <c r="N127" t="s">
        <v>27</v>
      </c>
      <c r="O127" t="s">
        <v>38</v>
      </c>
      <c r="P127">
        <v>81</v>
      </c>
      <c r="Q127" s="14">
        <f>_xlfn.IFS(H127=1,$AB$3,H127=2,$AB$4,H127=3,$AB$5)</f>
        <v>80</v>
      </c>
      <c r="R127" s="14">
        <f>L127*Q127</f>
        <v>40</v>
      </c>
      <c r="S127" s="14">
        <f>Table4[[#This Row],[LbrCost]]/24</f>
        <v>1.6666666666666667</v>
      </c>
      <c r="T127" s="14">
        <f>IF(Table4[[#This Row],[WtyLbr]]="Yes",0,Table4[[#This Row],[LbrCost]])</f>
        <v>40</v>
      </c>
      <c r="U127" s="14">
        <f>IF(Table4[[#This Row],[WtyParts]]="Yes",0,Table4[[#This Row],[PartsCost]])</f>
        <v>102.22</v>
      </c>
      <c r="V127" s="14">
        <f>M127+R127</f>
        <v>142.22</v>
      </c>
      <c r="W127" s="14">
        <f>SUM(Table4[[#This Row],[LbrFee]],Table4[[#This Row],[PartsFee]])</f>
        <v>142.22</v>
      </c>
      <c r="X127" t="s">
        <v>29</v>
      </c>
      <c r="Y127" t="s">
        <v>60</v>
      </c>
    </row>
    <row r="128" spans="1:25" ht="30" customHeight="1" x14ac:dyDescent="0.3">
      <c r="A128" t="s">
        <v>179</v>
      </c>
      <c r="B128" t="s">
        <v>31</v>
      </c>
      <c r="C128" t="s">
        <v>32</v>
      </c>
      <c r="D128" t="s">
        <v>33</v>
      </c>
      <c r="F128">
        <v>44132</v>
      </c>
      <c r="G128">
        <v>44165</v>
      </c>
      <c r="H128">
        <v>1</v>
      </c>
      <c r="L128">
        <v>0.5</v>
      </c>
      <c r="M128" s="13">
        <v>373.55</v>
      </c>
      <c r="N128" t="s">
        <v>27</v>
      </c>
      <c r="O128" t="s">
        <v>28</v>
      </c>
      <c r="P128">
        <v>33</v>
      </c>
      <c r="Q128" s="14">
        <f>_xlfn.IFS(H128=1,$AB$3,H128=2,$AB$4,H128=3,$AB$5)</f>
        <v>80</v>
      </c>
      <c r="R128" s="14">
        <f>L128*Q128</f>
        <v>40</v>
      </c>
      <c r="S128" s="14">
        <f>Table4[[#This Row],[LbrCost]]/24</f>
        <v>1.6666666666666667</v>
      </c>
      <c r="T128" s="14">
        <f>IF(Table4[[#This Row],[WtyLbr]]="Yes",0,Table4[[#This Row],[LbrCost]])</f>
        <v>40</v>
      </c>
      <c r="U128" s="14">
        <f>IF(Table4[[#This Row],[WtyParts]]="Yes",0,Table4[[#This Row],[PartsCost]])</f>
        <v>373.55</v>
      </c>
      <c r="V128" s="14">
        <f>M128+R128</f>
        <v>413.55</v>
      </c>
      <c r="W128" s="14">
        <f>SUM(Table4[[#This Row],[LbrFee]],Table4[[#This Row],[PartsFee]])</f>
        <v>413.55</v>
      </c>
      <c r="X128" t="s">
        <v>47</v>
      </c>
      <c r="Y128" t="s">
        <v>63</v>
      </c>
    </row>
    <row r="129" spans="1:25" ht="30" customHeight="1" x14ac:dyDescent="0.3">
      <c r="A129" t="s">
        <v>180</v>
      </c>
      <c r="B129" t="s">
        <v>31</v>
      </c>
      <c r="C129" t="s">
        <v>32</v>
      </c>
      <c r="D129" t="s">
        <v>169</v>
      </c>
      <c r="F129">
        <v>44132</v>
      </c>
      <c r="G129">
        <v>44166</v>
      </c>
      <c r="H129">
        <v>3</v>
      </c>
      <c r="L129">
        <v>2.75</v>
      </c>
      <c r="M129" s="13">
        <v>1249.0899999999999</v>
      </c>
      <c r="N129" t="s">
        <v>27</v>
      </c>
      <c r="O129" t="s">
        <v>28</v>
      </c>
      <c r="P129">
        <v>34</v>
      </c>
      <c r="Q129" s="14">
        <f>_xlfn.IFS(H129=1,$AB$3,H129=2,$AB$4,H129=3,$AB$5)</f>
        <v>195</v>
      </c>
      <c r="R129" s="14">
        <f>L129*Q129</f>
        <v>536.25</v>
      </c>
      <c r="S129" s="14">
        <f>Table4[[#This Row],[LbrCost]]/24</f>
        <v>22.34375</v>
      </c>
      <c r="T129" s="14">
        <f>IF(Table4[[#This Row],[WtyLbr]]="Yes",0,Table4[[#This Row],[LbrCost]])</f>
        <v>536.25</v>
      </c>
      <c r="U129" s="14">
        <f>IF(Table4[[#This Row],[WtyParts]]="Yes",0,Table4[[#This Row],[PartsCost]])</f>
        <v>1249.0899999999999</v>
      </c>
      <c r="V129" s="14">
        <f>M129+R129</f>
        <v>1785.34</v>
      </c>
      <c r="W129" s="14">
        <f>SUM(Table4[[#This Row],[LbrFee]],Table4[[#This Row],[PartsFee]])</f>
        <v>1785.34</v>
      </c>
      <c r="X129" t="s">
        <v>47</v>
      </c>
      <c r="Y129" t="s">
        <v>29</v>
      </c>
    </row>
    <row r="130" spans="1:25" ht="30" customHeight="1" x14ac:dyDescent="0.3">
      <c r="A130" t="s">
        <v>181</v>
      </c>
      <c r="B130" t="s">
        <v>42</v>
      </c>
      <c r="C130" t="s">
        <v>25</v>
      </c>
      <c r="D130" t="s">
        <v>37</v>
      </c>
      <c r="F130">
        <v>44133</v>
      </c>
      <c r="G130">
        <v>44141</v>
      </c>
      <c r="H130">
        <v>1</v>
      </c>
      <c r="L130">
        <v>0.25</v>
      </c>
      <c r="M130" s="13">
        <v>240</v>
      </c>
      <c r="N130" t="s">
        <v>27</v>
      </c>
      <c r="O130" t="s">
        <v>28</v>
      </c>
      <c r="P130">
        <v>8</v>
      </c>
      <c r="Q130" s="14">
        <f>_xlfn.IFS(H130=1,$AB$3,H130=2,$AB$4,H130=3,$AB$5)</f>
        <v>80</v>
      </c>
      <c r="R130" s="14">
        <f>L130*Q130</f>
        <v>20</v>
      </c>
      <c r="S130" s="14">
        <f>Table4[[#This Row],[LbrCost]]/24</f>
        <v>0.83333333333333337</v>
      </c>
      <c r="T130" s="14">
        <f>IF(Table4[[#This Row],[WtyLbr]]="Yes",0,Table4[[#This Row],[LbrCost]])</f>
        <v>20</v>
      </c>
      <c r="U130" s="14">
        <f>IF(Table4[[#This Row],[WtyParts]]="Yes",0,Table4[[#This Row],[PartsCost]])</f>
        <v>240</v>
      </c>
      <c r="V130" s="14">
        <f>M130+R130</f>
        <v>260</v>
      </c>
      <c r="W130" s="14">
        <f>SUM(Table4[[#This Row],[LbrFee]],Table4[[#This Row],[PartsFee]])</f>
        <v>260</v>
      </c>
      <c r="X130" t="s">
        <v>39</v>
      </c>
      <c r="Y130" t="s">
        <v>34</v>
      </c>
    </row>
    <row r="131" spans="1:25" ht="30" customHeight="1" x14ac:dyDescent="0.3">
      <c r="A131" t="s">
        <v>182</v>
      </c>
      <c r="B131" t="s">
        <v>42</v>
      </c>
      <c r="C131" t="s">
        <v>43</v>
      </c>
      <c r="D131" t="s">
        <v>37</v>
      </c>
      <c r="F131">
        <v>44133</v>
      </c>
      <c r="G131">
        <v>44153</v>
      </c>
      <c r="H131">
        <v>1</v>
      </c>
      <c r="L131">
        <v>0.25</v>
      </c>
      <c r="M131" s="13">
        <v>27</v>
      </c>
      <c r="N131" t="s">
        <v>27</v>
      </c>
      <c r="O131" t="s">
        <v>51</v>
      </c>
      <c r="P131">
        <v>20</v>
      </c>
      <c r="Q131" s="14">
        <f>_xlfn.IFS(H131=1,$AB$3,H131=2,$AB$4,H131=3,$AB$5)</f>
        <v>80</v>
      </c>
      <c r="R131" s="14">
        <f>L131*Q131</f>
        <v>20</v>
      </c>
      <c r="S131" s="14">
        <f>Table4[[#This Row],[LbrCost]]/24</f>
        <v>0.83333333333333337</v>
      </c>
      <c r="T131" s="14">
        <f>IF(Table4[[#This Row],[WtyLbr]]="Yes",0,Table4[[#This Row],[LbrCost]])</f>
        <v>20</v>
      </c>
      <c r="U131" s="14">
        <f>IF(Table4[[#This Row],[WtyParts]]="Yes",0,Table4[[#This Row],[PartsCost]])</f>
        <v>27</v>
      </c>
      <c r="V131" s="14">
        <f>M131+R131</f>
        <v>47</v>
      </c>
      <c r="W131" s="14">
        <f>SUM(Table4[[#This Row],[LbrFee]],Table4[[#This Row],[PartsFee]])</f>
        <v>47</v>
      </c>
      <c r="X131" t="s">
        <v>39</v>
      </c>
      <c r="Y131" t="s">
        <v>47</v>
      </c>
    </row>
    <row r="132" spans="1:25" ht="30" customHeight="1" x14ac:dyDescent="0.3">
      <c r="A132" t="s">
        <v>183</v>
      </c>
      <c r="B132" t="s">
        <v>55</v>
      </c>
      <c r="C132" t="s">
        <v>25</v>
      </c>
      <c r="D132" t="s">
        <v>33</v>
      </c>
      <c r="F132">
        <v>44137</v>
      </c>
      <c r="G132">
        <v>44139</v>
      </c>
      <c r="H132">
        <v>2</v>
      </c>
      <c r="L132">
        <v>1</v>
      </c>
      <c r="M132" s="13">
        <v>228.63</v>
      </c>
      <c r="N132" t="s">
        <v>27</v>
      </c>
      <c r="O132" t="s">
        <v>51</v>
      </c>
      <c r="P132">
        <v>2</v>
      </c>
      <c r="Q132" s="14">
        <f>_xlfn.IFS(H132=1,$AB$3,H132=2,$AB$4,H132=3,$AB$5)</f>
        <v>140</v>
      </c>
      <c r="R132" s="14">
        <f>L132*Q132</f>
        <v>140</v>
      </c>
      <c r="S132" s="14">
        <f>Table4[[#This Row],[LbrCost]]/24</f>
        <v>5.833333333333333</v>
      </c>
      <c r="T132" s="14">
        <f>IF(Table4[[#This Row],[WtyLbr]]="Yes",0,Table4[[#This Row],[LbrCost]])</f>
        <v>140</v>
      </c>
      <c r="U132" s="14">
        <f>IF(Table4[[#This Row],[WtyParts]]="Yes",0,Table4[[#This Row],[PartsCost]])</f>
        <v>228.63</v>
      </c>
      <c r="V132" s="14">
        <f>M132+R132</f>
        <v>368.63</v>
      </c>
      <c r="W132" s="14">
        <f>SUM(Table4[[#This Row],[LbrFee]],Table4[[#This Row],[PartsFee]])</f>
        <v>368.63</v>
      </c>
      <c r="X132" t="s">
        <v>63</v>
      </c>
      <c r="Y132" t="s">
        <v>47</v>
      </c>
    </row>
    <row r="133" spans="1:25" ht="30" customHeight="1" x14ac:dyDescent="0.3">
      <c r="A133" t="s">
        <v>184</v>
      </c>
      <c r="B133" t="s">
        <v>55</v>
      </c>
      <c r="C133" t="s">
        <v>59</v>
      </c>
      <c r="D133" t="s">
        <v>26</v>
      </c>
      <c r="F133">
        <v>44137</v>
      </c>
      <c r="G133">
        <v>44160</v>
      </c>
      <c r="H133">
        <v>1</v>
      </c>
      <c r="L133">
        <v>0.5</v>
      </c>
      <c r="M133" s="13">
        <v>26.58</v>
      </c>
      <c r="N133" t="s">
        <v>27</v>
      </c>
      <c r="O133" t="s">
        <v>28</v>
      </c>
      <c r="P133">
        <v>23</v>
      </c>
      <c r="Q133" s="14">
        <f>_xlfn.IFS(H133=1,$AB$3,H133=2,$AB$4,H133=3,$AB$5)</f>
        <v>80</v>
      </c>
      <c r="R133" s="14">
        <f>L133*Q133</f>
        <v>40</v>
      </c>
      <c r="S133" s="14">
        <f>Table4[[#This Row],[LbrCost]]/24</f>
        <v>1.6666666666666667</v>
      </c>
      <c r="T133" s="14">
        <f>IF(Table4[[#This Row],[WtyLbr]]="Yes",0,Table4[[#This Row],[LbrCost]])</f>
        <v>40</v>
      </c>
      <c r="U133" s="14">
        <f>IF(Table4[[#This Row],[WtyParts]]="Yes",0,Table4[[#This Row],[PartsCost]])</f>
        <v>26.58</v>
      </c>
      <c r="V133" s="14">
        <f>M133+R133</f>
        <v>66.58</v>
      </c>
      <c r="W133" s="14">
        <f>SUM(Table4[[#This Row],[LbrFee]],Table4[[#This Row],[PartsFee]])</f>
        <v>66.58</v>
      </c>
      <c r="X133" t="s">
        <v>63</v>
      </c>
      <c r="Y133" t="s">
        <v>47</v>
      </c>
    </row>
    <row r="134" spans="1:25" ht="30" customHeight="1" x14ac:dyDescent="0.3">
      <c r="A134" t="s">
        <v>185</v>
      </c>
      <c r="B134" t="s">
        <v>24</v>
      </c>
      <c r="C134" t="s">
        <v>59</v>
      </c>
      <c r="D134" t="s">
        <v>33</v>
      </c>
      <c r="F134">
        <v>44137</v>
      </c>
      <c r="G134">
        <v>44172</v>
      </c>
      <c r="H134">
        <v>2</v>
      </c>
      <c r="L134">
        <v>0.75</v>
      </c>
      <c r="M134" s="13">
        <v>5.71</v>
      </c>
      <c r="N134" t="s">
        <v>27</v>
      </c>
      <c r="O134" t="s">
        <v>28</v>
      </c>
      <c r="P134">
        <v>35</v>
      </c>
      <c r="Q134" s="14">
        <f>_xlfn.IFS(H134=1,$AB$3,H134=2,$AB$4,H134=3,$AB$5)</f>
        <v>140</v>
      </c>
      <c r="R134" s="14">
        <f>L134*Q134</f>
        <v>105</v>
      </c>
      <c r="S134" s="14">
        <f>Table4[[#This Row],[LbrCost]]/24</f>
        <v>4.375</v>
      </c>
      <c r="T134" s="14">
        <f>IF(Table4[[#This Row],[WtyLbr]]="Yes",0,Table4[[#This Row],[LbrCost]])</f>
        <v>105</v>
      </c>
      <c r="U134" s="14">
        <f>IF(Table4[[#This Row],[WtyParts]]="Yes",0,Table4[[#This Row],[PartsCost]])</f>
        <v>5.71</v>
      </c>
      <c r="V134" s="14">
        <f>M134+R134</f>
        <v>110.71</v>
      </c>
      <c r="W134" s="14">
        <f>SUM(Table4[[#This Row],[LbrFee]],Table4[[#This Row],[PartsFee]])</f>
        <v>110.71</v>
      </c>
      <c r="X134" t="s">
        <v>63</v>
      </c>
      <c r="Y134" t="s">
        <v>63</v>
      </c>
    </row>
    <row r="135" spans="1:25" ht="30" customHeight="1" x14ac:dyDescent="0.3">
      <c r="A135" t="s">
        <v>186</v>
      </c>
      <c r="B135" t="s">
        <v>36</v>
      </c>
      <c r="C135" t="s">
        <v>59</v>
      </c>
      <c r="D135" t="s">
        <v>33</v>
      </c>
      <c r="F135">
        <v>44137</v>
      </c>
      <c r="G135">
        <v>44207</v>
      </c>
      <c r="H135">
        <v>2</v>
      </c>
      <c r="L135">
        <v>0.5</v>
      </c>
      <c r="M135" s="13">
        <v>263.05</v>
      </c>
      <c r="N135" t="s">
        <v>27</v>
      </c>
      <c r="O135" t="s">
        <v>51</v>
      </c>
      <c r="P135">
        <v>70</v>
      </c>
      <c r="Q135" s="14">
        <f>_xlfn.IFS(H135=1,$AB$3,H135=2,$AB$4,H135=3,$AB$5)</f>
        <v>140</v>
      </c>
      <c r="R135" s="14">
        <f>L135*Q135</f>
        <v>70</v>
      </c>
      <c r="S135" s="14">
        <f>Table4[[#This Row],[LbrCost]]/24</f>
        <v>2.9166666666666665</v>
      </c>
      <c r="T135" s="14">
        <f>IF(Table4[[#This Row],[WtyLbr]]="Yes",0,Table4[[#This Row],[LbrCost]])</f>
        <v>70</v>
      </c>
      <c r="U135" s="14">
        <f>IF(Table4[[#This Row],[WtyParts]]="Yes",0,Table4[[#This Row],[PartsCost]])</f>
        <v>263.05</v>
      </c>
      <c r="V135" s="14">
        <f>M135+R135</f>
        <v>333.05</v>
      </c>
      <c r="W135" s="14">
        <f>SUM(Table4[[#This Row],[LbrFee]],Table4[[#This Row],[PartsFee]])</f>
        <v>333.05</v>
      </c>
      <c r="X135" t="s">
        <v>63</v>
      </c>
      <c r="Y135" t="s">
        <v>63</v>
      </c>
    </row>
    <row r="136" spans="1:25" ht="30" customHeight="1" x14ac:dyDescent="0.3">
      <c r="A136" t="s">
        <v>187</v>
      </c>
      <c r="B136" t="s">
        <v>68</v>
      </c>
      <c r="C136" t="s">
        <v>43</v>
      </c>
      <c r="D136" t="s">
        <v>33</v>
      </c>
      <c r="F136">
        <v>44137</v>
      </c>
      <c r="G136">
        <v>44301</v>
      </c>
      <c r="H136">
        <v>2</v>
      </c>
      <c r="L136">
        <v>1.75</v>
      </c>
      <c r="M136" s="13">
        <v>8.25</v>
      </c>
      <c r="N136" t="s">
        <v>27</v>
      </c>
      <c r="O136" t="s">
        <v>28</v>
      </c>
      <c r="P136">
        <v>164</v>
      </c>
      <c r="Q136" s="14">
        <f>_xlfn.IFS(H136=1,$AB$3,H136=2,$AB$4,H136=3,$AB$5)</f>
        <v>140</v>
      </c>
      <c r="R136" s="14">
        <f>L136*Q136</f>
        <v>245</v>
      </c>
      <c r="S136" s="14">
        <f>Table4[[#This Row],[LbrCost]]/24</f>
        <v>10.208333333333334</v>
      </c>
      <c r="T136" s="14">
        <f>IF(Table4[[#This Row],[WtyLbr]]="Yes",0,Table4[[#This Row],[LbrCost]])</f>
        <v>245</v>
      </c>
      <c r="U136" s="14">
        <f>IF(Table4[[#This Row],[WtyParts]]="Yes",0,Table4[[#This Row],[PartsCost]])</f>
        <v>8.25</v>
      </c>
      <c r="V136" s="14">
        <f>M136+R136</f>
        <v>253.25</v>
      </c>
      <c r="W136" s="14">
        <f>SUM(Table4[[#This Row],[LbrFee]],Table4[[#This Row],[PartsFee]])</f>
        <v>253.25</v>
      </c>
      <c r="X136" t="s">
        <v>63</v>
      </c>
      <c r="Y136" t="s">
        <v>39</v>
      </c>
    </row>
    <row r="137" spans="1:25" ht="30" customHeight="1" x14ac:dyDescent="0.3">
      <c r="A137" t="s">
        <v>188</v>
      </c>
      <c r="B137" t="s">
        <v>68</v>
      </c>
      <c r="C137" t="s">
        <v>25</v>
      </c>
      <c r="D137" t="s">
        <v>33</v>
      </c>
      <c r="F137">
        <v>44138</v>
      </c>
      <c r="G137">
        <v>44165</v>
      </c>
      <c r="H137">
        <v>1</v>
      </c>
      <c r="L137">
        <v>0.5</v>
      </c>
      <c r="M137" s="13">
        <v>15.63</v>
      </c>
      <c r="N137" t="s">
        <v>27</v>
      </c>
      <c r="O137" t="s">
        <v>28</v>
      </c>
      <c r="P137">
        <v>27</v>
      </c>
      <c r="Q137" s="14">
        <f>_xlfn.IFS(H137=1,$AB$3,H137=2,$AB$4,H137=3,$AB$5)</f>
        <v>80</v>
      </c>
      <c r="R137" s="14">
        <f>L137*Q137</f>
        <v>40</v>
      </c>
      <c r="S137" s="14">
        <f>Table4[[#This Row],[LbrCost]]/24</f>
        <v>1.6666666666666667</v>
      </c>
      <c r="T137" s="14">
        <f>IF(Table4[[#This Row],[WtyLbr]]="Yes",0,Table4[[#This Row],[LbrCost]])</f>
        <v>40</v>
      </c>
      <c r="U137" s="14">
        <f>IF(Table4[[#This Row],[WtyParts]]="Yes",0,Table4[[#This Row],[PartsCost]])</f>
        <v>15.63</v>
      </c>
      <c r="V137" s="14">
        <f>M137+R137</f>
        <v>55.63</v>
      </c>
      <c r="W137" s="14">
        <f>SUM(Table4[[#This Row],[LbrFee]],Table4[[#This Row],[PartsFee]])</f>
        <v>55.63</v>
      </c>
      <c r="X137" t="s">
        <v>29</v>
      </c>
      <c r="Y137" t="s">
        <v>63</v>
      </c>
    </row>
    <row r="138" spans="1:25" ht="30" customHeight="1" x14ac:dyDescent="0.3">
      <c r="A138" t="s">
        <v>189</v>
      </c>
      <c r="B138" t="s">
        <v>36</v>
      </c>
      <c r="C138" t="s">
        <v>59</v>
      </c>
      <c r="D138" t="s">
        <v>33</v>
      </c>
      <c r="F138">
        <v>44138</v>
      </c>
      <c r="G138">
        <v>44167</v>
      </c>
      <c r="H138">
        <v>1</v>
      </c>
      <c r="L138">
        <v>0.5</v>
      </c>
      <c r="M138" s="13">
        <v>15.63</v>
      </c>
      <c r="N138" t="s">
        <v>27</v>
      </c>
      <c r="O138" t="s">
        <v>28</v>
      </c>
      <c r="P138">
        <v>29</v>
      </c>
      <c r="Q138" s="14">
        <f>_xlfn.IFS(H138=1,$AB$3,H138=2,$AB$4,H138=3,$AB$5)</f>
        <v>80</v>
      </c>
      <c r="R138" s="14">
        <f>L138*Q138</f>
        <v>40</v>
      </c>
      <c r="S138" s="14">
        <f>Table4[[#This Row],[LbrCost]]/24</f>
        <v>1.6666666666666667</v>
      </c>
      <c r="T138" s="14">
        <f>IF(Table4[[#This Row],[WtyLbr]]="Yes",0,Table4[[#This Row],[LbrCost]])</f>
        <v>40</v>
      </c>
      <c r="U138" s="14">
        <f>IF(Table4[[#This Row],[WtyParts]]="Yes",0,Table4[[#This Row],[PartsCost]])</f>
        <v>15.63</v>
      </c>
      <c r="V138" s="14">
        <f>M138+R138</f>
        <v>55.63</v>
      </c>
      <c r="W138" s="14">
        <f>SUM(Table4[[#This Row],[LbrFee]],Table4[[#This Row],[PartsFee]])</f>
        <v>55.63</v>
      </c>
      <c r="X138" t="s">
        <v>29</v>
      </c>
      <c r="Y138" t="s">
        <v>47</v>
      </c>
    </row>
    <row r="139" spans="1:25" ht="30" customHeight="1" x14ac:dyDescent="0.3">
      <c r="A139" t="s">
        <v>190</v>
      </c>
      <c r="B139" t="s">
        <v>68</v>
      </c>
      <c r="C139" t="s">
        <v>50</v>
      </c>
      <c r="D139" t="s">
        <v>26</v>
      </c>
      <c r="F139">
        <v>44138</v>
      </c>
      <c r="G139">
        <v>44173</v>
      </c>
      <c r="H139">
        <v>1</v>
      </c>
      <c r="L139">
        <v>0.75</v>
      </c>
      <c r="M139" s="13">
        <v>28.5</v>
      </c>
      <c r="N139" t="s">
        <v>27</v>
      </c>
      <c r="O139" t="s">
        <v>51</v>
      </c>
      <c r="P139">
        <v>35</v>
      </c>
      <c r="Q139" s="14">
        <f>_xlfn.IFS(H139=1,$AB$3,H139=2,$AB$4,H139=3,$AB$5)</f>
        <v>80</v>
      </c>
      <c r="R139" s="14">
        <f>L139*Q139</f>
        <v>60</v>
      </c>
      <c r="S139" s="14">
        <f>Table4[[#This Row],[LbrCost]]/24</f>
        <v>2.5</v>
      </c>
      <c r="T139" s="14">
        <f>IF(Table4[[#This Row],[WtyLbr]]="Yes",0,Table4[[#This Row],[LbrCost]])</f>
        <v>60</v>
      </c>
      <c r="U139" s="14">
        <f>IF(Table4[[#This Row],[WtyParts]]="Yes",0,Table4[[#This Row],[PartsCost]])</f>
        <v>28.5</v>
      </c>
      <c r="V139" s="14">
        <f>M139+R139</f>
        <v>88.5</v>
      </c>
      <c r="W139" s="14">
        <f>SUM(Table4[[#This Row],[LbrFee]],Table4[[#This Row],[PartsFee]])</f>
        <v>88.5</v>
      </c>
      <c r="X139" t="s">
        <v>29</v>
      </c>
      <c r="Y139" t="s">
        <v>29</v>
      </c>
    </row>
    <row r="140" spans="1:25" ht="30" customHeight="1" x14ac:dyDescent="0.3">
      <c r="A140" t="s">
        <v>191</v>
      </c>
      <c r="B140" t="s">
        <v>55</v>
      </c>
      <c r="C140" t="s">
        <v>25</v>
      </c>
      <c r="D140" t="s">
        <v>33</v>
      </c>
      <c r="F140">
        <v>44139</v>
      </c>
      <c r="G140">
        <v>44144</v>
      </c>
      <c r="H140">
        <v>1</v>
      </c>
      <c r="L140">
        <v>0.5</v>
      </c>
      <c r="M140" s="13">
        <v>748.44</v>
      </c>
      <c r="N140" t="s">
        <v>27</v>
      </c>
      <c r="O140" t="s">
        <v>28</v>
      </c>
      <c r="P140">
        <v>5</v>
      </c>
      <c r="Q140" s="14">
        <f>_xlfn.IFS(H140=1,$AB$3,H140=2,$AB$4,H140=3,$AB$5)</f>
        <v>80</v>
      </c>
      <c r="R140" s="14">
        <f>L140*Q140</f>
        <v>40</v>
      </c>
      <c r="S140" s="14">
        <f>Table4[[#This Row],[LbrCost]]/24</f>
        <v>1.6666666666666667</v>
      </c>
      <c r="T140" s="14">
        <f>IF(Table4[[#This Row],[WtyLbr]]="Yes",0,Table4[[#This Row],[LbrCost]])</f>
        <v>40</v>
      </c>
      <c r="U140" s="14">
        <f>IF(Table4[[#This Row],[WtyParts]]="Yes",0,Table4[[#This Row],[PartsCost]])</f>
        <v>748.44</v>
      </c>
      <c r="V140" s="14">
        <f>M140+R140</f>
        <v>788.44</v>
      </c>
      <c r="W140" s="14">
        <f>SUM(Table4[[#This Row],[LbrFee]],Table4[[#This Row],[PartsFee]])</f>
        <v>788.44</v>
      </c>
      <c r="X140" t="s">
        <v>47</v>
      </c>
      <c r="Y140" t="s">
        <v>63</v>
      </c>
    </row>
    <row r="141" spans="1:25" ht="30" customHeight="1" x14ac:dyDescent="0.3">
      <c r="A141" t="s">
        <v>192</v>
      </c>
      <c r="B141" t="s">
        <v>55</v>
      </c>
      <c r="C141" t="s">
        <v>59</v>
      </c>
      <c r="D141" t="s">
        <v>169</v>
      </c>
      <c r="F141">
        <v>44139</v>
      </c>
      <c r="G141">
        <v>44152</v>
      </c>
      <c r="H141">
        <v>1</v>
      </c>
      <c r="L141">
        <v>1</v>
      </c>
      <c r="M141" s="13">
        <v>86.36</v>
      </c>
      <c r="N141" t="s">
        <v>27</v>
      </c>
      <c r="O141" t="s">
        <v>38</v>
      </c>
      <c r="P141">
        <v>13</v>
      </c>
      <c r="Q141" s="14">
        <f>_xlfn.IFS(H141=1,$AB$3,H141=2,$AB$4,H141=3,$AB$5)</f>
        <v>80</v>
      </c>
      <c r="R141" s="14">
        <f>L141*Q141</f>
        <v>80</v>
      </c>
      <c r="S141" s="14">
        <f>Table4[[#This Row],[LbrCost]]/24</f>
        <v>3.3333333333333335</v>
      </c>
      <c r="T141" s="14">
        <f>IF(Table4[[#This Row],[WtyLbr]]="Yes",0,Table4[[#This Row],[LbrCost]])</f>
        <v>80</v>
      </c>
      <c r="U141" s="14">
        <f>IF(Table4[[#This Row],[WtyParts]]="Yes",0,Table4[[#This Row],[PartsCost]])</f>
        <v>86.36</v>
      </c>
      <c r="V141" s="14">
        <f>M141+R141</f>
        <v>166.36</v>
      </c>
      <c r="W141" s="14">
        <f>SUM(Table4[[#This Row],[LbrFee]],Table4[[#This Row],[PartsFee]])</f>
        <v>166.36</v>
      </c>
      <c r="X141" t="s">
        <v>47</v>
      </c>
      <c r="Y141" t="s">
        <v>29</v>
      </c>
    </row>
    <row r="142" spans="1:25" ht="30" customHeight="1" x14ac:dyDescent="0.3">
      <c r="A142" t="s">
        <v>193</v>
      </c>
      <c r="B142" t="s">
        <v>24</v>
      </c>
      <c r="C142" t="s">
        <v>43</v>
      </c>
      <c r="D142" t="s">
        <v>37</v>
      </c>
      <c r="F142">
        <v>44139</v>
      </c>
      <c r="G142">
        <v>44152</v>
      </c>
      <c r="H142">
        <v>1</v>
      </c>
      <c r="L142">
        <v>0.25</v>
      </c>
      <c r="M142" s="13">
        <v>108</v>
      </c>
      <c r="N142" t="s">
        <v>27</v>
      </c>
      <c r="O142" t="s">
        <v>38</v>
      </c>
      <c r="P142">
        <v>13</v>
      </c>
      <c r="Q142" s="14">
        <f>_xlfn.IFS(H142=1,$AB$3,H142=2,$AB$4,H142=3,$AB$5)</f>
        <v>80</v>
      </c>
      <c r="R142" s="14">
        <f>L142*Q142</f>
        <v>20</v>
      </c>
      <c r="S142" s="14">
        <f>Table4[[#This Row],[LbrCost]]/24</f>
        <v>0.83333333333333337</v>
      </c>
      <c r="T142" s="14">
        <f>IF(Table4[[#This Row],[WtyLbr]]="Yes",0,Table4[[#This Row],[LbrCost]])</f>
        <v>20</v>
      </c>
      <c r="U142" s="14">
        <f>IF(Table4[[#This Row],[WtyParts]]="Yes",0,Table4[[#This Row],[PartsCost]])</f>
        <v>108</v>
      </c>
      <c r="V142" s="14">
        <f>M142+R142</f>
        <v>128</v>
      </c>
      <c r="W142" s="14">
        <f>SUM(Table4[[#This Row],[LbrFee]],Table4[[#This Row],[PartsFee]])</f>
        <v>128</v>
      </c>
      <c r="X142" t="s">
        <v>47</v>
      </c>
      <c r="Y142" t="s">
        <v>29</v>
      </c>
    </row>
    <row r="143" spans="1:25" ht="30" customHeight="1" x14ac:dyDescent="0.3">
      <c r="A143" t="s">
        <v>194</v>
      </c>
      <c r="B143" t="s">
        <v>36</v>
      </c>
      <c r="C143" t="s">
        <v>43</v>
      </c>
      <c r="D143" t="s">
        <v>33</v>
      </c>
      <c r="F143">
        <v>44139</v>
      </c>
      <c r="G143">
        <v>44159</v>
      </c>
      <c r="H143">
        <v>2</v>
      </c>
      <c r="L143">
        <v>0.5</v>
      </c>
      <c r="M143" s="13">
        <v>279.31</v>
      </c>
      <c r="N143" t="s">
        <v>27</v>
      </c>
      <c r="O143" t="s">
        <v>28</v>
      </c>
      <c r="P143">
        <v>20</v>
      </c>
      <c r="Q143" s="14">
        <f>_xlfn.IFS(H143=1,$AB$3,H143=2,$AB$4,H143=3,$AB$5)</f>
        <v>140</v>
      </c>
      <c r="R143" s="14">
        <f>L143*Q143</f>
        <v>70</v>
      </c>
      <c r="S143" s="14">
        <f>Table4[[#This Row],[LbrCost]]/24</f>
        <v>2.9166666666666665</v>
      </c>
      <c r="T143" s="14">
        <f>IF(Table4[[#This Row],[WtyLbr]]="Yes",0,Table4[[#This Row],[LbrCost]])</f>
        <v>70</v>
      </c>
      <c r="U143" s="14">
        <f>IF(Table4[[#This Row],[WtyParts]]="Yes",0,Table4[[#This Row],[PartsCost]])</f>
        <v>279.31</v>
      </c>
      <c r="V143" s="14">
        <f>M143+R143</f>
        <v>349.31</v>
      </c>
      <c r="W143" s="14">
        <f>SUM(Table4[[#This Row],[LbrFee]],Table4[[#This Row],[PartsFee]])</f>
        <v>349.31</v>
      </c>
      <c r="X143" t="s">
        <v>47</v>
      </c>
      <c r="Y143" t="s">
        <v>29</v>
      </c>
    </row>
    <row r="144" spans="1:25" ht="30" customHeight="1" x14ac:dyDescent="0.3">
      <c r="A144" t="s">
        <v>195</v>
      </c>
      <c r="B144" t="s">
        <v>55</v>
      </c>
      <c r="C144" t="s">
        <v>25</v>
      </c>
      <c r="D144" t="s">
        <v>26</v>
      </c>
      <c r="F144">
        <v>44139</v>
      </c>
      <c r="G144">
        <v>44167</v>
      </c>
      <c r="H144">
        <v>1</v>
      </c>
      <c r="L144">
        <v>0.5</v>
      </c>
      <c r="M144" s="13">
        <v>25.26</v>
      </c>
      <c r="N144" t="s">
        <v>27</v>
      </c>
      <c r="O144" t="s">
        <v>28</v>
      </c>
      <c r="P144">
        <v>28</v>
      </c>
      <c r="Q144" s="14">
        <f>_xlfn.IFS(H144=1,$AB$3,H144=2,$AB$4,H144=3,$AB$5)</f>
        <v>80</v>
      </c>
      <c r="R144" s="14">
        <f>L144*Q144</f>
        <v>40</v>
      </c>
      <c r="S144" s="14">
        <f>Table4[[#This Row],[LbrCost]]/24</f>
        <v>1.6666666666666667</v>
      </c>
      <c r="T144" s="14">
        <f>IF(Table4[[#This Row],[WtyLbr]]="Yes",0,Table4[[#This Row],[LbrCost]])</f>
        <v>40</v>
      </c>
      <c r="U144" s="14">
        <f>IF(Table4[[#This Row],[WtyParts]]="Yes",0,Table4[[#This Row],[PartsCost]])</f>
        <v>25.26</v>
      </c>
      <c r="V144" s="14">
        <f>M144+R144</f>
        <v>65.260000000000005</v>
      </c>
      <c r="W144" s="14">
        <f>SUM(Table4[[#This Row],[LbrFee]],Table4[[#This Row],[PartsFee]])</f>
        <v>65.260000000000005</v>
      </c>
      <c r="X144" t="s">
        <v>47</v>
      </c>
      <c r="Y144" t="s">
        <v>47</v>
      </c>
    </row>
    <row r="145" spans="1:25" ht="30" customHeight="1" x14ac:dyDescent="0.3">
      <c r="A145" t="s">
        <v>196</v>
      </c>
      <c r="B145" t="s">
        <v>36</v>
      </c>
      <c r="C145" t="s">
        <v>43</v>
      </c>
      <c r="D145" t="s">
        <v>33</v>
      </c>
      <c r="F145">
        <v>44140</v>
      </c>
      <c r="G145">
        <v>44153</v>
      </c>
      <c r="H145">
        <v>1</v>
      </c>
      <c r="L145">
        <v>1</v>
      </c>
      <c r="M145" s="13">
        <v>351.02</v>
      </c>
      <c r="N145" t="s">
        <v>27</v>
      </c>
      <c r="O145" t="s">
        <v>51</v>
      </c>
      <c r="P145">
        <v>13</v>
      </c>
      <c r="Q145" s="14">
        <f>_xlfn.IFS(H145=1,$AB$3,H145=2,$AB$4,H145=3,$AB$5)</f>
        <v>80</v>
      </c>
      <c r="R145" s="14">
        <f>L145*Q145</f>
        <v>80</v>
      </c>
      <c r="S145" s="14">
        <f>Table4[[#This Row],[LbrCost]]/24</f>
        <v>3.3333333333333335</v>
      </c>
      <c r="T145" s="14">
        <f>IF(Table4[[#This Row],[WtyLbr]]="Yes",0,Table4[[#This Row],[LbrCost]])</f>
        <v>80</v>
      </c>
      <c r="U145" s="14">
        <f>IF(Table4[[#This Row],[WtyParts]]="Yes",0,Table4[[#This Row],[PartsCost]])</f>
        <v>351.02</v>
      </c>
      <c r="V145" s="14">
        <f>M145+R145</f>
        <v>431.02</v>
      </c>
      <c r="W145" s="14">
        <f>SUM(Table4[[#This Row],[LbrFee]],Table4[[#This Row],[PartsFee]])</f>
        <v>431.02</v>
      </c>
      <c r="X145" t="s">
        <v>39</v>
      </c>
      <c r="Y145" t="s">
        <v>47</v>
      </c>
    </row>
    <row r="146" spans="1:25" ht="30" customHeight="1" x14ac:dyDescent="0.3">
      <c r="A146" t="s">
        <v>197</v>
      </c>
      <c r="B146" t="s">
        <v>55</v>
      </c>
      <c r="C146" t="s">
        <v>59</v>
      </c>
      <c r="D146" t="s">
        <v>33</v>
      </c>
      <c r="F146">
        <v>44140</v>
      </c>
      <c r="G146">
        <v>44160</v>
      </c>
      <c r="H146">
        <v>1</v>
      </c>
      <c r="L146">
        <v>0.5</v>
      </c>
      <c r="M146" s="13">
        <v>27.95</v>
      </c>
      <c r="N146" t="s">
        <v>27</v>
      </c>
      <c r="O146" t="s">
        <v>28</v>
      </c>
      <c r="P146">
        <v>20</v>
      </c>
      <c r="Q146" s="14">
        <f>_xlfn.IFS(H146=1,$AB$3,H146=2,$AB$4,H146=3,$AB$5)</f>
        <v>80</v>
      </c>
      <c r="R146" s="14">
        <f>L146*Q146</f>
        <v>40</v>
      </c>
      <c r="S146" s="14">
        <f>Table4[[#This Row],[LbrCost]]/24</f>
        <v>1.6666666666666667</v>
      </c>
      <c r="T146" s="14">
        <f>IF(Table4[[#This Row],[WtyLbr]]="Yes",0,Table4[[#This Row],[LbrCost]])</f>
        <v>40</v>
      </c>
      <c r="U146" s="14">
        <f>IF(Table4[[#This Row],[WtyParts]]="Yes",0,Table4[[#This Row],[PartsCost]])</f>
        <v>27.95</v>
      </c>
      <c r="V146" s="14">
        <f>M146+R146</f>
        <v>67.95</v>
      </c>
      <c r="W146" s="14">
        <f>SUM(Table4[[#This Row],[LbrFee]],Table4[[#This Row],[PartsFee]])</f>
        <v>67.95</v>
      </c>
      <c r="X146" t="s">
        <v>39</v>
      </c>
      <c r="Y146" t="s">
        <v>47</v>
      </c>
    </row>
    <row r="147" spans="1:25" ht="30" customHeight="1" x14ac:dyDescent="0.3">
      <c r="A147" t="s">
        <v>198</v>
      </c>
      <c r="B147" t="s">
        <v>42</v>
      </c>
      <c r="C147" t="s">
        <v>50</v>
      </c>
      <c r="D147" t="s">
        <v>26</v>
      </c>
      <c r="F147">
        <v>44142</v>
      </c>
      <c r="G147">
        <v>44174</v>
      </c>
      <c r="H147">
        <v>2</v>
      </c>
      <c r="L147">
        <v>0.75</v>
      </c>
      <c r="M147" s="13">
        <v>62.13</v>
      </c>
      <c r="N147" t="s">
        <v>27</v>
      </c>
      <c r="O147" t="s">
        <v>28</v>
      </c>
      <c r="P147">
        <v>32</v>
      </c>
      <c r="Q147" s="14">
        <f>_xlfn.IFS(H147=1,$AB$3,H147=2,$AB$4,H147=3,$AB$5)</f>
        <v>140</v>
      </c>
      <c r="R147" s="14">
        <f>L147*Q147</f>
        <v>105</v>
      </c>
      <c r="S147" s="14">
        <f>Table4[[#This Row],[LbrCost]]/24</f>
        <v>4.375</v>
      </c>
      <c r="T147" s="14">
        <f>IF(Table4[[#This Row],[WtyLbr]]="Yes",0,Table4[[#This Row],[LbrCost]])</f>
        <v>105</v>
      </c>
      <c r="U147" s="14">
        <f>IF(Table4[[#This Row],[WtyParts]]="Yes",0,Table4[[#This Row],[PartsCost]])</f>
        <v>62.13</v>
      </c>
      <c r="V147" s="14">
        <f>M147+R147</f>
        <v>167.13</v>
      </c>
      <c r="W147" s="14">
        <f>SUM(Table4[[#This Row],[LbrFee]],Table4[[#This Row],[PartsFee]])</f>
        <v>167.13</v>
      </c>
      <c r="X147" t="s">
        <v>60</v>
      </c>
      <c r="Y147" t="s">
        <v>47</v>
      </c>
    </row>
    <row r="148" spans="1:25" ht="30" customHeight="1" x14ac:dyDescent="0.3">
      <c r="A148" t="s">
        <v>199</v>
      </c>
      <c r="B148" t="s">
        <v>31</v>
      </c>
      <c r="C148" t="s">
        <v>32</v>
      </c>
      <c r="D148" t="s">
        <v>169</v>
      </c>
      <c r="F148">
        <v>44144</v>
      </c>
      <c r="G148">
        <v>44161</v>
      </c>
      <c r="H148">
        <v>1</v>
      </c>
      <c r="L148">
        <v>7</v>
      </c>
      <c r="M148" s="13">
        <v>3396.25</v>
      </c>
      <c r="N148" t="s">
        <v>27</v>
      </c>
      <c r="O148" t="s">
        <v>38</v>
      </c>
      <c r="P148">
        <v>17</v>
      </c>
      <c r="Q148" s="14">
        <f>_xlfn.IFS(H148=1,$AB$3,H148=2,$AB$4,H148=3,$AB$5)</f>
        <v>80</v>
      </c>
      <c r="R148" s="14">
        <f>L148*Q148</f>
        <v>560</v>
      </c>
      <c r="S148" s="14">
        <f>Table4[[#This Row],[LbrCost]]/24</f>
        <v>23.333333333333332</v>
      </c>
      <c r="T148" s="14">
        <f>IF(Table4[[#This Row],[WtyLbr]]="Yes",0,Table4[[#This Row],[LbrCost]])</f>
        <v>560</v>
      </c>
      <c r="U148" s="14">
        <f>IF(Table4[[#This Row],[WtyParts]]="Yes",0,Table4[[#This Row],[PartsCost]])</f>
        <v>3396.25</v>
      </c>
      <c r="V148" s="14">
        <f>M148+R148</f>
        <v>3956.25</v>
      </c>
      <c r="W148" s="14">
        <f>SUM(Table4[[#This Row],[LbrFee]],Table4[[#This Row],[PartsFee]])</f>
        <v>3956.25</v>
      </c>
      <c r="X148" t="s">
        <v>63</v>
      </c>
      <c r="Y148" t="s">
        <v>39</v>
      </c>
    </row>
    <row r="149" spans="1:25" ht="30" customHeight="1" x14ac:dyDescent="0.3">
      <c r="A149" t="s">
        <v>200</v>
      </c>
      <c r="B149" t="s">
        <v>201</v>
      </c>
      <c r="C149" t="s">
        <v>202</v>
      </c>
      <c r="D149" t="s">
        <v>33</v>
      </c>
      <c r="F149">
        <v>44144</v>
      </c>
      <c r="G149">
        <v>44258</v>
      </c>
      <c r="H149">
        <v>2</v>
      </c>
      <c r="L149">
        <v>0.5</v>
      </c>
      <c r="M149" s="13">
        <v>22</v>
      </c>
      <c r="N149" t="s">
        <v>27</v>
      </c>
      <c r="O149" t="s">
        <v>28</v>
      </c>
      <c r="P149">
        <v>114</v>
      </c>
      <c r="Q149" s="14">
        <f>_xlfn.IFS(H149=1,$AB$3,H149=2,$AB$4,H149=3,$AB$5)</f>
        <v>140</v>
      </c>
      <c r="R149" s="14">
        <f>L149*Q149</f>
        <v>70</v>
      </c>
      <c r="S149" s="14">
        <f>Table4[[#This Row],[LbrCost]]/24</f>
        <v>2.9166666666666665</v>
      </c>
      <c r="T149" s="14">
        <f>IF(Table4[[#This Row],[WtyLbr]]="Yes",0,Table4[[#This Row],[LbrCost]])</f>
        <v>70</v>
      </c>
      <c r="U149" s="14">
        <f>IF(Table4[[#This Row],[WtyParts]]="Yes",0,Table4[[#This Row],[PartsCost]])</f>
        <v>22</v>
      </c>
      <c r="V149" s="14">
        <f>M149+R149</f>
        <v>92</v>
      </c>
      <c r="W149" s="14">
        <f>SUM(Table4[[#This Row],[LbrFee]],Table4[[#This Row],[PartsFee]])</f>
        <v>92</v>
      </c>
      <c r="X149" t="s">
        <v>63</v>
      </c>
      <c r="Y149" t="s">
        <v>47</v>
      </c>
    </row>
    <row r="150" spans="1:25" ht="30" customHeight="1" x14ac:dyDescent="0.3">
      <c r="A150" t="s">
        <v>203</v>
      </c>
      <c r="B150" t="s">
        <v>55</v>
      </c>
      <c r="C150" t="s">
        <v>25</v>
      </c>
      <c r="D150" t="s">
        <v>33</v>
      </c>
      <c r="F150">
        <v>44145</v>
      </c>
      <c r="G150">
        <v>44174</v>
      </c>
      <c r="H150">
        <v>1</v>
      </c>
      <c r="L150">
        <v>0.5</v>
      </c>
      <c r="M150" s="13">
        <v>163.37</v>
      </c>
      <c r="N150" t="s">
        <v>27</v>
      </c>
      <c r="O150" t="s">
        <v>38</v>
      </c>
      <c r="P150">
        <v>29</v>
      </c>
      <c r="Q150" s="14">
        <f>_xlfn.IFS(H150=1,$AB$3,H150=2,$AB$4,H150=3,$AB$5)</f>
        <v>80</v>
      </c>
      <c r="R150" s="14">
        <f>L150*Q150</f>
        <v>40</v>
      </c>
      <c r="S150" s="14">
        <f>Table4[[#This Row],[LbrCost]]/24</f>
        <v>1.6666666666666667</v>
      </c>
      <c r="T150" s="14">
        <f>IF(Table4[[#This Row],[WtyLbr]]="Yes",0,Table4[[#This Row],[LbrCost]])</f>
        <v>40</v>
      </c>
      <c r="U150" s="14">
        <f>IF(Table4[[#This Row],[WtyParts]]="Yes",0,Table4[[#This Row],[PartsCost]])</f>
        <v>163.37</v>
      </c>
      <c r="V150" s="14">
        <f>M150+R150</f>
        <v>203.37</v>
      </c>
      <c r="W150" s="14">
        <f>SUM(Table4[[#This Row],[LbrFee]],Table4[[#This Row],[PartsFee]])</f>
        <v>203.37</v>
      </c>
      <c r="X150" t="s">
        <v>29</v>
      </c>
      <c r="Y150" t="s">
        <v>47</v>
      </c>
    </row>
    <row r="151" spans="1:25" ht="30" customHeight="1" x14ac:dyDescent="0.3">
      <c r="A151" t="s">
        <v>204</v>
      </c>
      <c r="B151" t="s">
        <v>31</v>
      </c>
      <c r="C151" t="s">
        <v>32</v>
      </c>
      <c r="D151" t="s">
        <v>26</v>
      </c>
      <c r="F151">
        <v>44146</v>
      </c>
      <c r="G151">
        <v>44160</v>
      </c>
      <c r="H151">
        <v>1</v>
      </c>
      <c r="L151">
        <v>0.25</v>
      </c>
      <c r="M151" s="13">
        <v>25.41</v>
      </c>
      <c r="N151" t="s">
        <v>27</v>
      </c>
      <c r="O151" t="s">
        <v>28</v>
      </c>
      <c r="P151">
        <v>14</v>
      </c>
      <c r="Q151" s="14">
        <f>_xlfn.IFS(H151=1,$AB$3,H151=2,$AB$4,H151=3,$AB$5)</f>
        <v>80</v>
      </c>
      <c r="R151" s="14">
        <f>L151*Q151</f>
        <v>20</v>
      </c>
      <c r="S151" s="14">
        <f>Table4[[#This Row],[LbrCost]]/24</f>
        <v>0.83333333333333337</v>
      </c>
      <c r="T151" s="14">
        <f>IF(Table4[[#This Row],[WtyLbr]]="Yes",0,Table4[[#This Row],[LbrCost]])</f>
        <v>20</v>
      </c>
      <c r="U151" s="14">
        <f>IF(Table4[[#This Row],[WtyParts]]="Yes",0,Table4[[#This Row],[PartsCost]])</f>
        <v>25.41</v>
      </c>
      <c r="V151" s="14">
        <f>M151+R151</f>
        <v>45.41</v>
      </c>
      <c r="W151" s="14">
        <f>SUM(Table4[[#This Row],[LbrFee]],Table4[[#This Row],[PartsFee]])</f>
        <v>45.41</v>
      </c>
      <c r="X151" t="s">
        <v>47</v>
      </c>
      <c r="Y151" t="s">
        <v>47</v>
      </c>
    </row>
    <row r="152" spans="1:25" ht="30" customHeight="1" x14ac:dyDescent="0.3">
      <c r="A152" t="s">
        <v>205</v>
      </c>
      <c r="B152" t="s">
        <v>68</v>
      </c>
      <c r="C152" t="s">
        <v>43</v>
      </c>
      <c r="D152" t="s">
        <v>33</v>
      </c>
      <c r="F152">
        <v>44146</v>
      </c>
      <c r="G152">
        <v>44168</v>
      </c>
      <c r="H152">
        <v>2</v>
      </c>
      <c r="L152">
        <v>0.75</v>
      </c>
      <c r="M152" s="13">
        <v>182.7</v>
      </c>
      <c r="N152" t="s">
        <v>27</v>
      </c>
      <c r="O152" t="s">
        <v>51</v>
      </c>
      <c r="P152">
        <v>22</v>
      </c>
      <c r="Q152" s="14">
        <f>_xlfn.IFS(H152=1,$AB$3,H152=2,$AB$4,H152=3,$AB$5)</f>
        <v>140</v>
      </c>
      <c r="R152" s="14">
        <f>L152*Q152</f>
        <v>105</v>
      </c>
      <c r="S152" s="14">
        <f>Table4[[#This Row],[LbrCost]]/24</f>
        <v>4.375</v>
      </c>
      <c r="T152" s="14">
        <f>IF(Table4[[#This Row],[WtyLbr]]="Yes",0,Table4[[#This Row],[LbrCost]])</f>
        <v>105</v>
      </c>
      <c r="U152" s="14">
        <f>IF(Table4[[#This Row],[WtyParts]]="Yes",0,Table4[[#This Row],[PartsCost]])</f>
        <v>182.7</v>
      </c>
      <c r="V152" s="14">
        <f>M152+R152</f>
        <v>287.7</v>
      </c>
      <c r="W152" s="14">
        <f>SUM(Table4[[#This Row],[LbrFee]],Table4[[#This Row],[PartsFee]])</f>
        <v>287.7</v>
      </c>
      <c r="X152" t="s">
        <v>47</v>
      </c>
      <c r="Y152" t="s">
        <v>39</v>
      </c>
    </row>
    <row r="153" spans="1:25" ht="30" customHeight="1" x14ac:dyDescent="0.3">
      <c r="A153" t="s">
        <v>206</v>
      </c>
      <c r="B153" t="s">
        <v>68</v>
      </c>
      <c r="C153" t="s">
        <v>25</v>
      </c>
      <c r="D153" t="s">
        <v>33</v>
      </c>
      <c r="F153">
        <v>44146</v>
      </c>
      <c r="G153">
        <v>44165</v>
      </c>
      <c r="H153">
        <v>1</v>
      </c>
      <c r="L153">
        <v>0.5</v>
      </c>
      <c r="M153" s="13">
        <v>73.510000000000005</v>
      </c>
      <c r="N153" t="s">
        <v>27</v>
      </c>
      <c r="O153" t="s">
        <v>51</v>
      </c>
      <c r="P153">
        <v>19</v>
      </c>
      <c r="Q153" s="14">
        <f>_xlfn.IFS(H153=1,$AB$3,H153=2,$AB$4,H153=3,$AB$5)</f>
        <v>80</v>
      </c>
      <c r="R153" s="14">
        <f>L153*Q153</f>
        <v>40</v>
      </c>
      <c r="S153" s="14">
        <f>Table4[[#This Row],[LbrCost]]/24</f>
        <v>1.6666666666666667</v>
      </c>
      <c r="T153" s="14">
        <f>IF(Table4[[#This Row],[WtyLbr]]="Yes",0,Table4[[#This Row],[LbrCost]])</f>
        <v>40</v>
      </c>
      <c r="U153" s="14">
        <f>IF(Table4[[#This Row],[WtyParts]]="Yes",0,Table4[[#This Row],[PartsCost]])</f>
        <v>73.510000000000005</v>
      </c>
      <c r="V153" s="14">
        <f>M153+R153</f>
        <v>113.51</v>
      </c>
      <c r="W153" s="14">
        <f>SUM(Table4[[#This Row],[LbrFee]],Table4[[#This Row],[PartsFee]])</f>
        <v>113.51</v>
      </c>
      <c r="X153" t="s">
        <v>47</v>
      </c>
      <c r="Y153" t="s">
        <v>63</v>
      </c>
    </row>
    <row r="154" spans="1:25" ht="30" customHeight="1" x14ac:dyDescent="0.3">
      <c r="A154" t="s">
        <v>207</v>
      </c>
      <c r="B154" t="s">
        <v>36</v>
      </c>
      <c r="C154" t="s">
        <v>43</v>
      </c>
      <c r="D154" t="s">
        <v>33</v>
      </c>
      <c r="E154" t="s">
        <v>44</v>
      </c>
      <c r="F154">
        <v>44146</v>
      </c>
      <c r="G154">
        <v>44166</v>
      </c>
      <c r="H154">
        <v>2</v>
      </c>
      <c r="L154">
        <v>0.5</v>
      </c>
      <c r="M154" s="13">
        <v>115.22</v>
      </c>
      <c r="N154" t="s">
        <v>27</v>
      </c>
      <c r="O154" t="s">
        <v>28</v>
      </c>
      <c r="P154">
        <v>20</v>
      </c>
      <c r="Q154" s="14">
        <f>_xlfn.IFS(H154=1,$AB$3,H154=2,$AB$4,H154=3,$AB$5)</f>
        <v>140</v>
      </c>
      <c r="R154" s="14">
        <f>L154*Q154</f>
        <v>70</v>
      </c>
      <c r="S154" s="14">
        <f>Table4[[#This Row],[LbrCost]]/24</f>
        <v>2.9166666666666665</v>
      </c>
      <c r="T154" s="14">
        <f>IF(Table4[[#This Row],[WtyLbr]]="Yes",0,Table4[[#This Row],[LbrCost]])</f>
        <v>70</v>
      </c>
      <c r="U154" s="14">
        <f>IF(Table4[[#This Row],[WtyParts]]="Yes",0,Table4[[#This Row],[PartsCost]])</f>
        <v>115.22</v>
      </c>
      <c r="V154" s="14">
        <f>M154+R154</f>
        <v>185.22</v>
      </c>
      <c r="W154" s="14">
        <f>SUM(Table4[[#This Row],[LbrFee]],Table4[[#This Row],[PartsFee]])</f>
        <v>185.22</v>
      </c>
      <c r="X154" t="s">
        <v>47</v>
      </c>
      <c r="Y154" t="s">
        <v>29</v>
      </c>
    </row>
    <row r="155" spans="1:25" ht="30" customHeight="1" x14ac:dyDescent="0.3">
      <c r="A155" t="s">
        <v>208</v>
      </c>
      <c r="B155" t="s">
        <v>42</v>
      </c>
      <c r="C155" t="s">
        <v>43</v>
      </c>
      <c r="D155" t="s">
        <v>33</v>
      </c>
      <c r="F155">
        <v>44147</v>
      </c>
      <c r="G155">
        <v>44154</v>
      </c>
      <c r="H155">
        <v>2</v>
      </c>
      <c r="L155">
        <v>0.75</v>
      </c>
      <c r="M155" s="13">
        <v>340.45</v>
      </c>
      <c r="N155" t="s">
        <v>27</v>
      </c>
      <c r="O155" t="s">
        <v>51</v>
      </c>
      <c r="P155">
        <v>7</v>
      </c>
      <c r="Q155" s="14">
        <f>_xlfn.IFS(H155=1,$AB$3,H155=2,$AB$4,H155=3,$AB$5)</f>
        <v>140</v>
      </c>
      <c r="R155" s="14">
        <f>L155*Q155</f>
        <v>105</v>
      </c>
      <c r="S155" s="14">
        <f>Table4[[#This Row],[LbrCost]]/24</f>
        <v>4.375</v>
      </c>
      <c r="T155" s="14">
        <f>IF(Table4[[#This Row],[WtyLbr]]="Yes",0,Table4[[#This Row],[LbrCost]])</f>
        <v>105</v>
      </c>
      <c r="U155" s="14">
        <f>IF(Table4[[#This Row],[WtyParts]]="Yes",0,Table4[[#This Row],[PartsCost]])</f>
        <v>340.45</v>
      </c>
      <c r="V155" s="14">
        <f>M155+R155</f>
        <v>445.45</v>
      </c>
      <c r="W155" s="14">
        <f>SUM(Table4[[#This Row],[LbrFee]],Table4[[#This Row],[PartsFee]])</f>
        <v>445.45</v>
      </c>
      <c r="X155" t="s">
        <v>39</v>
      </c>
      <c r="Y155" t="s">
        <v>39</v>
      </c>
    </row>
    <row r="156" spans="1:25" ht="30" customHeight="1" x14ac:dyDescent="0.3">
      <c r="A156" t="s">
        <v>209</v>
      </c>
      <c r="B156" t="s">
        <v>55</v>
      </c>
      <c r="C156" t="s">
        <v>25</v>
      </c>
      <c r="D156" t="s">
        <v>26</v>
      </c>
      <c r="F156">
        <v>44147</v>
      </c>
      <c r="G156">
        <v>44161</v>
      </c>
      <c r="H156">
        <v>1</v>
      </c>
      <c r="L156">
        <v>0.5</v>
      </c>
      <c r="M156" s="13">
        <v>12</v>
      </c>
      <c r="N156" t="s">
        <v>27</v>
      </c>
      <c r="O156" t="s">
        <v>28</v>
      </c>
      <c r="P156">
        <v>14</v>
      </c>
      <c r="Q156" s="14">
        <f>_xlfn.IFS(H156=1,$AB$3,H156=2,$AB$4,H156=3,$AB$5)</f>
        <v>80</v>
      </c>
      <c r="R156" s="14">
        <f>L156*Q156</f>
        <v>40</v>
      </c>
      <c r="S156" s="14">
        <f>Table4[[#This Row],[LbrCost]]/24</f>
        <v>1.6666666666666667</v>
      </c>
      <c r="T156" s="14">
        <f>IF(Table4[[#This Row],[WtyLbr]]="Yes",0,Table4[[#This Row],[LbrCost]])</f>
        <v>40</v>
      </c>
      <c r="U156" s="14">
        <f>IF(Table4[[#This Row],[WtyParts]]="Yes",0,Table4[[#This Row],[PartsCost]])</f>
        <v>12</v>
      </c>
      <c r="V156" s="14">
        <f>M156+R156</f>
        <v>52</v>
      </c>
      <c r="W156" s="14">
        <f>SUM(Table4[[#This Row],[LbrFee]],Table4[[#This Row],[PartsFee]])</f>
        <v>52</v>
      </c>
      <c r="X156" t="s">
        <v>39</v>
      </c>
      <c r="Y156" t="s">
        <v>39</v>
      </c>
    </row>
    <row r="157" spans="1:25" ht="30" customHeight="1" x14ac:dyDescent="0.3">
      <c r="A157" t="s">
        <v>210</v>
      </c>
      <c r="B157" t="s">
        <v>68</v>
      </c>
      <c r="C157" t="s">
        <v>25</v>
      </c>
      <c r="D157" t="s">
        <v>33</v>
      </c>
      <c r="F157">
        <v>44148</v>
      </c>
      <c r="G157">
        <v>44159</v>
      </c>
      <c r="H157">
        <v>1</v>
      </c>
      <c r="L157">
        <v>0.5</v>
      </c>
      <c r="M157" s="13">
        <v>36.75</v>
      </c>
      <c r="N157" t="s">
        <v>27</v>
      </c>
      <c r="O157" t="s">
        <v>28</v>
      </c>
      <c r="P157">
        <v>11</v>
      </c>
      <c r="Q157" s="14">
        <f>_xlfn.IFS(H157=1,$AB$3,H157=2,$AB$4,H157=3,$AB$5)</f>
        <v>80</v>
      </c>
      <c r="R157" s="14">
        <f>L157*Q157</f>
        <v>40</v>
      </c>
      <c r="S157" s="14">
        <f>Table4[[#This Row],[LbrCost]]/24</f>
        <v>1.6666666666666667</v>
      </c>
      <c r="T157" s="14">
        <f>IF(Table4[[#This Row],[WtyLbr]]="Yes",0,Table4[[#This Row],[LbrCost]])</f>
        <v>40</v>
      </c>
      <c r="U157" s="14">
        <f>IF(Table4[[#This Row],[WtyParts]]="Yes",0,Table4[[#This Row],[PartsCost]])</f>
        <v>36.75</v>
      </c>
      <c r="V157" s="14">
        <f>M157+R157</f>
        <v>76.75</v>
      </c>
      <c r="W157" s="14">
        <f>SUM(Table4[[#This Row],[LbrFee]],Table4[[#This Row],[PartsFee]])</f>
        <v>76.75</v>
      </c>
      <c r="X157" t="s">
        <v>34</v>
      </c>
      <c r="Y157" t="s">
        <v>29</v>
      </c>
    </row>
    <row r="158" spans="1:25" ht="30" customHeight="1" x14ac:dyDescent="0.3">
      <c r="A158" t="s">
        <v>211</v>
      </c>
      <c r="B158" t="s">
        <v>31</v>
      </c>
      <c r="C158" t="s">
        <v>32</v>
      </c>
      <c r="D158" t="s">
        <v>169</v>
      </c>
      <c r="F158">
        <v>44149</v>
      </c>
      <c r="G158">
        <v>44170</v>
      </c>
      <c r="H158">
        <v>1</v>
      </c>
      <c r="L158">
        <v>1.75</v>
      </c>
      <c r="M158" s="13">
        <v>183.95</v>
      </c>
      <c r="N158" t="s">
        <v>27</v>
      </c>
      <c r="O158" t="s">
        <v>38</v>
      </c>
      <c r="P158">
        <v>21</v>
      </c>
      <c r="Q158" s="14">
        <f>_xlfn.IFS(H158=1,$AB$3,H158=2,$AB$4,H158=3,$AB$5)</f>
        <v>80</v>
      </c>
      <c r="R158" s="14">
        <f>L158*Q158</f>
        <v>140</v>
      </c>
      <c r="S158" s="14">
        <f>Table4[[#This Row],[LbrCost]]/24</f>
        <v>5.833333333333333</v>
      </c>
      <c r="T158" s="14">
        <f>IF(Table4[[#This Row],[WtyLbr]]="Yes",0,Table4[[#This Row],[LbrCost]])</f>
        <v>140</v>
      </c>
      <c r="U158" s="14">
        <f>IF(Table4[[#This Row],[WtyParts]]="Yes",0,Table4[[#This Row],[PartsCost]])</f>
        <v>183.95</v>
      </c>
      <c r="V158" s="14">
        <f>M158+R158</f>
        <v>323.95</v>
      </c>
      <c r="W158" s="14">
        <f>SUM(Table4[[#This Row],[LbrFee]],Table4[[#This Row],[PartsFee]])</f>
        <v>323.95</v>
      </c>
      <c r="X158" t="s">
        <v>60</v>
      </c>
      <c r="Y158" t="s">
        <v>60</v>
      </c>
    </row>
    <row r="159" spans="1:25" ht="30" customHeight="1" x14ac:dyDescent="0.3">
      <c r="A159" t="s">
        <v>212</v>
      </c>
      <c r="B159" t="s">
        <v>55</v>
      </c>
      <c r="C159" t="s">
        <v>25</v>
      </c>
      <c r="D159" t="s">
        <v>26</v>
      </c>
      <c r="E159" t="s">
        <v>44</v>
      </c>
      <c r="F159">
        <v>44149</v>
      </c>
      <c r="G159">
        <v>44167</v>
      </c>
      <c r="H159">
        <v>1</v>
      </c>
      <c r="L159">
        <v>0.25</v>
      </c>
      <c r="M159" s="13">
        <v>26.58</v>
      </c>
      <c r="N159" t="s">
        <v>27</v>
      </c>
      <c r="O159" t="s">
        <v>38</v>
      </c>
      <c r="P159">
        <v>18</v>
      </c>
      <c r="Q159" s="14">
        <f>_xlfn.IFS(H159=1,$AB$3,H159=2,$AB$4,H159=3,$AB$5)</f>
        <v>80</v>
      </c>
      <c r="R159" s="14">
        <f>L159*Q159</f>
        <v>20</v>
      </c>
      <c r="S159" s="14">
        <f>Table4[[#This Row],[LbrCost]]/24</f>
        <v>0.83333333333333337</v>
      </c>
      <c r="T159" s="14">
        <f>IF(Table4[[#This Row],[WtyLbr]]="Yes",0,Table4[[#This Row],[LbrCost]])</f>
        <v>20</v>
      </c>
      <c r="U159" s="14">
        <f>IF(Table4[[#This Row],[WtyParts]]="Yes",0,Table4[[#This Row],[PartsCost]])</f>
        <v>26.58</v>
      </c>
      <c r="V159" s="14">
        <f>M159+R159</f>
        <v>46.58</v>
      </c>
      <c r="W159" s="14">
        <f>SUM(Table4[[#This Row],[LbrFee]],Table4[[#This Row],[PartsFee]])</f>
        <v>46.58</v>
      </c>
      <c r="X159" t="s">
        <v>60</v>
      </c>
      <c r="Y159" t="s">
        <v>47</v>
      </c>
    </row>
    <row r="160" spans="1:25" ht="30" customHeight="1" x14ac:dyDescent="0.3">
      <c r="A160" t="s">
        <v>213</v>
      </c>
      <c r="B160" t="s">
        <v>55</v>
      </c>
      <c r="C160" t="s">
        <v>25</v>
      </c>
      <c r="D160" t="s">
        <v>26</v>
      </c>
      <c r="F160">
        <v>44151</v>
      </c>
      <c r="G160">
        <v>44167</v>
      </c>
      <c r="H160">
        <v>1</v>
      </c>
      <c r="L160">
        <v>0.5</v>
      </c>
      <c r="M160" s="13">
        <v>13.42</v>
      </c>
      <c r="N160" t="s">
        <v>27</v>
      </c>
      <c r="O160" t="s">
        <v>51</v>
      </c>
      <c r="P160">
        <v>16</v>
      </c>
      <c r="Q160" s="14">
        <f>_xlfn.IFS(H160=1,$AB$3,H160=2,$AB$4,H160=3,$AB$5)</f>
        <v>80</v>
      </c>
      <c r="R160" s="14">
        <f>L160*Q160</f>
        <v>40</v>
      </c>
      <c r="S160" s="14">
        <f>Table4[[#This Row],[LbrCost]]/24</f>
        <v>1.6666666666666667</v>
      </c>
      <c r="T160" s="14">
        <f>IF(Table4[[#This Row],[WtyLbr]]="Yes",0,Table4[[#This Row],[LbrCost]])</f>
        <v>40</v>
      </c>
      <c r="U160" s="14">
        <f>IF(Table4[[#This Row],[WtyParts]]="Yes",0,Table4[[#This Row],[PartsCost]])</f>
        <v>13.42</v>
      </c>
      <c r="V160" s="14">
        <f>M160+R160</f>
        <v>53.42</v>
      </c>
      <c r="W160" s="14">
        <f>SUM(Table4[[#This Row],[LbrFee]],Table4[[#This Row],[PartsFee]])</f>
        <v>53.42</v>
      </c>
      <c r="X160" t="s">
        <v>63</v>
      </c>
      <c r="Y160" t="s">
        <v>47</v>
      </c>
    </row>
    <row r="161" spans="1:25" ht="30" customHeight="1" x14ac:dyDescent="0.3">
      <c r="A161" t="s">
        <v>214</v>
      </c>
      <c r="B161" t="s">
        <v>55</v>
      </c>
      <c r="C161" t="s">
        <v>25</v>
      </c>
      <c r="D161" t="s">
        <v>169</v>
      </c>
      <c r="F161">
        <v>44151</v>
      </c>
      <c r="G161">
        <v>44168</v>
      </c>
      <c r="H161">
        <v>1</v>
      </c>
      <c r="L161">
        <v>1</v>
      </c>
      <c r="M161" s="13">
        <v>324</v>
      </c>
      <c r="N161" t="s">
        <v>27</v>
      </c>
      <c r="O161" t="s">
        <v>38</v>
      </c>
      <c r="P161">
        <v>17</v>
      </c>
      <c r="Q161" s="14">
        <f>_xlfn.IFS(H161=1,$AB$3,H161=2,$AB$4,H161=3,$AB$5)</f>
        <v>80</v>
      </c>
      <c r="R161" s="14">
        <f>L161*Q161</f>
        <v>80</v>
      </c>
      <c r="S161" s="14">
        <f>Table4[[#This Row],[LbrCost]]/24</f>
        <v>3.3333333333333335</v>
      </c>
      <c r="T161" s="14">
        <f>IF(Table4[[#This Row],[WtyLbr]]="Yes",0,Table4[[#This Row],[LbrCost]])</f>
        <v>80</v>
      </c>
      <c r="U161" s="14">
        <f>IF(Table4[[#This Row],[WtyParts]]="Yes",0,Table4[[#This Row],[PartsCost]])</f>
        <v>324</v>
      </c>
      <c r="V161" s="14">
        <f>M161+R161</f>
        <v>404</v>
      </c>
      <c r="W161" s="14">
        <f>SUM(Table4[[#This Row],[LbrFee]],Table4[[#This Row],[PartsFee]])</f>
        <v>404</v>
      </c>
      <c r="X161" t="s">
        <v>63</v>
      </c>
      <c r="Y161" t="s">
        <v>39</v>
      </c>
    </row>
    <row r="162" spans="1:25" ht="30" customHeight="1" x14ac:dyDescent="0.3">
      <c r="A162" t="s">
        <v>215</v>
      </c>
      <c r="B162" t="s">
        <v>68</v>
      </c>
      <c r="C162" t="s">
        <v>25</v>
      </c>
      <c r="D162" t="s">
        <v>33</v>
      </c>
      <c r="F162">
        <v>44152</v>
      </c>
      <c r="G162">
        <v>44174</v>
      </c>
      <c r="H162">
        <v>2</v>
      </c>
      <c r="L162">
        <v>0.5</v>
      </c>
      <c r="M162" s="13">
        <v>504.21</v>
      </c>
      <c r="N162" t="s">
        <v>27</v>
      </c>
      <c r="O162" t="s">
        <v>51</v>
      </c>
      <c r="P162">
        <v>22</v>
      </c>
      <c r="Q162" s="14">
        <f>_xlfn.IFS(H162=1,$AB$3,H162=2,$AB$4,H162=3,$AB$5)</f>
        <v>140</v>
      </c>
      <c r="R162" s="14">
        <f>L162*Q162</f>
        <v>70</v>
      </c>
      <c r="S162" s="14">
        <f>Table4[[#This Row],[LbrCost]]/24</f>
        <v>2.9166666666666665</v>
      </c>
      <c r="T162" s="14">
        <f>IF(Table4[[#This Row],[WtyLbr]]="Yes",0,Table4[[#This Row],[LbrCost]])</f>
        <v>70</v>
      </c>
      <c r="U162" s="14">
        <f>IF(Table4[[#This Row],[WtyParts]]="Yes",0,Table4[[#This Row],[PartsCost]])</f>
        <v>504.21</v>
      </c>
      <c r="V162" s="14">
        <f>M162+R162</f>
        <v>574.21</v>
      </c>
      <c r="W162" s="14">
        <f>SUM(Table4[[#This Row],[LbrFee]],Table4[[#This Row],[PartsFee]])</f>
        <v>574.21</v>
      </c>
      <c r="X162" t="s">
        <v>29</v>
      </c>
      <c r="Y162" t="s">
        <v>47</v>
      </c>
    </row>
    <row r="163" spans="1:25" ht="30" customHeight="1" x14ac:dyDescent="0.3">
      <c r="A163" t="s">
        <v>216</v>
      </c>
      <c r="B163" t="s">
        <v>36</v>
      </c>
      <c r="C163" t="s">
        <v>25</v>
      </c>
      <c r="D163" t="s">
        <v>26</v>
      </c>
      <c r="E163" t="s">
        <v>44</v>
      </c>
      <c r="F163">
        <v>44152</v>
      </c>
      <c r="G163">
        <v>44180</v>
      </c>
      <c r="H163">
        <v>2</v>
      </c>
      <c r="L163">
        <v>0.5</v>
      </c>
      <c r="M163" s="13">
        <v>338.07</v>
      </c>
      <c r="N163" t="s">
        <v>27</v>
      </c>
      <c r="O163" t="s">
        <v>28</v>
      </c>
      <c r="P163">
        <v>28</v>
      </c>
      <c r="Q163" s="14">
        <f>_xlfn.IFS(H163=1,$AB$3,H163=2,$AB$4,H163=3,$AB$5)</f>
        <v>140</v>
      </c>
      <c r="R163" s="14">
        <f>L163*Q163</f>
        <v>70</v>
      </c>
      <c r="S163" s="14">
        <f>Table4[[#This Row],[LbrCost]]/24</f>
        <v>2.9166666666666665</v>
      </c>
      <c r="T163" s="14">
        <f>IF(Table4[[#This Row],[WtyLbr]]="Yes",0,Table4[[#This Row],[LbrCost]])</f>
        <v>70</v>
      </c>
      <c r="U163" s="14">
        <f>IF(Table4[[#This Row],[WtyParts]]="Yes",0,Table4[[#This Row],[PartsCost]])</f>
        <v>338.07</v>
      </c>
      <c r="V163" s="14">
        <f>M163+R163</f>
        <v>408.07</v>
      </c>
      <c r="W163" s="14">
        <f>SUM(Table4[[#This Row],[LbrFee]],Table4[[#This Row],[PartsFee]])</f>
        <v>408.07</v>
      </c>
      <c r="X163" t="s">
        <v>29</v>
      </c>
      <c r="Y163" t="s">
        <v>29</v>
      </c>
    </row>
    <row r="164" spans="1:25" ht="30" customHeight="1" x14ac:dyDescent="0.3">
      <c r="A164" t="s">
        <v>217</v>
      </c>
      <c r="B164" t="s">
        <v>68</v>
      </c>
      <c r="C164" t="s">
        <v>50</v>
      </c>
      <c r="D164" t="s">
        <v>26</v>
      </c>
      <c r="F164">
        <v>44153</v>
      </c>
      <c r="G164">
        <v>44165</v>
      </c>
      <c r="H164">
        <v>2</v>
      </c>
      <c r="L164">
        <v>1.5</v>
      </c>
      <c r="M164" s="13">
        <v>0.98</v>
      </c>
      <c r="N164" t="s">
        <v>27</v>
      </c>
      <c r="O164" t="s">
        <v>51</v>
      </c>
      <c r="P164">
        <v>12</v>
      </c>
      <c r="Q164" s="14">
        <f>_xlfn.IFS(H164=1,$AB$3,H164=2,$AB$4,H164=3,$AB$5)</f>
        <v>140</v>
      </c>
      <c r="R164" s="14">
        <f>L164*Q164</f>
        <v>210</v>
      </c>
      <c r="S164" s="14">
        <f>Table4[[#This Row],[LbrCost]]/24</f>
        <v>8.75</v>
      </c>
      <c r="T164" s="14">
        <f>IF(Table4[[#This Row],[WtyLbr]]="Yes",0,Table4[[#This Row],[LbrCost]])</f>
        <v>210</v>
      </c>
      <c r="U164" s="14">
        <f>IF(Table4[[#This Row],[WtyParts]]="Yes",0,Table4[[#This Row],[PartsCost]])</f>
        <v>0.98</v>
      </c>
      <c r="V164" s="14">
        <f>M164+R164</f>
        <v>210.98</v>
      </c>
      <c r="W164" s="14">
        <f>SUM(Table4[[#This Row],[LbrFee]],Table4[[#This Row],[PartsFee]])</f>
        <v>210.98</v>
      </c>
      <c r="X164" t="s">
        <v>47</v>
      </c>
      <c r="Y164" t="s">
        <v>63</v>
      </c>
    </row>
    <row r="165" spans="1:25" ht="30" customHeight="1" x14ac:dyDescent="0.3">
      <c r="A165" t="s">
        <v>218</v>
      </c>
      <c r="B165" t="s">
        <v>68</v>
      </c>
      <c r="C165" t="s">
        <v>25</v>
      </c>
      <c r="D165" t="s">
        <v>26</v>
      </c>
      <c r="F165">
        <v>44153</v>
      </c>
      <c r="G165">
        <v>44165</v>
      </c>
      <c r="H165">
        <v>1</v>
      </c>
      <c r="L165">
        <v>0.5</v>
      </c>
      <c r="M165" s="13">
        <v>14.88</v>
      </c>
      <c r="N165" t="s">
        <v>27</v>
      </c>
      <c r="O165" t="s">
        <v>28</v>
      </c>
      <c r="P165">
        <v>12</v>
      </c>
      <c r="Q165" s="14">
        <f>_xlfn.IFS(H165=1,$AB$3,H165=2,$AB$4,H165=3,$AB$5)</f>
        <v>80</v>
      </c>
      <c r="R165" s="14">
        <f>L165*Q165</f>
        <v>40</v>
      </c>
      <c r="S165" s="14">
        <f>Table4[[#This Row],[LbrCost]]/24</f>
        <v>1.6666666666666667</v>
      </c>
      <c r="T165" s="14">
        <f>IF(Table4[[#This Row],[WtyLbr]]="Yes",0,Table4[[#This Row],[LbrCost]])</f>
        <v>40</v>
      </c>
      <c r="U165" s="14">
        <f>IF(Table4[[#This Row],[WtyParts]]="Yes",0,Table4[[#This Row],[PartsCost]])</f>
        <v>14.88</v>
      </c>
      <c r="V165" s="14">
        <f>M165+R165</f>
        <v>54.88</v>
      </c>
      <c r="W165" s="14">
        <f>SUM(Table4[[#This Row],[LbrFee]],Table4[[#This Row],[PartsFee]])</f>
        <v>54.88</v>
      </c>
      <c r="X165" t="s">
        <v>47</v>
      </c>
      <c r="Y165" t="s">
        <v>63</v>
      </c>
    </row>
    <row r="166" spans="1:25" ht="30" customHeight="1" x14ac:dyDescent="0.3">
      <c r="A166" t="s">
        <v>219</v>
      </c>
      <c r="B166" t="s">
        <v>31</v>
      </c>
      <c r="C166" t="s">
        <v>32</v>
      </c>
      <c r="D166" t="s">
        <v>26</v>
      </c>
      <c r="F166">
        <v>44154</v>
      </c>
      <c r="G166">
        <v>44165</v>
      </c>
      <c r="H166">
        <v>1</v>
      </c>
      <c r="L166">
        <v>0.5</v>
      </c>
      <c r="M166" s="13">
        <v>81.900000000000006</v>
      </c>
      <c r="N166" t="s">
        <v>27</v>
      </c>
      <c r="O166" t="s">
        <v>28</v>
      </c>
      <c r="P166">
        <v>11</v>
      </c>
      <c r="Q166" s="14">
        <f>_xlfn.IFS(H166=1,$AB$3,H166=2,$AB$4,H166=3,$AB$5)</f>
        <v>80</v>
      </c>
      <c r="R166" s="14">
        <f>L166*Q166</f>
        <v>40</v>
      </c>
      <c r="S166" s="14">
        <f>Table4[[#This Row],[LbrCost]]/24</f>
        <v>1.6666666666666667</v>
      </c>
      <c r="T166" s="14">
        <f>IF(Table4[[#This Row],[WtyLbr]]="Yes",0,Table4[[#This Row],[LbrCost]])</f>
        <v>40</v>
      </c>
      <c r="U166" s="14">
        <f>IF(Table4[[#This Row],[WtyParts]]="Yes",0,Table4[[#This Row],[PartsCost]])</f>
        <v>81.900000000000006</v>
      </c>
      <c r="V166" s="14">
        <f>M166+R166</f>
        <v>121.9</v>
      </c>
      <c r="W166" s="14">
        <f>SUM(Table4[[#This Row],[LbrFee]],Table4[[#This Row],[PartsFee]])</f>
        <v>121.9</v>
      </c>
      <c r="X166" t="s">
        <v>39</v>
      </c>
      <c r="Y166" t="s">
        <v>63</v>
      </c>
    </row>
    <row r="167" spans="1:25" ht="30" customHeight="1" x14ac:dyDescent="0.3">
      <c r="A167" t="s">
        <v>220</v>
      </c>
      <c r="B167" t="s">
        <v>42</v>
      </c>
      <c r="C167" t="s">
        <v>50</v>
      </c>
      <c r="D167" t="s">
        <v>26</v>
      </c>
      <c r="F167">
        <v>44154</v>
      </c>
      <c r="G167">
        <v>44168</v>
      </c>
      <c r="H167">
        <v>2</v>
      </c>
      <c r="L167">
        <v>0.25</v>
      </c>
      <c r="M167" s="13">
        <v>21.33</v>
      </c>
      <c r="N167" t="s">
        <v>27</v>
      </c>
      <c r="O167" t="s">
        <v>28</v>
      </c>
      <c r="P167">
        <v>14</v>
      </c>
      <c r="Q167" s="14">
        <f>_xlfn.IFS(H167=1,$AB$3,H167=2,$AB$4,H167=3,$AB$5)</f>
        <v>140</v>
      </c>
      <c r="R167" s="14">
        <f>L167*Q167</f>
        <v>35</v>
      </c>
      <c r="S167" s="14">
        <f>Table4[[#This Row],[LbrCost]]/24</f>
        <v>1.4583333333333333</v>
      </c>
      <c r="T167" s="14">
        <f>IF(Table4[[#This Row],[WtyLbr]]="Yes",0,Table4[[#This Row],[LbrCost]])</f>
        <v>35</v>
      </c>
      <c r="U167" s="14">
        <f>IF(Table4[[#This Row],[WtyParts]]="Yes",0,Table4[[#This Row],[PartsCost]])</f>
        <v>21.33</v>
      </c>
      <c r="V167" s="14">
        <f>M167+R167</f>
        <v>56.33</v>
      </c>
      <c r="W167" s="14">
        <f>SUM(Table4[[#This Row],[LbrFee]],Table4[[#This Row],[PartsFee]])</f>
        <v>56.33</v>
      </c>
      <c r="X167" t="s">
        <v>39</v>
      </c>
      <c r="Y167" t="s">
        <v>39</v>
      </c>
    </row>
    <row r="168" spans="1:25" ht="30" customHeight="1" x14ac:dyDescent="0.3">
      <c r="A168" t="s">
        <v>221</v>
      </c>
      <c r="B168" t="s">
        <v>36</v>
      </c>
      <c r="C168" t="s">
        <v>25</v>
      </c>
      <c r="D168" t="s">
        <v>26</v>
      </c>
      <c r="F168">
        <v>44154</v>
      </c>
      <c r="G168">
        <v>44168</v>
      </c>
      <c r="H168">
        <v>1</v>
      </c>
      <c r="L168">
        <v>0.25</v>
      </c>
      <c r="M168" s="13">
        <v>120</v>
      </c>
      <c r="N168" t="s">
        <v>27</v>
      </c>
      <c r="O168" t="s">
        <v>38</v>
      </c>
      <c r="P168">
        <v>14</v>
      </c>
      <c r="Q168" s="14">
        <f>_xlfn.IFS(H168=1,$AB$3,H168=2,$AB$4,H168=3,$AB$5)</f>
        <v>80</v>
      </c>
      <c r="R168" s="14">
        <f>L168*Q168</f>
        <v>20</v>
      </c>
      <c r="S168" s="14">
        <f>Table4[[#This Row],[LbrCost]]/24</f>
        <v>0.83333333333333337</v>
      </c>
      <c r="T168" s="14">
        <f>IF(Table4[[#This Row],[WtyLbr]]="Yes",0,Table4[[#This Row],[LbrCost]])</f>
        <v>20</v>
      </c>
      <c r="U168" s="14">
        <f>IF(Table4[[#This Row],[WtyParts]]="Yes",0,Table4[[#This Row],[PartsCost]])</f>
        <v>120</v>
      </c>
      <c r="V168" s="14">
        <f>M168+R168</f>
        <v>140</v>
      </c>
      <c r="W168" s="14">
        <f>SUM(Table4[[#This Row],[LbrFee]],Table4[[#This Row],[PartsFee]])</f>
        <v>140</v>
      </c>
      <c r="X168" t="s">
        <v>39</v>
      </c>
      <c r="Y168" t="s">
        <v>39</v>
      </c>
    </row>
    <row r="169" spans="1:25" ht="30" customHeight="1" x14ac:dyDescent="0.3">
      <c r="A169" t="s">
        <v>222</v>
      </c>
      <c r="B169" t="s">
        <v>42</v>
      </c>
      <c r="C169" t="s">
        <v>59</v>
      </c>
      <c r="D169" t="s">
        <v>33</v>
      </c>
      <c r="F169">
        <v>44154</v>
      </c>
      <c r="G169">
        <v>44182</v>
      </c>
      <c r="H169">
        <v>2</v>
      </c>
      <c r="L169">
        <v>0.5</v>
      </c>
      <c r="M169" s="13">
        <v>1579.4</v>
      </c>
      <c r="N169" t="s">
        <v>27</v>
      </c>
      <c r="O169" t="s">
        <v>28</v>
      </c>
      <c r="P169">
        <v>28</v>
      </c>
      <c r="Q169" s="14">
        <f>_xlfn.IFS(H169=1,$AB$3,H169=2,$AB$4,H169=3,$AB$5)</f>
        <v>140</v>
      </c>
      <c r="R169" s="14">
        <f>L169*Q169</f>
        <v>70</v>
      </c>
      <c r="S169" s="14">
        <f>Table4[[#This Row],[LbrCost]]/24</f>
        <v>2.9166666666666665</v>
      </c>
      <c r="T169" s="14">
        <f>IF(Table4[[#This Row],[WtyLbr]]="Yes",0,Table4[[#This Row],[LbrCost]])</f>
        <v>70</v>
      </c>
      <c r="U169" s="14">
        <f>IF(Table4[[#This Row],[WtyParts]]="Yes",0,Table4[[#This Row],[PartsCost]])</f>
        <v>1579.4</v>
      </c>
      <c r="V169" s="14">
        <f>M169+R169</f>
        <v>1649.4</v>
      </c>
      <c r="W169" s="14">
        <f>SUM(Table4[[#This Row],[LbrFee]],Table4[[#This Row],[PartsFee]])</f>
        <v>1649.4</v>
      </c>
      <c r="X169" t="s">
        <v>39</v>
      </c>
      <c r="Y169" t="s">
        <v>39</v>
      </c>
    </row>
    <row r="170" spans="1:25" ht="30" customHeight="1" x14ac:dyDescent="0.3">
      <c r="A170" t="s">
        <v>223</v>
      </c>
      <c r="B170" t="s">
        <v>31</v>
      </c>
      <c r="C170" t="s">
        <v>25</v>
      </c>
      <c r="D170" t="s">
        <v>33</v>
      </c>
      <c r="F170">
        <v>44156</v>
      </c>
      <c r="G170">
        <v>44165</v>
      </c>
      <c r="H170">
        <v>2</v>
      </c>
      <c r="L170">
        <v>0.5</v>
      </c>
      <c r="M170" s="13">
        <v>174.18</v>
      </c>
      <c r="N170" t="s">
        <v>27</v>
      </c>
      <c r="O170" t="s">
        <v>51</v>
      </c>
      <c r="P170">
        <v>9</v>
      </c>
      <c r="Q170" s="14">
        <f>_xlfn.IFS(H170=1,$AB$3,H170=2,$AB$4,H170=3,$AB$5)</f>
        <v>140</v>
      </c>
      <c r="R170" s="14">
        <f>L170*Q170</f>
        <v>70</v>
      </c>
      <c r="S170" s="14">
        <f>Table4[[#This Row],[LbrCost]]/24</f>
        <v>2.9166666666666665</v>
      </c>
      <c r="T170" s="14">
        <f>IF(Table4[[#This Row],[WtyLbr]]="Yes",0,Table4[[#This Row],[LbrCost]])</f>
        <v>70</v>
      </c>
      <c r="U170" s="14">
        <f>IF(Table4[[#This Row],[WtyParts]]="Yes",0,Table4[[#This Row],[PartsCost]])</f>
        <v>174.18</v>
      </c>
      <c r="V170" s="14">
        <f>M170+R170</f>
        <v>244.18</v>
      </c>
      <c r="W170" s="14">
        <f>SUM(Table4[[#This Row],[LbrFee]],Table4[[#This Row],[PartsFee]])</f>
        <v>244.18</v>
      </c>
      <c r="X170" t="s">
        <v>60</v>
      </c>
      <c r="Y170" t="s">
        <v>63</v>
      </c>
    </row>
    <row r="171" spans="1:25" ht="30" customHeight="1" x14ac:dyDescent="0.3">
      <c r="A171" t="s">
        <v>224</v>
      </c>
      <c r="B171" t="s">
        <v>36</v>
      </c>
      <c r="C171" t="s">
        <v>50</v>
      </c>
      <c r="D171" t="s">
        <v>33</v>
      </c>
      <c r="F171">
        <v>44158</v>
      </c>
      <c r="G171">
        <v>44172</v>
      </c>
      <c r="H171">
        <v>1</v>
      </c>
      <c r="L171">
        <v>0.75</v>
      </c>
      <c r="M171" s="13">
        <v>20</v>
      </c>
      <c r="N171" t="s">
        <v>27</v>
      </c>
      <c r="O171" t="s">
        <v>28</v>
      </c>
      <c r="P171">
        <v>14</v>
      </c>
      <c r="Q171" s="14">
        <f>_xlfn.IFS(H171=1,$AB$3,H171=2,$AB$4,H171=3,$AB$5)</f>
        <v>80</v>
      </c>
      <c r="R171" s="14">
        <f>L171*Q171</f>
        <v>60</v>
      </c>
      <c r="S171" s="14">
        <f>Table4[[#This Row],[LbrCost]]/24</f>
        <v>2.5</v>
      </c>
      <c r="T171" s="14">
        <f>IF(Table4[[#This Row],[WtyLbr]]="Yes",0,Table4[[#This Row],[LbrCost]])</f>
        <v>60</v>
      </c>
      <c r="U171" s="14">
        <f>IF(Table4[[#This Row],[WtyParts]]="Yes",0,Table4[[#This Row],[PartsCost]])</f>
        <v>20</v>
      </c>
      <c r="V171" s="14">
        <f>M171+R171</f>
        <v>80</v>
      </c>
      <c r="W171" s="14">
        <f>SUM(Table4[[#This Row],[LbrFee]],Table4[[#This Row],[PartsFee]])</f>
        <v>80</v>
      </c>
      <c r="X171" t="s">
        <v>63</v>
      </c>
      <c r="Y171" t="s">
        <v>63</v>
      </c>
    </row>
    <row r="172" spans="1:25" ht="30" customHeight="1" x14ac:dyDescent="0.3">
      <c r="A172" t="s">
        <v>225</v>
      </c>
      <c r="B172" t="s">
        <v>42</v>
      </c>
      <c r="C172" t="s">
        <v>25</v>
      </c>
      <c r="D172" t="s">
        <v>169</v>
      </c>
      <c r="F172">
        <v>44158</v>
      </c>
      <c r="G172">
        <v>44201</v>
      </c>
      <c r="H172">
        <v>1</v>
      </c>
      <c r="L172">
        <v>2.5</v>
      </c>
      <c r="M172" s="13">
        <v>689.15</v>
      </c>
      <c r="N172" t="s">
        <v>27</v>
      </c>
      <c r="O172" t="s">
        <v>38</v>
      </c>
      <c r="P172">
        <v>43</v>
      </c>
      <c r="Q172" s="14">
        <f>_xlfn.IFS(H172=1,$AB$3,H172=2,$AB$4,H172=3,$AB$5)</f>
        <v>80</v>
      </c>
      <c r="R172" s="14">
        <f>L172*Q172</f>
        <v>200</v>
      </c>
      <c r="S172" s="14">
        <f>Table4[[#This Row],[LbrCost]]/24</f>
        <v>8.3333333333333339</v>
      </c>
      <c r="T172" s="14">
        <f>IF(Table4[[#This Row],[WtyLbr]]="Yes",0,Table4[[#This Row],[LbrCost]])</f>
        <v>200</v>
      </c>
      <c r="U172" s="14">
        <f>IF(Table4[[#This Row],[WtyParts]]="Yes",0,Table4[[#This Row],[PartsCost]])</f>
        <v>689.15</v>
      </c>
      <c r="V172" s="14">
        <f>M172+R172</f>
        <v>889.15</v>
      </c>
      <c r="W172" s="14">
        <f>SUM(Table4[[#This Row],[LbrFee]],Table4[[#This Row],[PartsFee]])</f>
        <v>889.15</v>
      </c>
      <c r="X172" t="s">
        <v>63</v>
      </c>
      <c r="Y172" t="s">
        <v>29</v>
      </c>
    </row>
    <row r="173" spans="1:25" ht="30" customHeight="1" x14ac:dyDescent="0.3">
      <c r="A173" t="s">
        <v>226</v>
      </c>
      <c r="B173" t="s">
        <v>68</v>
      </c>
      <c r="C173" t="s">
        <v>59</v>
      </c>
      <c r="D173" t="s">
        <v>26</v>
      </c>
      <c r="F173">
        <v>44158</v>
      </c>
      <c r="G173">
        <v>44203</v>
      </c>
      <c r="H173">
        <v>1</v>
      </c>
      <c r="L173">
        <v>0.25</v>
      </c>
      <c r="M173" s="13">
        <v>156</v>
      </c>
      <c r="N173" t="s">
        <v>27</v>
      </c>
      <c r="O173" t="s">
        <v>28</v>
      </c>
      <c r="P173">
        <v>45</v>
      </c>
      <c r="Q173" s="14">
        <f>_xlfn.IFS(H173=1,$AB$3,H173=2,$AB$4,H173=3,$AB$5)</f>
        <v>80</v>
      </c>
      <c r="R173" s="14">
        <f>L173*Q173</f>
        <v>20</v>
      </c>
      <c r="S173" s="14">
        <f>Table4[[#This Row],[LbrCost]]/24</f>
        <v>0.83333333333333337</v>
      </c>
      <c r="T173" s="14">
        <f>IF(Table4[[#This Row],[WtyLbr]]="Yes",0,Table4[[#This Row],[LbrCost]])</f>
        <v>20</v>
      </c>
      <c r="U173" s="14">
        <f>IF(Table4[[#This Row],[WtyParts]]="Yes",0,Table4[[#This Row],[PartsCost]])</f>
        <v>156</v>
      </c>
      <c r="V173" s="14">
        <f>M173+R173</f>
        <v>176</v>
      </c>
      <c r="W173" s="14">
        <f>SUM(Table4[[#This Row],[LbrFee]],Table4[[#This Row],[PartsFee]])</f>
        <v>176</v>
      </c>
      <c r="X173" t="s">
        <v>63</v>
      </c>
      <c r="Y173" t="s">
        <v>39</v>
      </c>
    </row>
    <row r="174" spans="1:25" ht="30" customHeight="1" x14ac:dyDescent="0.3">
      <c r="A174" t="s">
        <v>227</v>
      </c>
      <c r="B174" t="s">
        <v>31</v>
      </c>
      <c r="C174" t="s">
        <v>32</v>
      </c>
      <c r="D174" t="s">
        <v>26</v>
      </c>
      <c r="F174">
        <v>44158</v>
      </c>
      <c r="G174">
        <v>44212</v>
      </c>
      <c r="H174">
        <v>1</v>
      </c>
      <c r="L174">
        <v>0.25</v>
      </c>
      <c r="M174" s="13">
        <v>45.73</v>
      </c>
      <c r="N174" t="s">
        <v>27</v>
      </c>
      <c r="O174" t="s">
        <v>28</v>
      </c>
      <c r="P174">
        <v>54</v>
      </c>
      <c r="Q174" s="14">
        <f>_xlfn.IFS(H174=1,$AB$3,H174=2,$AB$4,H174=3,$AB$5)</f>
        <v>80</v>
      </c>
      <c r="R174" s="14">
        <f>L174*Q174</f>
        <v>20</v>
      </c>
      <c r="S174" s="14">
        <f>Table4[[#This Row],[LbrCost]]/24</f>
        <v>0.83333333333333337</v>
      </c>
      <c r="T174" s="14">
        <f>IF(Table4[[#This Row],[WtyLbr]]="Yes",0,Table4[[#This Row],[LbrCost]])</f>
        <v>20</v>
      </c>
      <c r="U174" s="14">
        <f>IF(Table4[[#This Row],[WtyParts]]="Yes",0,Table4[[#This Row],[PartsCost]])</f>
        <v>45.73</v>
      </c>
      <c r="V174" s="14">
        <f>M174+R174</f>
        <v>65.72999999999999</v>
      </c>
      <c r="W174" s="14">
        <f>SUM(Table4[[#This Row],[LbrFee]],Table4[[#This Row],[PartsFee]])</f>
        <v>65.72999999999999</v>
      </c>
      <c r="X174" t="s">
        <v>63</v>
      </c>
      <c r="Y174" t="s">
        <v>60</v>
      </c>
    </row>
    <row r="175" spans="1:25" ht="30" customHeight="1" x14ac:dyDescent="0.3">
      <c r="A175" t="s">
        <v>228</v>
      </c>
      <c r="B175" t="s">
        <v>201</v>
      </c>
      <c r="C175" t="s">
        <v>202</v>
      </c>
      <c r="D175" t="s">
        <v>33</v>
      </c>
      <c r="F175">
        <v>44158</v>
      </c>
      <c r="G175">
        <v>44236</v>
      </c>
      <c r="H175">
        <v>2</v>
      </c>
      <c r="L175">
        <v>0.5</v>
      </c>
      <c r="M175" s="13">
        <v>204.28</v>
      </c>
      <c r="N175" t="s">
        <v>27</v>
      </c>
      <c r="O175" t="s">
        <v>28</v>
      </c>
      <c r="P175">
        <v>78</v>
      </c>
      <c r="Q175" s="14">
        <f>_xlfn.IFS(H175=1,$AB$3,H175=2,$AB$4,H175=3,$AB$5)</f>
        <v>140</v>
      </c>
      <c r="R175" s="14">
        <f>L175*Q175</f>
        <v>70</v>
      </c>
      <c r="S175" s="14">
        <f>Table4[[#This Row],[LbrCost]]/24</f>
        <v>2.9166666666666665</v>
      </c>
      <c r="T175" s="14">
        <f>IF(Table4[[#This Row],[WtyLbr]]="Yes",0,Table4[[#This Row],[LbrCost]])</f>
        <v>70</v>
      </c>
      <c r="U175" s="14">
        <f>IF(Table4[[#This Row],[WtyParts]]="Yes",0,Table4[[#This Row],[PartsCost]])</f>
        <v>204.28</v>
      </c>
      <c r="V175" s="14">
        <f>M175+R175</f>
        <v>274.27999999999997</v>
      </c>
      <c r="W175" s="14">
        <f>SUM(Table4[[#This Row],[LbrFee]],Table4[[#This Row],[PartsFee]])</f>
        <v>274.27999999999997</v>
      </c>
      <c r="X175" t="s">
        <v>63</v>
      </c>
      <c r="Y175" t="s">
        <v>29</v>
      </c>
    </row>
    <row r="176" spans="1:25" ht="30" customHeight="1" x14ac:dyDescent="0.3">
      <c r="A176" t="s">
        <v>229</v>
      </c>
      <c r="B176" t="s">
        <v>42</v>
      </c>
      <c r="C176" t="s">
        <v>25</v>
      </c>
      <c r="D176" t="s">
        <v>37</v>
      </c>
      <c r="E176" t="s">
        <v>44</v>
      </c>
      <c r="F176">
        <v>44159</v>
      </c>
      <c r="G176">
        <v>44161</v>
      </c>
      <c r="H176">
        <v>1</v>
      </c>
      <c r="L176">
        <v>0.25</v>
      </c>
      <c r="M176" s="13">
        <v>21.33</v>
      </c>
      <c r="N176" t="s">
        <v>27</v>
      </c>
      <c r="O176" t="s">
        <v>28</v>
      </c>
      <c r="P176">
        <v>2</v>
      </c>
      <c r="Q176" s="14">
        <f>_xlfn.IFS(H176=1,$AB$3,H176=2,$AB$4,H176=3,$AB$5)</f>
        <v>80</v>
      </c>
      <c r="R176" s="14">
        <f>L176*Q176</f>
        <v>20</v>
      </c>
      <c r="S176" s="14">
        <f>Table4[[#This Row],[LbrCost]]/24</f>
        <v>0.83333333333333337</v>
      </c>
      <c r="T176" s="14">
        <f>IF(Table4[[#This Row],[WtyLbr]]="Yes",0,Table4[[#This Row],[LbrCost]])</f>
        <v>20</v>
      </c>
      <c r="U176" s="14">
        <f>IF(Table4[[#This Row],[WtyParts]]="Yes",0,Table4[[#This Row],[PartsCost]])</f>
        <v>21.33</v>
      </c>
      <c r="V176" s="14">
        <f>M176+R176</f>
        <v>41.33</v>
      </c>
      <c r="W176" s="14">
        <f>SUM(Table4[[#This Row],[LbrFee]],Table4[[#This Row],[PartsFee]])</f>
        <v>41.33</v>
      </c>
      <c r="X176" t="s">
        <v>29</v>
      </c>
      <c r="Y176" t="s">
        <v>39</v>
      </c>
    </row>
    <row r="177" spans="1:25" ht="30" customHeight="1" x14ac:dyDescent="0.3">
      <c r="A177" t="s">
        <v>230</v>
      </c>
      <c r="B177" t="s">
        <v>68</v>
      </c>
      <c r="C177" t="s">
        <v>25</v>
      </c>
      <c r="D177" t="s">
        <v>33</v>
      </c>
      <c r="F177">
        <v>44159</v>
      </c>
      <c r="G177">
        <v>44168</v>
      </c>
      <c r="H177">
        <v>1</v>
      </c>
      <c r="L177">
        <v>0.5</v>
      </c>
      <c r="M177" s="13">
        <v>34.08</v>
      </c>
      <c r="N177" t="s">
        <v>27</v>
      </c>
      <c r="O177" t="s">
        <v>38</v>
      </c>
      <c r="P177">
        <v>9</v>
      </c>
      <c r="Q177" s="14">
        <f>_xlfn.IFS(H177=1,$AB$3,H177=2,$AB$4,H177=3,$AB$5)</f>
        <v>80</v>
      </c>
      <c r="R177" s="14">
        <f>L177*Q177</f>
        <v>40</v>
      </c>
      <c r="S177" s="14">
        <f>Table4[[#This Row],[LbrCost]]/24</f>
        <v>1.6666666666666667</v>
      </c>
      <c r="T177" s="14">
        <f>IF(Table4[[#This Row],[WtyLbr]]="Yes",0,Table4[[#This Row],[LbrCost]])</f>
        <v>40</v>
      </c>
      <c r="U177" s="14">
        <f>IF(Table4[[#This Row],[WtyParts]]="Yes",0,Table4[[#This Row],[PartsCost]])</f>
        <v>34.08</v>
      </c>
      <c r="V177" s="14">
        <f>M177+R177</f>
        <v>74.08</v>
      </c>
      <c r="W177" s="14">
        <f>SUM(Table4[[#This Row],[LbrFee]],Table4[[#This Row],[PartsFee]])</f>
        <v>74.08</v>
      </c>
      <c r="X177" t="s">
        <v>29</v>
      </c>
      <c r="Y177" t="s">
        <v>39</v>
      </c>
    </row>
    <row r="178" spans="1:25" ht="30" customHeight="1" x14ac:dyDescent="0.3">
      <c r="A178" t="s">
        <v>231</v>
      </c>
      <c r="B178" t="s">
        <v>42</v>
      </c>
      <c r="C178" t="s">
        <v>59</v>
      </c>
      <c r="D178" t="s">
        <v>33</v>
      </c>
      <c r="F178">
        <v>44159</v>
      </c>
      <c r="G178">
        <v>44168</v>
      </c>
      <c r="H178">
        <v>2</v>
      </c>
      <c r="L178">
        <v>0.75</v>
      </c>
      <c r="M178" s="13">
        <v>212.01</v>
      </c>
      <c r="N178" t="s">
        <v>27</v>
      </c>
      <c r="O178" t="s">
        <v>28</v>
      </c>
      <c r="P178">
        <v>9</v>
      </c>
      <c r="Q178" s="14">
        <f>_xlfn.IFS(H178=1,$AB$3,H178=2,$AB$4,H178=3,$AB$5)</f>
        <v>140</v>
      </c>
      <c r="R178" s="14">
        <f>L178*Q178</f>
        <v>105</v>
      </c>
      <c r="S178" s="14">
        <f>Table4[[#This Row],[LbrCost]]/24</f>
        <v>4.375</v>
      </c>
      <c r="T178" s="14">
        <f>IF(Table4[[#This Row],[WtyLbr]]="Yes",0,Table4[[#This Row],[LbrCost]])</f>
        <v>105</v>
      </c>
      <c r="U178" s="14">
        <f>IF(Table4[[#This Row],[WtyParts]]="Yes",0,Table4[[#This Row],[PartsCost]])</f>
        <v>212.01</v>
      </c>
      <c r="V178" s="14">
        <f>M178+R178</f>
        <v>317.01</v>
      </c>
      <c r="W178" s="14">
        <f>SUM(Table4[[#This Row],[LbrFee]],Table4[[#This Row],[PartsFee]])</f>
        <v>317.01</v>
      </c>
      <c r="X178" t="s">
        <v>29</v>
      </c>
      <c r="Y178" t="s">
        <v>39</v>
      </c>
    </row>
    <row r="179" spans="1:25" ht="30" customHeight="1" x14ac:dyDescent="0.3">
      <c r="A179" t="s">
        <v>232</v>
      </c>
      <c r="B179" t="s">
        <v>42</v>
      </c>
      <c r="C179" t="s">
        <v>25</v>
      </c>
      <c r="D179" t="s">
        <v>53</v>
      </c>
      <c r="F179">
        <v>44159</v>
      </c>
      <c r="G179">
        <v>44172</v>
      </c>
      <c r="H179">
        <v>1</v>
      </c>
      <c r="L179">
        <v>1</v>
      </c>
      <c r="M179" s="13">
        <v>341.27</v>
      </c>
      <c r="N179" t="s">
        <v>27</v>
      </c>
      <c r="O179" t="s">
        <v>51</v>
      </c>
      <c r="P179">
        <v>13</v>
      </c>
      <c r="Q179" s="14">
        <f>_xlfn.IFS(H179=1,$AB$3,H179=2,$AB$4,H179=3,$AB$5)</f>
        <v>80</v>
      </c>
      <c r="R179" s="14">
        <f>L179*Q179</f>
        <v>80</v>
      </c>
      <c r="S179" s="14">
        <f>Table4[[#This Row],[LbrCost]]/24</f>
        <v>3.3333333333333335</v>
      </c>
      <c r="T179" s="14">
        <f>IF(Table4[[#This Row],[WtyLbr]]="Yes",0,Table4[[#This Row],[LbrCost]])</f>
        <v>80</v>
      </c>
      <c r="U179" s="14">
        <f>IF(Table4[[#This Row],[WtyParts]]="Yes",0,Table4[[#This Row],[PartsCost]])</f>
        <v>341.27</v>
      </c>
      <c r="V179" s="14">
        <f>M179+R179</f>
        <v>421.27</v>
      </c>
      <c r="W179" s="14">
        <f>SUM(Table4[[#This Row],[LbrFee]],Table4[[#This Row],[PartsFee]])</f>
        <v>421.27</v>
      </c>
      <c r="X179" t="s">
        <v>29</v>
      </c>
      <c r="Y179" t="s">
        <v>63</v>
      </c>
    </row>
    <row r="180" spans="1:25" ht="30" customHeight="1" x14ac:dyDescent="0.3">
      <c r="A180" t="s">
        <v>233</v>
      </c>
      <c r="B180" t="s">
        <v>36</v>
      </c>
      <c r="C180" t="s">
        <v>43</v>
      </c>
      <c r="D180" t="s">
        <v>33</v>
      </c>
      <c r="F180">
        <v>44159</v>
      </c>
      <c r="G180">
        <v>44245</v>
      </c>
      <c r="H180">
        <v>1</v>
      </c>
      <c r="L180">
        <v>0.5</v>
      </c>
      <c r="M180" s="13">
        <v>25.77</v>
      </c>
      <c r="N180" t="s">
        <v>27</v>
      </c>
      <c r="O180" t="s">
        <v>28</v>
      </c>
      <c r="P180">
        <v>86</v>
      </c>
      <c r="Q180" s="14">
        <f>_xlfn.IFS(H180=1,$AB$3,H180=2,$AB$4,H180=3,$AB$5)</f>
        <v>80</v>
      </c>
      <c r="R180" s="14">
        <f>L180*Q180</f>
        <v>40</v>
      </c>
      <c r="S180" s="14">
        <f>Table4[[#This Row],[LbrCost]]/24</f>
        <v>1.6666666666666667</v>
      </c>
      <c r="T180" s="14">
        <f>IF(Table4[[#This Row],[WtyLbr]]="Yes",0,Table4[[#This Row],[LbrCost]])</f>
        <v>40</v>
      </c>
      <c r="U180" s="14">
        <f>IF(Table4[[#This Row],[WtyParts]]="Yes",0,Table4[[#This Row],[PartsCost]])</f>
        <v>25.77</v>
      </c>
      <c r="V180" s="14">
        <f>M180+R180</f>
        <v>65.77</v>
      </c>
      <c r="W180" s="14">
        <f>SUM(Table4[[#This Row],[LbrFee]],Table4[[#This Row],[PartsFee]])</f>
        <v>65.77</v>
      </c>
      <c r="X180" t="s">
        <v>29</v>
      </c>
      <c r="Y180" t="s">
        <v>39</v>
      </c>
    </row>
    <row r="181" spans="1:25" ht="30" customHeight="1" x14ac:dyDescent="0.3">
      <c r="A181" t="s">
        <v>234</v>
      </c>
      <c r="B181" t="s">
        <v>68</v>
      </c>
      <c r="C181" t="s">
        <v>25</v>
      </c>
      <c r="D181" t="s">
        <v>26</v>
      </c>
      <c r="E181" t="s">
        <v>44</v>
      </c>
      <c r="F181">
        <v>44160</v>
      </c>
      <c r="G181">
        <v>44172</v>
      </c>
      <c r="H181">
        <v>1</v>
      </c>
      <c r="L181">
        <v>0.5</v>
      </c>
      <c r="M181" s="13">
        <v>133.37</v>
      </c>
      <c r="N181" t="s">
        <v>27</v>
      </c>
      <c r="O181" t="s">
        <v>28</v>
      </c>
      <c r="P181">
        <v>12</v>
      </c>
      <c r="Q181" s="14">
        <f>_xlfn.IFS(H181=1,$AB$3,H181=2,$AB$4,H181=3,$AB$5)</f>
        <v>80</v>
      </c>
      <c r="R181" s="14">
        <f>L181*Q181</f>
        <v>40</v>
      </c>
      <c r="S181" s="14">
        <f>Table4[[#This Row],[LbrCost]]/24</f>
        <v>1.6666666666666667</v>
      </c>
      <c r="T181" s="14">
        <f>IF(Table4[[#This Row],[WtyLbr]]="Yes",0,Table4[[#This Row],[LbrCost]])</f>
        <v>40</v>
      </c>
      <c r="U181" s="14">
        <f>IF(Table4[[#This Row],[WtyParts]]="Yes",0,Table4[[#This Row],[PartsCost]])</f>
        <v>133.37</v>
      </c>
      <c r="V181" s="14">
        <f>M181+R181</f>
        <v>173.37</v>
      </c>
      <c r="W181" s="14">
        <f>SUM(Table4[[#This Row],[LbrFee]],Table4[[#This Row],[PartsFee]])</f>
        <v>173.37</v>
      </c>
      <c r="X181" t="s">
        <v>47</v>
      </c>
      <c r="Y181" t="s">
        <v>63</v>
      </c>
    </row>
    <row r="182" spans="1:25" ht="30" customHeight="1" x14ac:dyDescent="0.3">
      <c r="A182" t="s">
        <v>235</v>
      </c>
      <c r="B182" t="s">
        <v>55</v>
      </c>
      <c r="C182" t="s">
        <v>25</v>
      </c>
      <c r="D182" t="s">
        <v>26</v>
      </c>
      <c r="F182">
        <v>44160</v>
      </c>
      <c r="G182">
        <v>44200</v>
      </c>
      <c r="H182">
        <v>1</v>
      </c>
      <c r="L182">
        <v>0.5</v>
      </c>
      <c r="M182" s="13">
        <v>66.86</v>
      </c>
      <c r="N182" t="s">
        <v>27</v>
      </c>
      <c r="O182" t="s">
        <v>28</v>
      </c>
      <c r="P182">
        <v>40</v>
      </c>
      <c r="Q182" s="14">
        <f>_xlfn.IFS(H182=1,$AB$3,H182=2,$AB$4,H182=3,$AB$5)</f>
        <v>80</v>
      </c>
      <c r="R182" s="14">
        <f>L182*Q182</f>
        <v>40</v>
      </c>
      <c r="S182" s="14">
        <f>Table4[[#This Row],[LbrCost]]/24</f>
        <v>1.6666666666666667</v>
      </c>
      <c r="T182" s="14">
        <f>IF(Table4[[#This Row],[WtyLbr]]="Yes",0,Table4[[#This Row],[LbrCost]])</f>
        <v>40</v>
      </c>
      <c r="U182" s="14">
        <f>IF(Table4[[#This Row],[WtyParts]]="Yes",0,Table4[[#This Row],[PartsCost]])</f>
        <v>66.86</v>
      </c>
      <c r="V182" s="14">
        <f>M182+R182</f>
        <v>106.86</v>
      </c>
      <c r="W182" s="14">
        <f>SUM(Table4[[#This Row],[LbrFee]],Table4[[#This Row],[PartsFee]])</f>
        <v>106.86</v>
      </c>
      <c r="X182" t="s">
        <v>47</v>
      </c>
      <c r="Y182" t="s">
        <v>63</v>
      </c>
    </row>
    <row r="183" spans="1:25" ht="30" customHeight="1" x14ac:dyDescent="0.3">
      <c r="A183" t="s">
        <v>236</v>
      </c>
      <c r="B183" t="s">
        <v>55</v>
      </c>
      <c r="C183" t="s">
        <v>25</v>
      </c>
      <c r="D183" t="s">
        <v>26</v>
      </c>
      <c r="F183">
        <v>44160</v>
      </c>
      <c r="G183">
        <v>44200</v>
      </c>
      <c r="H183">
        <v>1</v>
      </c>
      <c r="L183">
        <v>0.75</v>
      </c>
      <c r="M183" s="13">
        <v>94.26</v>
      </c>
      <c r="N183" t="s">
        <v>27</v>
      </c>
      <c r="O183" t="s">
        <v>38</v>
      </c>
      <c r="P183">
        <v>40</v>
      </c>
      <c r="Q183" s="14">
        <f>_xlfn.IFS(H183=1,$AB$3,H183=2,$AB$4,H183=3,$AB$5)</f>
        <v>80</v>
      </c>
      <c r="R183" s="14">
        <f>L183*Q183</f>
        <v>60</v>
      </c>
      <c r="S183" s="14">
        <f>Table4[[#This Row],[LbrCost]]/24</f>
        <v>2.5</v>
      </c>
      <c r="T183" s="14">
        <f>IF(Table4[[#This Row],[WtyLbr]]="Yes",0,Table4[[#This Row],[LbrCost]])</f>
        <v>60</v>
      </c>
      <c r="U183" s="14">
        <f>IF(Table4[[#This Row],[WtyParts]]="Yes",0,Table4[[#This Row],[PartsCost]])</f>
        <v>94.26</v>
      </c>
      <c r="V183" s="14">
        <f>M183+R183</f>
        <v>154.26</v>
      </c>
      <c r="W183" s="14">
        <f>SUM(Table4[[#This Row],[LbrFee]],Table4[[#This Row],[PartsFee]])</f>
        <v>154.26</v>
      </c>
      <c r="X183" t="s">
        <v>47</v>
      </c>
      <c r="Y183" t="s">
        <v>63</v>
      </c>
    </row>
    <row r="184" spans="1:25" ht="30" customHeight="1" x14ac:dyDescent="0.3">
      <c r="A184" t="s">
        <v>237</v>
      </c>
      <c r="B184" t="s">
        <v>55</v>
      </c>
      <c r="C184" t="s">
        <v>25</v>
      </c>
      <c r="D184" t="s">
        <v>26</v>
      </c>
      <c r="F184">
        <v>44160</v>
      </c>
      <c r="G184">
        <v>44200</v>
      </c>
      <c r="H184">
        <v>1</v>
      </c>
      <c r="L184">
        <v>0.25</v>
      </c>
      <c r="M184" s="13">
        <v>120</v>
      </c>
      <c r="N184" t="s">
        <v>27</v>
      </c>
      <c r="O184" t="s">
        <v>51</v>
      </c>
      <c r="P184">
        <v>40</v>
      </c>
      <c r="Q184" s="14">
        <f>_xlfn.IFS(H184=1,$AB$3,H184=2,$AB$4,H184=3,$AB$5)</f>
        <v>80</v>
      </c>
      <c r="R184" s="14">
        <f>L184*Q184</f>
        <v>20</v>
      </c>
      <c r="S184" s="14">
        <f>Table4[[#This Row],[LbrCost]]/24</f>
        <v>0.83333333333333337</v>
      </c>
      <c r="T184" s="14">
        <f>IF(Table4[[#This Row],[WtyLbr]]="Yes",0,Table4[[#This Row],[LbrCost]])</f>
        <v>20</v>
      </c>
      <c r="U184" s="14">
        <f>IF(Table4[[#This Row],[WtyParts]]="Yes",0,Table4[[#This Row],[PartsCost]])</f>
        <v>120</v>
      </c>
      <c r="V184" s="14">
        <f>M184+R184</f>
        <v>140</v>
      </c>
      <c r="W184" s="14">
        <f>SUM(Table4[[#This Row],[LbrFee]],Table4[[#This Row],[PartsFee]])</f>
        <v>140</v>
      </c>
      <c r="X184" t="s">
        <v>47</v>
      </c>
      <c r="Y184" t="s">
        <v>63</v>
      </c>
    </row>
    <row r="185" spans="1:25" ht="30" customHeight="1" x14ac:dyDescent="0.3">
      <c r="A185" t="s">
        <v>238</v>
      </c>
      <c r="B185" t="s">
        <v>55</v>
      </c>
      <c r="C185" t="s">
        <v>25</v>
      </c>
      <c r="D185" t="s">
        <v>37</v>
      </c>
      <c r="F185">
        <v>44161</v>
      </c>
      <c r="G185">
        <v>44167</v>
      </c>
      <c r="H185">
        <v>1</v>
      </c>
      <c r="L185">
        <v>0.25</v>
      </c>
      <c r="M185" s="13">
        <v>120</v>
      </c>
      <c r="N185" t="s">
        <v>27</v>
      </c>
      <c r="O185" t="s">
        <v>28</v>
      </c>
      <c r="P185">
        <v>6</v>
      </c>
      <c r="Q185" s="14">
        <f>_xlfn.IFS(H185=1,$AB$3,H185=2,$AB$4,H185=3,$AB$5)</f>
        <v>80</v>
      </c>
      <c r="R185" s="14">
        <f>L185*Q185</f>
        <v>20</v>
      </c>
      <c r="S185" s="14">
        <f>Table4[[#This Row],[LbrCost]]/24</f>
        <v>0.83333333333333337</v>
      </c>
      <c r="T185" s="14">
        <f>IF(Table4[[#This Row],[WtyLbr]]="Yes",0,Table4[[#This Row],[LbrCost]])</f>
        <v>20</v>
      </c>
      <c r="U185" s="14">
        <f>IF(Table4[[#This Row],[WtyParts]]="Yes",0,Table4[[#This Row],[PartsCost]])</f>
        <v>120</v>
      </c>
      <c r="V185" s="14">
        <f>M185+R185</f>
        <v>140</v>
      </c>
      <c r="W185" s="14">
        <f>SUM(Table4[[#This Row],[LbrFee]],Table4[[#This Row],[PartsFee]])</f>
        <v>140</v>
      </c>
      <c r="X185" t="s">
        <v>39</v>
      </c>
      <c r="Y185" t="s">
        <v>47</v>
      </c>
    </row>
    <row r="186" spans="1:25" ht="30" customHeight="1" x14ac:dyDescent="0.3">
      <c r="A186" t="s">
        <v>239</v>
      </c>
      <c r="B186" t="s">
        <v>42</v>
      </c>
      <c r="C186" t="s">
        <v>50</v>
      </c>
      <c r="D186" t="s">
        <v>37</v>
      </c>
      <c r="E186" t="s">
        <v>44</v>
      </c>
      <c r="F186">
        <v>44161</v>
      </c>
      <c r="G186">
        <v>44168</v>
      </c>
      <c r="H186">
        <v>1</v>
      </c>
      <c r="L186">
        <v>0.25</v>
      </c>
      <c r="M186" s="13">
        <v>45.99</v>
      </c>
      <c r="N186" t="s">
        <v>27</v>
      </c>
      <c r="O186" t="s">
        <v>38</v>
      </c>
      <c r="P186">
        <v>7</v>
      </c>
      <c r="Q186" s="14">
        <f>_xlfn.IFS(H186=1,$AB$3,H186=2,$AB$4,H186=3,$AB$5)</f>
        <v>80</v>
      </c>
      <c r="R186" s="14">
        <f>L186*Q186</f>
        <v>20</v>
      </c>
      <c r="S186" s="14">
        <f>Table4[[#This Row],[LbrCost]]/24</f>
        <v>0.83333333333333337</v>
      </c>
      <c r="T186" s="14">
        <f>IF(Table4[[#This Row],[WtyLbr]]="Yes",0,Table4[[#This Row],[LbrCost]])</f>
        <v>20</v>
      </c>
      <c r="U186" s="14">
        <f>IF(Table4[[#This Row],[WtyParts]]="Yes",0,Table4[[#This Row],[PartsCost]])</f>
        <v>45.99</v>
      </c>
      <c r="V186" s="14">
        <f>M186+R186</f>
        <v>65.990000000000009</v>
      </c>
      <c r="W186" s="14">
        <f>SUM(Table4[[#This Row],[LbrFee]],Table4[[#This Row],[PartsFee]])</f>
        <v>65.990000000000009</v>
      </c>
      <c r="X186" t="s">
        <v>39</v>
      </c>
      <c r="Y186" t="s">
        <v>39</v>
      </c>
    </row>
    <row r="187" spans="1:25" ht="30" customHeight="1" x14ac:dyDescent="0.3">
      <c r="A187" t="s">
        <v>240</v>
      </c>
      <c r="B187" t="s">
        <v>68</v>
      </c>
      <c r="C187" t="s">
        <v>50</v>
      </c>
      <c r="D187" t="s">
        <v>26</v>
      </c>
      <c r="F187">
        <v>44161</v>
      </c>
      <c r="G187">
        <v>44175</v>
      </c>
      <c r="H187">
        <v>1</v>
      </c>
      <c r="L187">
        <v>0.5</v>
      </c>
      <c r="M187" s="13">
        <v>33</v>
      </c>
      <c r="N187" t="s">
        <v>27</v>
      </c>
      <c r="O187" t="s">
        <v>51</v>
      </c>
      <c r="P187">
        <v>14</v>
      </c>
      <c r="Q187" s="14">
        <f>_xlfn.IFS(H187=1,$AB$3,H187=2,$AB$4,H187=3,$AB$5)</f>
        <v>80</v>
      </c>
      <c r="R187" s="14">
        <f>L187*Q187</f>
        <v>40</v>
      </c>
      <c r="S187" s="14">
        <f>Table4[[#This Row],[LbrCost]]/24</f>
        <v>1.6666666666666667</v>
      </c>
      <c r="T187" s="14">
        <f>IF(Table4[[#This Row],[WtyLbr]]="Yes",0,Table4[[#This Row],[LbrCost]])</f>
        <v>40</v>
      </c>
      <c r="U187" s="14">
        <f>IF(Table4[[#This Row],[WtyParts]]="Yes",0,Table4[[#This Row],[PartsCost]])</f>
        <v>33</v>
      </c>
      <c r="V187" s="14">
        <f>M187+R187</f>
        <v>73</v>
      </c>
      <c r="W187" s="14">
        <f>SUM(Table4[[#This Row],[LbrFee]],Table4[[#This Row],[PartsFee]])</f>
        <v>73</v>
      </c>
      <c r="X187" t="s">
        <v>39</v>
      </c>
      <c r="Y187" t="s">
        <v>39</v>
      </c>
    </row>
    <row r="188" spans="1:25" ht="30" customHeight="1" x14ac:dyDescent="0.3">
      <c r="A188" t="s">
        <v>241</v>
      </c>
      <c r="B188" t="s">
        <v>42</v>
      </c>
      <c r="C188" t="s">
        <v>59</v>
      </c>
      <c r="D188" t="s">
        <v>26</v>
      </c>
      <c r="F188">
        <v>44161</v>
      </c>
      <c r="G188">
        <v>44207</v>
      </c>
      <c r="H188">
        <v>1</v>
      </c>
      <c r="L188">
        <v>0.25</v>
      </c>
      <c r="M188" s="13">
        <v>21.33</v>
      </c>
      <c r="N188" t="s">
        <v>27</v>
      </c>
      <c r="O188" t="s">
        <v>51</v>
      </c>
      <c r="P188">
        <v>46</v>
      </c>
      <c r="Q188" s="14">
        <f>_xlfn.IFS(H188=1,$AB$3,H188=2,$AB$4,H188=3,$AB$5)</f>
        <v>80</v>
      </c>
      <c r="R188" s="14">
        <f>L188*Q188</f>
        <v>20</v>
      </c>
      <c r="S188" s="14">
        <f>Table4[[#This Row],[LbrCost]]/24</f>
        <v>0.83333333333333337</v>
      </c>
      <c r="T188" s="14">
        <f>IF(Table4[[#This Row],[WtyLbr]]="Yes",0,Table4[[#This Row],[LbrCost]])</f>
        <v>20</v>
      </c>
      <c r="U188" s="14">
        <f>IF(Table4[[#This Row],[WtyParts]]="Yes",0,Table4[[#This Row],[PartsCost]])</f>
        <v>21.33</v>
      </c>
      <c r="V188" s="14">
        <f>M188+R188</f>
        <v>41.33</v>
      </c>
      <c r="W188" s="14">
        <f>SUM(Table4[[#This Row],[LbrFee]],Table4[[#This Row],[PartsFee]])</f>
        <v>41.33</v>
      </c>
      <c r="X188" t="s">
        <v>39</v>
      </c>
      <c r="Y188" t="s">
        <v>63</v>
      </c>
    </row>
    <row r="189" spans="1:25" ht="30" customHeight="1" x14ac:dyDescent="0.3">
      <c r="A189" t="s">
        <v>242</v>
      </c>
      <c r="B189" t="s">
        <v>42</v>
      </c>
      <c r="C189" t="s">
        <v>43</v>
      </c>
      <c r="D189" t="s">
        <v>37</v>
      </c>
      <c r="E189" t="s">
        <v>44</v>
      </c>
      <c r="F189">
        <v>44161</v>
      </c>
      <c r="G189">
        <v>44244</v>
      </c>
      <c r="H189">
        <v>1</v>
      </c>
      <c r="L189">
        <v>0.25</v>
      </c>
      <c r="M189" s="13">
        <v>37.26</v>
      </c>
      <c r="N189" t="s">
        <v>27</v>
      </c>
      <c r="O189" t="s">
        <v>28</v>
      </c>
      <c r="P189">
        <v>83</v>
      </c>
      <c r="Q189" s="14">
        <f>_xlfn.IFS(H189=1,$AB$3,H189=2,$AB$4,H189=3,$AB$5)</f>
        <v>80</v>
      </c>
      <c r="R189" s="14">
        <f>L189*Q189</f>
        <v>20</v>
      </c>
      <c r="S189" s="14">
        <f>Table4[[#This Row],[LbrCost]]/24</f>
        <v>0.83333333333333337</v>
      </c>
      <c r="T189" s="14">
        <f>IF(Table4[[#This Row],[WtyLbr]]="Yes",0,Table4[[#This Row],[LbrCost]])</f>
        <v>20</v>
      </c>
      <c r="U189" s="14">
        <f>IF(Table4[[#This Row],[WtyParts]]="Yes",0,Table4[[#This Row],[PartsCost]])</f>
        <v>37.26</v>
      </c>
      <c r="V189" s="14">
        <f>M189+R189</f>
        <v>57.26</v>
      </c>
      <c r="W189" s="14">
        <f>SUM(Table4[[#This Row],[LbrFee]],Table4[[#This Row],[PartsFee]])</f>
        <v>57.26</v>
      </c>
      <c r="X189" t="s">
        <v>39</v>
      </c>
      <c r="Y189" t="s">
        <v>47</v>
      </c>
    </row>
    <row r="190" spans="1:25" ht="30" customHeight="1" x14ac:dyDescent="0.3">
      <c r="A190" t="s">
        <v>243</v>
      </c>
      <c r="B190" t="s">
        <v>68</v>
      </c>
      <c r="C190" t="s">
        <v>25</v>
      </c>
      <c r="D190" t="s">
        <v>33</v>
      </c>
      <c r="F190">
        <v>44162</v>
      </c>
      <c r="G190">
        <v>44187</v>
      </c>
      <c r="H190">
        <v>1</v>
      </c>
      <c r="L190">
        <v>1</v>
      </c>
      <c r="M190" s="13">
        <v>81.89</v>
      </c>
      <c r="N190" t="s">
        <v>27</v>
      </c>
      <c r="O190" t="s">
        <v>51</v>
      </c>
      <c r="P190">
        <v>25</v>
      </c>
      <c r="Q190" s="14">
        <f>_xlfn.IFS(H190=1,$AB$3,H190=2,$AB$4,H190=3,$AB$5)</f>
        <v>80</v>
      </c>
      <c r="R190" s="14">
        <f>L190*Q190</f>
        <v>80</v>
      </c>
      <c r="S190" s="14">
        <f>Table4[[#This Row],[LbrCost]]/24</f>
        <v>3.3333333333333335</v>
      </c>
      <c r="T190" s="14">
        <f>IF(Table4[[#This Row],[WtyLbr]]="Yes",0,Table4[[#This Row],[LbrCost]])</f>
        <v>80</v>
      </c>
      <c r="U190" s="14">
        <f>IF(Table4[[#This Row],[WtyParts]]="Yes",0,Table4[[#This Row],[PartsCost]])</f>
        <v>81.89</v>
      </c>
      <c r="V190" s="14">
        <f>M190+R190</f>
        <v>161.88999999999999</v>
      </c>
      <c r="W190" s="14">
        <f>SUM(Table4[[#This Row],[LbrFee]],Table4[[#This Row],[PartsFee]])</f>
        <v>161.88999999999999</v>
      </c>
      <c r="X190" t="s">
        <v>34</v>
      </c>
      <c r="Y190" t="s">
        <v>29</v>
      </c>
    </row>
    <row r="191" spans="1:25" ht="30" customHeight="1" x14ac:dyDescent="0.3">
      <c r="A191" t="s">
        <v>244</v>
      </c>
      <c r="B191" t="s">
        <v>36</v>
      </c>
      <c r="C191" t="s">
        <v>25</v>
      </c>
      <c r="D191" t="s">
        <v>37</v>
      </c>
      <c r="E191" t="s">
        <v>44</v>
      </c>
      <c r="F191">
        <v>44165</v>
      </c>
      <c r="G191">
        <v>44173</v>
      </c>
      <c r="H191">
        <v>1</v>
      </c>
      <c r="L191">
        <v>0.25</v>
      </c>
      <c r="M191" s="13">
        <v>10.1</v>
      </c>
      <c r="N191" t="s">
        <v>27</v>
      </c>
      <c r="O191" t="s">
        <v>51</v>
      </c>
      <c r="P191">
        <v>8</v>
      </c>
      <c r="Q191" s="14">
        <f>_xlfn.IFS(H191=1,$AB$3,H191=2,$AB$4,H191=3,$AB$5)</f>
        <v>80</v>
      </c>
      <c r="R191" s="14">
        <f>L191*Q191</f>
        <v>20</v>
      </c>
      <c r="S191" s="14">
        <f>Table4[[#This Row],[LbrCost]]/24</f>
        <v>0.83333333333333337</v>
      </c>
      <c r="T191" s="14">
        <f>IF(Table4[[#This Row],[WtyLbr]]="Yes",0,Table4[[#This Row],[LbrCost]])</f>
        <v>20</v>
      </c>
      <c r="U191" s="14">
        <f>IF(Table4[[#This Row],[WtyParts]]="Yes",0,Table4[[#This Row],[PartsCost]])</f>
        <v>10.1</v>
      </c>
      <c r="V191" s="14">
        <f>M191+R191</f>
        <v>30.1</v>
      </c>
      <c r="W191" s="14">
        <f>SUM(Table4[[#This Row],[LbrFee]],Table4[[#This Row],[PartsFee]])</f>
        <v>30.1</v>
      </c>
      <c r="X191" t="s">
        <v>63</v>
      </c>
      <c r="Y191" t="s">
        <v>29</v>
      </c>
    </row>
    <row r="192" spans="1:25" ht="30" customHeight="1" x14ac:dyDescent="0.3">
      <c r="A192" t="s">
        <v>245</v>
      </c>
      <c r="B192" t="s">
        <v>68</v>
      </c>
      <c r="C192" t="s">
        <v>25</v>
      </c>
      <c r="D192" t="s">
        <v>37</v>
      </c>
      <c r="F192">
        <v>44165</v>
      </c>
      <c r="G192">
        <v>44173</v>
      </c>
      <c r="H192">
        <v>1</v>
      </c>
      <c r="L192">
        <v>0.25</v>
      </c>
      <c r="M192" s="13">
        <v>17.88</v>
      </c>
      <c r="N192" t="s">
        <v>27</v>
      </c>
      <c r="O192" t="s">
        <v>28</v>
      </c>
      <c r="P192">
        <v>8</v>
      </c>
      <c r="Q192" s="14">
        <f>_xlfn.IFS(H192=1,$AB$3,H192=2,$AB$4,H192=3,$AB$5)</f>
        <v>80</v>
      </c>
      <c r="R192" s="14">
        <f>L192*Q192</f>
        <v>20</v>
      </c>
      <c r="S192" s="14">
        <f>Table4[[#This Row],[LbrCost]]/24</f>
        <v>0.83333333333333337</v>
      </c>
      <c r="T192" s="14">
        <f>IF(Table4[[#This Row],[WtyLbr]]="Yes",0,Table4[[#This Row],[LbrCost]])</f>
        <v>20</v>
      </c>
      <c r="U192" s="14">
        <f>IF(Table4[[#This Row],[WtyParts]]="Yes",0,Table4[[#This Row],[PartsCost]])</f>
        <v>17.88</v>
      </c>
      <c r="V192" s="14">
        <f>M192+R192</f>
        <v>37.879999999999995</v>
      </c>
      <c r="W192" s="14">
        <f>SUM(Table4[[#This Row],[LbrFee]],Table4[[#This Row],[PartsFee]])</f>
        <v>37.879999999999995</v>
      </c>
      <c r="X192" t="s">
        <v>63</v>
      </c>
      <c r="Y192" t="s">
        <v>29</v>
      </c>
    </row>
    <row r="193" spans="1:25" ht="30" customHeight="1" x14ac:dyDescent="0.3">
      <c r="A193" t="s">
        <v>246</v>
      </c>
      <c r="B193" t="s">
        <v>143</v>
      </c>
      <c r="C193" t="s">
        <v>59</v>
      </c>
      <c r="D193" t="s">
        <v>53</v>
      </c>
      <c r="F193">
        <v>44165</v>
      </c>
      <c r="G193">
        <v>44173</v>
      </c>
      <c r="H193">
        <v>2</v>
      </c>
      <c r="L193">
        <v>2.75</v>
      </c>
      <c r="M193" s="13">
        <v>1204.6400000000001</v>
      </c>
      <c r="N193" t="s">
        <v>27</v>
      </c>
      <c r="O193" t="s">
        <v>51</v>
      </c>
      <c r="P193">
        <v>8</v>
      </c>
      <c r="Q193" s="14">
        <f>_xlfn.IFS(H193=1,$AB$3,H193=2,$AB$4,H193=3,$AB$5)</f>
        <v>140</v>
      </c>
      <c r="R193" s="14">
        <f>L193*Q193</f>
        <v>385</v>
      </c>
      <c r="S193" s="14">
        <f>Table4[[#This Row],[LbrCost]]/24</f>
        <v>16.041666666666668</v>
      </c>
      <c r="T193" s="14">
        <f>IF(Table4[[#This Row],[WtyLbr]]="Yes",0,Table4[[#This Row],[LbrCost]])</f>
        <v>385</v>
      </c>
      <c r="U193" s="14">
        <f>IF(Table4[[#This Row],[WtyParts]]="Yes",0,Table4[[#This Row],[PartsCost]])</f>
        <v>1204.6400000000001</v>
      </c>
      <c r="V193" s="14">
        <f>M193+R193</f>
        <v>1589.64</v>
      </c>
      <c r="W193" s="14">
        <f>SUM(Table4[[#This Row],[LbrFee]],Table4[[#This Row],[PartsFee]])</f>
        <v>1589.64</v>
      </c>
      <c r="X193" t="s">
        <v>63</v>
      </c>
      <c r="Y193" t="s">
        <v>29</v>
      </c>
    </row>
    <row r="194" spans="1:25" ht="30" customHeight="1" x14ac:dyDescent="0.3">
      <c r="A194" t="s">
        <v>247</v>
      </c>
      <c r="B194" t="s">
        <v>143</v>
      </c>
      <c r="C194" t="s">
        <v>50</v>
      </c>
      <c r="D194" t="s">
        <v>53</v>
      </c>
      <c r="F194">
        <v>44165</v>
      </c>
      <c r="G194">
        <v>44182</v>
      </c>
      <c r="H194">
        <v>2</v>
      </c>
      <c r="L194">
        <v>3</v>
      </c>
      <c r="M194" s="13">
        <v>111</v>
      </c>
      <c r="N194" t="s">
        <v>27</v>
      </c>
      <c r="O194" t="s">
        <v>51</v>
      </c>
      <c r="P194">
        <v>17</v>
      </c>
      <c r="Q194" s="14">
        <f>_xlfn.IFS(H194=1,$AB$3,H194=2,$AB$4,H194=3,$AB$5)</f>
        <v>140</v>
      </c>
      <c r="R194" s="14">
        <f>L194*Q194</f>
        <v>420</v>
      </c>
      <c r="S194" s="14">
        <f>Table4[[#This Row],[LbrCost]]/24</f>
        <v>17.5</v>
      </c>
      <c r="T194" s="14">
        <f>IF(Table4[[#This Row],[WtyLbr]]="Yes",0,Table4[[#This Row],[LbrCost]])</f>
        <v>420</v>
      </c>
      <c r="U194" s="14">
        <f>IF(Table4[[#This Row],[WtyParts]]="Yes",0,Table4[[#This Row],[PartsCost]])</f>
        <v>111</v>
      </c>
      <c r="V194" s="14">
        <f>M194+R194</f>
        <v>531</v>
      </c>
      <c r="W194" s="14">
        <f>SUM(Table4[[#This Row],[LbrFee]],Table4[[#This Row],[PartsFee]])</f>
        <v>531</v>
      </c>
      <c r="X194" t="s">
        <v>63</v>
      </c>
      <c r="Y194" t="s">
        <v>39</v>
      </c>
    </row>
    <row r="195" spans="1:25" ht="30" customHeight="1" x14ac:dyDescent="0.3">
      <c r="A195" t="s">
        <v>248</v>
      </c>
      <c r="B195" t="s">
        <v>55</v>
      </c>
      <c r="C195" t="s">
        <v>25</v>
      </c>
      <c r="D195" t="s">
        <v>26</v>
      </c>
      <c r="F195">
        <v>44165</v>
      </c>
      <c r="G195">
        <v>44200</v>
      </c>
      <c r="H195">
        <v>1</v>
      </c>
      <c r="L195">
        <v>0.25</v>
      </c>
      <c r="M195" s="13">
        <v>21.21</v>
      </c>
      <c r="N195" t="s">
        <v>27</v>
      </c>
      <c r="O195" t="s">
        <v>38</v>
      </c>
      <c r="P195">
        <v>35</v>
      </c>
      <c r="Q195" s="14">
        <f>_xlfn.IFS(H195=1,$AB$3,H195=2,$AB$4,H195=3,$AB$5)</f>
        <v>80</v>
      </c>
      <c r="R195" s="14">
        <f>L195*Q195</f>
        <v>20</v>
      </c>
      <c r="S195" s="14">
        <f>Table4[[#This Row],[LbrCost]]/24</f>
        <v>0.83333333333333337</v>
      </c>
      <c r="T195" s="14">
        <f>IF(Table4[[#This Row],[WtyLbr]]="Yes",0,Table4[[#This Row],[LbrCost]])</f>
        <v>20</v>
      </c>
      <c r="U195" s="14">
        <f>IF(Table4[[#This Row],[WtyParts]]="Yes",0,Table4[[#This Row],[PartsCost]])</f>
        <v>21.21</v>
      </c>
      <c r="V195" s="14">
        <f>M195+R195</f>
        <v>41.21</v>
      </c>
      <c r="W195" s="14">
        <f>SUM(Table4[[#This Row],[LbrFee]],Table4[[#This Row],[PartsFee]])</f>
        <v>41.21</v>
      </c>
      <c r="X195" t="s">
        <v>63</v>
      </c>
      <c r="Y195" t="s">
        <v>63</v>
      </c>
    </row>
    <row r="196" spans="1:25" ht="30" customHeight="1" x14ac:dyDescent="0.3">
      <c r="A196" t="s">
        <v>249</v>
      </c>
      <c r="B196" t="s">
        <v>143</v>
      </c>
      <c r="C196" t="s">
        <v>202</v>
      </c>
      <c r="D196" t="s">
        <v>26</v>
      </c>
      <c r="F196">
        <v>44165</v>
      </c>
      <c r="G196">
        <v>44252</v>
      </c>
      <c r="H196">
        <v>2</v>
      </c>
      <c r="L196">
        <v>0.5</v>
      </c>
      <c r="M196" s="13">
        <v>158.31</v>
      </c>
      <c r="N196" t="s">
        <v>27</v>
      </c>
      <c r="O196" t="s">
        <v>51</v>
      </c>
      <c r="P196">
        <v>87</v>
      </c>
      <c r="Q196" s="14">
        <f>_xlfn.IFS(H196=1,$AB$3,H196=2,$AB$4,H196=3,$AB$5)</f>
        <v>140</v>
      </c>
      <c r="R196" s="14">
        <f>L196*Q196</f>
        <v>70</v>
      </c>
      <c r="S196" s="14">
        <f>Table4[[#This Row],[LbrCost]]/24</f>
        <v>2.9166666666666665</v>
      </c>
      <c r="T196" s="14">
        <f>IF(Table4[[#This Row],[WtyLbr]]="Yes",0,Table4[[#This Row],[LbrCost]])</f>
        <v>70</v>
      </c>
      <c r="U196" s="14">
        <f>IF(Table4[[#This Row],[WtyParts]]="Yes",0,Table4[[#This Row],[PartsCost]])</f>
        <v>158.31</v>
      </c>
      <c r="V196" s="14">
        <f>M196+R196</f>
        <v>228.31</v>
      </c>
      <c r="W196" s="14">
        <f>SUM(Table4[[#This Row],[LbrFee]],Table4[[#This Row],[PartsFee]])</f>
        <v>228.31</v>
      </c>
      <c r="X196" t="s">
        <v>63</v>
      </c>
      <c r="Y196" t="s">
        <v>39</v>
      </c>
    </row>
    <row r="197" spans="1:25" ht="30" customHeight="1" x14ac:dyDescent="0.3">
      <c r="A197" t="s">
        <v>250</v>
      </c>
      <c r="B197" t="s">
        <v>68</v>
      </c>
      <c r="C197" t="s">
        <v>50</v>
      </c>
      <c r="D197" t="s">
        <v>26</v>
      </c>
      <c r="F197">
        <v>44166</v>
      </c>
      <c r="G197">
        <v>44207</v>
      </c>
      <c r="H197">
        <v>1</v>
      </c>
      <c r="L197">
        <v>0.5</v>
      </c>
      <c r="M197" s="13">
        <v>36.75</v>
      </c>
      <c r="N197" t="s">
        <v>27</v>
      </c>
      <c r="O197" t="s">
        <v>51</v>
      </c>
      <c r="P197">
        <v>41</v>
      </c>
      <c r="Q197" s="14">
        <f>_xlfn.IFS(H197=1,$AB$3,H197=2,$AB$4,H197=3,$AB$5)</f>
        <v>80</v>
      </c>
      <c r="R197" s="14">
        <f>L197*Q197</f>
        <v>40</v>
      </c>
      <c r="S197" s="14">
        <f>Table4[[#This Row],[LbrCost]]/24</f>
        <v>1.6666666666666667</v>
      </c>
      <c r="T197" s="14">
        <f>IF(Table4[[#This Row],[WtyLbr]]="Yes",0,Table4[[#This Row],[LbrCost]])</f>
        <v>40</v>
      </c>
      <c r="U197" s="14">
        <f>IF(Table4[[#This Row],[WtyParts]]="Yes",0,Table4[[#This Row],[PartsCost]])</f>
        <v>36.75</v>
      </c>
      <c r="V197" s="14">
        <f>M197+R197</f>
        <v>76.75</v>
      </c>
      <c r="W197" s="14">
        <f>SUM(Table4[[#This Row],[LbrFee]],Table4[[#This Row],[PartsFee]])</f>
        <v>76.75</v>
      </c>
      <c r="X197" t="s">
        <v>29</v>
      </c>
      <c r="Y197" t="s">
        <v>63</v>
      </c>
    </row>
    <row r="198" spans="1:25" ht="30" customHeight="1" x14ac:dyDescent="0.3">
      <c r="A198" t="s">
        <v>251</v>
      </c>
      <c r="B198" t="s">
        <v>24</v>
      </c>
      <c r="C198" t="s">
        <v>202</v>
      </c>
      <c r="D198" t="s">
        <v>33</v>
      </c>
      <c r="F198">
        <v>44166</v>
      </c>
      <c r="G198">
        <v>44320</v>
      </c>
      <c r="H198">
        <v>2</v>
      </c>
      <c r="L198">
        <v>0.5</v>
      </c>
      <c r="M198" s="13">
        <v>242.07</v>
      </c>
      <c r="N198" t="s">
        <v>27</v>
      </c>
      <c r="O198" t="s">
        <v>51</v>
      </c>
      <c r="P198">
        <v>154</v>
      </c>
      <c r="Q198" s="14">
        <f>_xlfn.IFS(H198=1,$AB$3,H198=2,$AB$4,H198=3,$AB$5)</f>
        <v>140</v>
      </c>
      <c r="R198" s="14">
        <f>L198*Q198</f>
        <v>70</v>
      </c>
      <c r="S198" s="14">
        <f>Table4[[#This Row],[LbrCost]]/24</f>
        <v>2.9166666666666665</v>
      </c>
      <c r="T198" s="14">
        <f>IF(Table4[[#This Row],[WtyLbr]]="Yes",0,Table4[[#This Row],[LbrCost]])</f>
        <v>70</v>
      </c>
      <c r="U198" s="14">
        <f>IF(Table4[[#This Row],[WtyParts]]="Yes",0,Table4[[#This Row],[PartsCost]])</f>
        <v>242.07</v>
      </c>
      <c r="V198" s="14">
        <f>M198+R198</f>
        <v>312.07</v>
      </c>
      <c r="W198" s="14">
        <f>SUM(Table4[[#This Row],[LbrFee]],Table4[[#This Row],[PartsFee]])</f>
        <v>312.07</v>
      </c>
      <c r="X198" t="s">
        <v>29</v>
      </c>
      <c r="Y198" t="s">
        <v>29</v>
      </c>
    </row>
    <row r="199" spans="1:25" ht="30" customHeight="1" x14ac:dyDescent="0.3">
      <c r="A199" t="s">
        <v>252</v>
      </c>
      <c r="B199" t="s">
        <v>42</v>
      </c>
      <c r="C199" t="s">
        <v>25</v>
      </c>
      <c r="D199" t="s">
        <v>26</v>
      </c>
      <c r="F199">
        <v>44167</v>
      </c>
      <c r="G199">
        <v>44182</v>
      </c>
      <c r="H199">
        <v>1</v>
      </c>
      <c r="L199">
        <v>0.5</v>
      </c>
      <c r="M199" s="13">
        <v>30</v>
      </c>
      <c r="N199" t="s">
        <v>27</v>
      </c>
      <c r="O199" t="s">
        <v>51</v>
      </c>
      <c r="P199">
        <v>15</v>
      </c>
      <c r="Q199" s="14">
        <f>_xlfn.IFS(H199=1,$AB$3,H199=2,$AB$4,H199=3,$AB$5)</f>
        <v>80</v>
      </c>
      <c r="R199" s="14">
        <f>L199*Q199</f>
        <v>40</v>
      </c>
      <c r="S199" s="14">
        <f>Table4[[#This Row],[LbrCost]]/24</f>
        <v>1.6666666666666667</v>
      </c>
      <c r="T199" s="14">
        <f>IF(Table4[[#This Row],[WtyLbr]]="Yes",0,Table4[[#This Row],[LbrCost]])</f>
        <v>40</v>
      </c>
      <c r="U199" s="14">
        <f>IF(Table4[[#This Row],[WtyParts]]="Yes",0,Table4[[#This Row],[PartsCost]])</f>
        <v>30</v>
      </c>
      <c r="V199" s="14">
        <f>M199+R199</f>
        <v>70</v>
      </c>
      <c r="W199" s="14">
        <f>SUM(Table4[[#This Row],[LbrFee]],Table4[[#This Row],[PartsFee]])</f>
        <v>70</v>
      </c>
      <c r="X199" t="s">
        <v>47</v>
      </c>
      <c r="Y199" t="s">
        <v>39</v>
      </c>
    </row>
    <row r="200" spans="1:25" ht="30" customHeight="1" x14ac:dyDescent="0.3">
      <c r="A200" t="s">
        <v>253</v>
      </c>
      <c r="B200" t="s">
        <v>42</v>
      </c>
      <c r="C200" t="s">
        <v>25</v>
      </c>
      <c r="D200" t="s">
        <v>26</v>
      </c>
      <c r="E200" t="s">
        <v>44</v>
      </c>
      <c r="F200">
        <v>44167</v>
      </c>
      <c r="G200">
        <v>44180</v>
      </c>
      <c r="H200">
        <v>1</v>
      </c>
      <c r="L200">
        <v>0.5</v>
      </c>
      <c r="M200" s="13">
        <v>52.9</v>
      </c>
      <c r="N200" t="s">
        <v>27</v>
      </c>
      <c r="O200" t="s">
        <v>51</v>
      </c>
      <c r="P200">
        <v>13</v>
      </c>
      <c r="Q200" s="14">
        <f>_xlfn.IFS(H200=1,$AB$3,H200=2,$AB$4,H200=3,$AB$5)</f>
        <v>80</v>
      </c>
      <c r="R200" s="14">
        <f>L200*Q200</f>
        <v>40</v>
      </c>
      <c r="S200" s="14">
        <f>Table4[[#This Row],[LbrCost]]/24</f>
        <v>1.6666666666666667</v>
      </c>
      <c r="T200" s="14">
        <f>IF(Table4[[#This Row],[WtyLbr]]="Yes",0,Table4[[#This Row],[LbrCost]])</f>
        <v>40</v>
      </c>
      <c r="U200" s="14">
        <f>IF(Table4[[#This Row],[WtyParts]]="Yes",0,Table4[[#This Row],[PartsCost]])</f>
        <v>52.9</v>
      </c>
      <c r="V200" s="14">
        <f>M200+R200</f>
        <v>92.9</v>
      </c>
      <c r="W200" s="14">
        <f>SUM(Table4[[#This Row],[LbrFee]],Table4[[#This Row],[PartsFee]])</f>
        <v>92.9</v>
      </c>
      <c r="X200" t="s">
        <v>47</v>
      </c>
      <c r="Y200" t="s">
        <v>29</v>
      </c>
    </row>
    <row r="201" spans="1:25" ht="30" customHeight="1" x14ac:dyDescent="0.3">
      <c r="A201" t="s">
        <v>254</v>
      </c>
      <c r="B201" t="s">
        <v>42</v>
      </c>
      <c r="C201" t="s">
        <v>43</v>
      </c>
      <c r="D201" t="s">
        <v>37</v>
      </c>
      <c r="E201" t="s">
        <v>44</v>
      </c>
      <c r="F201">
        <v>44167</v>
      </c>
      <c r="G201">
        <v>44182</v>
      </c>
      <c r="H201">
        <v>1</v>
      </c>
      <c r="L201">
        <v>0.25</v>
      </c>
      <c r="M201" s="13">
        <v>36.75</v>
      </c>
      <c r="N201" t="s">
        <v>27</v>
      </c>
      <c r="O201" t="s">
        <v>28</v>
      </c>
      <c r="P201">
        <v>15</v>
      </c>
      <c r="Q201" s="14">
        <f>_xlfn.IFS(H201=1,$AB$3,H201=2,$AB$4,H201=3,$AB$5)</f>
        <v>80</v>
      </c>
      <c r="R201" s="14">
        <f>L201*Q201</f>
        <v>20</v>
      </c>
      <c r="S201" s="14">
        <f>Table4[[#This Row],[LbrCost]]/24</f>
        <v>0.83333333333333337</v>
      </c>
      <c r="T201" s="14">
        <f>IF(Table4[[#This Row],[WtyLbr]]="Yes",0,Table4[[#This Row],[LbrCost]])</f>
        <v>20</v>
      </c>
      <c r="U201" s="14">
        <f>IF(Table4[[#This Row],[WtyParts]]="Yes",0,Table4[[#This Row],[PartsCost]])</f>
        <v>36.75</v>
      </c>
      <c r="V201" s="14">
        <f>M201+R201</f>
        <v>56.75</v>
      </c>
      <c r="W201" s="14">
        <f>SUM(Table4[[#This Row],[LbrFee]],Table4[[#This Row],[PartsFee]])</f>
        <v>56.75</v>
      </c>
      <c r="X201" t="s">
        <v>47</v>
      </c>
      <c r="Y201" t="s">
        <v>39</v>
      </c>
    </row>
    <row r="202" spans="1:25" ht="30" customHeight="1" x14ac:dyDescent="0.3">
      <c r="A202" t="s">
        <v>255</v>
      </c>
      <c r="B202" t="s">
        <v>68</v>
      </c>
      <c r="C202" t="s">
        <v>59</v>
      </c>
      <c r="D202" t="s">
        <v>37</v>
      </c>
      <c r="F202">
        <v>44167</v>
      </c>
      <c r="G202">
        <v>44203</v>
      </c>
      <c r="H202">
        <v>1</v>
      </c>
      <c r="L202">
        <v>0.25</v>
      </c>
      <c r="M202" s="13">
        <v>45.24</v>
      </c>
      <c r="N202" t="s">
        <v>27</v>
      </c>
      <c r="O202" t="s">
        <v>51</v>
      </c>
      <c r="P202">
        <v>36</v>
      </c>
      <c r="Q202" s="14">
        <f>_xlfn.IFS(H202=1,$AB$3,H202=2,$AB$4,H202=3,$AB$5)</f>
        <v>80</v>
      </c>
      <c r="R202" s="14">
        <f>L202*Q202</f>
        <v>20</v>
      </c>
      <c r="S202" s="14">
        <f>Table4[[#This Row],[LbrCost]]/24</f>
        <v>0.83333333333333337</v>
      </c>
      <c r="T202" s="14">
        <f>IF(Table4[[#This Row],[WtyLbr]]="Yes",0,Table4[[#This Row],[LbrCost]])</f>
        <v>20</v>
      </c>
      <c r="U202" s="14">
        <f>IF(Table4[[#This Row],[WtyParts]]="Yes",0,Table4[[#This Row],[PartsCost]])</f>
        <v>45.24</v>
      </c>
      <c r="V202" s="14">
        <f>M202+R202</f>
        <v>65.240000000000009</v>
      </c>
      <c r="W202" s="14">
        <f>SUM(Table4[[#This Row],[LbrFee]],Table4[[#This Row],[PartsFee]])</f>
        <v>65.240000000000009</v>
      </c>
      <c r="X202" t="s">
        <v>47</v>
      </c>
      <c r="Y202" t="s">
        <v>39</v>
      </c>
    </row>
    <row r="203" spans="1:25" ht="30" customHeight="1" x14ac:dyDescent="0.3">
      <c r="A203" t="s">
        <v>256</v>
      </c>
      <c r="B203" t="s">
        <v>42</v>
      </c>
      <c r="C203" t="s">
        <v>43</v>
      </c>
      <c r="D203" t="s">
        <v>33</v>
      </c>
      <c r="E203" t="s">
        <v>44</v>
      </c>
      <c r="F203">
        <v>44167</v>
      </c>
      <c r="G203">
        <v>44223</v>
      </c>
      <c r="H203">
        <v>1</v>
      </c>
      <c r="L203">
        <v>0.75</v>
      </c>
      <c r="M203" s="13">
        <v>42.66</v>
      </c>
      <c r="N203" t="s">
        <v>27</v>
      </c>
      <c r="O203" t="s">
        <v>28</v>
      </c>
      <c r="P203">
        <v>56</v>
      </c>
      <c r="Q203" s="14">
        <f>_xlfn.IFS(H203=1,$AB$3,H203=2,$AB$4,H203=3,$AB$5)</f>
        <v>80</v>
      </c>
      <c r="R203" s="14">
        <f>L203*Q203</f>
        <v>60</v>
      </c>
      <c r="S203" s="14">
        <f>Table4[[#This Row],[LbrCost]]/24</f>
        <v>2.5</v>
      </c>
      <c r="T203" s="14">
        <f>IF(Table4[[#This Row],[WtyLbr]]="Yes",0,Table4[[#This Row],[LbrCost]])</f>
        <v>60</v>
      </c>
      <c r="U203" s="14">
        <f>IF(Table4[[#This Row],[WtyParts]]="Yes",0,Table4[[#This Row],[PartsCost]])</f>
        <v>42.66</v>
      </c>
      <c r="V203" s="14">
        <f>M203+R203</f>
        <v>102.66</v>
      </c>
      <c r="W203" s="14">
        <f>SUM(Table4[[#This Row],[LbrFee]],Table4[[#This Row],[PartsFee]])</f>
        <v>102.66</v>
      </c>
      <c r="X203" t="s">
        <v>47</v>
      </c>
      <c r="Y203" t="s">
        <v>47</v>
      </c>
    </row>
    <row r="204" spans="1:25" ht="30" customHeight="1" x14ac:dyDescent="0.3">
      <c r="A204" t="s">
        <v>257</v>
      </c>
      <c r="B204" t="s">
        <v>24</v>
      </c>
      <c r="C204" t="s">
        <v>202</v>
      </c>
      <c r="D204" t="s">
        <v>33</v>
      </c>
      <c r="F204">
        <v>44167</v>
      </c>
      <c r="G204">
        <v>44242</v>
      </c>
      <c r="H204">
        <v>2</v>
      </c>
      <c r="L204">
        <v>1</v>
      </c>
      <c r="M204" s="13">
        <v>226</v>
      </c>
      <c r="N204" t="s">
        <v>27</v>
      </c>
      <c r="O204" t="s">
        <v>28</v>
      </c>
      <c r="P204">
        <v>75</v>
      </c>
      <c r="Q204" s="14">
        <f>_xlfn.IFS(H204=1,$AB$3,H204=2,$AB$4,H204=3,$AB$5)</f>
        <v>140</v>
      </c>
      <c r="R204" s="14">
        <f>L204*Q204</f>
        <v>140</v>
      </c>
      <c r="S204" s="14">
        <f>Table4[[#This Row],[LbrCost]]/24</f>
        <v>5.833333333333333</v>
      </c>
      <c r="T204" s="14">
        <f>IF(Table4[[#This Row],[WtyLbr]]="Yes",0,Table4[[#This Row],[LbrCost]])</f>
        <v>140</v>
      </c>
      <c r="U204" s="14">
        <f>IF(Table4[[#This Row],[WtyParts]]="Yes",0,Table4[[#This Row],[PartsCost]])</f>
        <v>226</v>
      </c>
      <c r="V204" s="14">
        <f>M204+R204</f>
        <v>366</v>
      </c>
      <c r="W204" s="14">
        <f>SUM(Table4[[#This Row],[LbrFee]],Table4[[#This Row],[PartsFee]])</f>
        <v>366</v>
      </c>
      <c r="X204" t="s">
        <v>47</v>
      </c>
      <c r="Y204" t="s">
        <v>63</v>
      </c>
    </row>
    <row r="205" spans="1:25" ht="30" customHeight="1" x14ac:dyDescent="0.3">
      <c r="A205" t="s">
        <v>258</v>
      </c>
      <c r="B205" t="s">
        <v>31</v>
      </c>
      <c r="C205" t="s">
        <v>59</v>
      </c>
      <c r="D205" t="s">
        <v>26</v>
      </c>
      <c r="F205">
        <v>44168</v>
      </c>
      <c r="G205">
        <v>44202</v>
      </c>
      <c r="H205">
        <v>2</v>
      </c>
      <c r="L205">
        <v>0.5</v>
      </c>
      <c r="M205" s="13">
        <v>45.24</v>
      </c>
      <c r="N205" t="s">
        <v>27</v>
      </c>
      <c r="O205" t="s">
        <v>28</v>
      </c>
      <c r="P205">
        <v>34</v>
      </c>
      <c r="Q205" s="14">
        <f>_xlfn.IFS(H205=1,$AB$3,H205=2,$AB$4,H205=3,$AB$5)</f>
        <v>140</v>
      </c>
      <c r="R205" s="14">
        <f>L205*Q205</f>
        <v>70</v>
      </c>
      <c r="S205" s="14">
        <f>Table4[[#This Row],[LbrCost]]/24</f>
        <v>2.9166666666666665</v>
      </c>
      <c r="T205" s="14">
        <f>IF(Table4[[#This Row],[WtyLbr]]="Yes",0,Table4[[#This Row],[LbrCost]])</f>
        <v>70</v>
      </c>
      <c r="U205" s="14">
        <f>IF(Table4[[#This Row],[WtyParts]]="Yes",0,Table4[[#This Row],[PartsCost]])</f>
        <v>45.24</v>
      </c>
      <c r="V205" s="14">
        <f>M205+R205</f>
        <v>115.24000000000001</v>
      </c>
      <c r="W205" s="14">
        <f>SUM(Table4[[#This Row],[LbrFee]],Table4[[#This Row],[PartsFee]])</f>
        <v>115.24000000000001</v>
      </c>
      <c r="X205" t="s">
        <v>39</v>
      </c>
      <c r="Y205" t="s">
        <v>47</v>
      </c>
    </row>
    <row r="206" spans="1:25" ht="30" customHeight="1" x14ac:dyDescent="0.3">
      <c r="A206" t="s">
        <v>259</v>
      </c>
      <c r="B206" t="s">
        <v>42</v>
      </c>
      <c r="C206" t="s">
        <v>50</v>
      </c>
      <c r="D206" t="s">
        <v>37</v>
      </c>
      <c r="E206" t="s">
        <v>44</v>
      </c>
      <c r="F206">
        <v>44168</v>
      </c>
      <c r="G206">
        <v>44221</v>
      </c>
      <c r="H206">
        <v>1</v>
      </c>
      <c r="L206">
        <v>0.25</v>
      </c>
      <c r="M206" s="13">
        <v>36.97</v>
      </c>
      <c r="N206" t="s">
        <v>27</v>
      </c>
      <c r="O206" t="s">
        <v>51</v>
      </c>
      <c r="P206">
        <v>53</v>
      </c>
      <c r="Q206" s="14">
        <f>_xlfn.IFS(H206=1,$AB$3,H206=2,$AB$4,H206=3,$AB$5)</f>
        <v>80</v>
      </c>
      <c r="R206" s="14">
        <f>L206*Q206</f>
        <v>20</v>
      </c>
      <c r="S206" s="14">
        <f>Table4[[#This Row],[LbrCost]]/24</f>
        <v>0.83333333333333337</v>
      </c>
      <c r="T206" s="14">
        <f>IF(Table4[[#This Row],[WtyLbr]]="Yes",0,Table4[[#This Row],[LbrCost]])</f>
        <v>20</v>
      </c>
      <c r="U206" s="14">
        <f>IF(Table4[[#This Row],[WtyParts]]="Yes",0,Table4[[#This Row],[PartsCost]])</f>
        <v>36.97</v>
      </c>
      <c r="V206" s="14">
        <f>M206+R206</f>
        <v>56.97</v>
      </c>
      <c r="W206" s="14">
        <f>SUM(Table4[[#This Row],[LbrFee]],Table4[[#This Row],[PartsFee]])</f>
        <v>56.97</v>
      </c>
      <c r="X206" t="s">
        <v>39</v>
      </c>
      <c r="Y206" t="s">
        <v>63</v>
      </c>
    </row>
    <row r="207" spans="1:25" ht="30" customHeight="1" x14ac:dyDescent="0.3">
      <c r="A207" t="s">
        <v>260</v>
      </c>
      <c r="B207" t="s">
        <v>31</v>
      </c>
      <c r="C207" t="s">
        <v>32</v>
      </c>
      <c r="D207" t="s">
        <v>26</v>
      </c>
      <c r="F207">
        <v>44170</v>
      </c>
      <c r="G207">
        <v>44188</v>
      </c>
      <c r="H207">
        <v>1</v>
      </c>
      <c r="L207">
        <v>0.5</v>
      </c>
      <c r="M207" s="13">
        <v>138.57</v>
      </c>
      <c r="N207" t="s">
        <v>27</v>
      </c>
      <c r="O207" t="s">
        <v>28</v>
      </c>
      <c r="P207">
        <v>18</v>
      </c>
      <c r="Q207" s="14">
        <f>_xlfn.IFS(H207=1,$AB$3,H207=2,$AB$4,H207=3,$AB$5)</f>
        <v>80</v>
      </c>
      <c r="R207" s="14">
        <f>L207*Q207</f>
        <v>40</v>
      </c>
      <c r="S207" s="14">
        <f>Table4[[#This Row],[LbrCost]]/24</f>
        <v>1.6666666666666667</v>
      </c>
      <c r="T207" s="14">
        <f>IF(Table4[[#This Row],[WtyLbr]]="Yes",0,Table4[[#This Row],[LbrCost]])</f>
        <v>40</v>
      </c>
      <c r="U207" s="14">
        <f>IF(Table4[[#This Row],[WtyParts]]="Yes",0,Table4[[#This Row],[PartsCost]])</f>
        <v>138.57</v>
      </c>
      <c r="V207" s="14">
        <f>M207+R207</f>
        <v>178.57</v>
      </c>
      <c r="W207" s="14">
        <f>SUM(Table4[[#This Row],[LbrFee]],Table4[[#This Row],[PartsFee]])</f>
        <v>178.57</v>
      </c>
      <c r="X207" t="s">
        <v>60</v>
      </c>
      <c r="Y207" t="s">
        <v>47</v>
      </c>
    </row>
    <row r="208" spans="1:25" ht="30" customHeight="1" x14ac:dyDescent="0.3">
      <c r="A208" t="s">
        <v>261</v>
      </c>
      <c r="B208" t="s">
        <v>31</v>
      </c>
      <c r="C208" t="s">
        <v>32</v>
      </c>
      <c r="D208" t="s">
        <v>37</v>
      </c>
      <c r="F208">
        <v>44170</v>
      </c>
      <c r="G208">
        <v>44202</v>
      </c>
      <c r="H208">
        <v>1</v>
      </c>
      <c r="L208">
        <v>0.25</v>
      </c>
      <c r="M208" s="13">
        <v>126.56</v>
      </c>
      <c r="N208" t="s">
        <v>27</v>
      </c>
      <c r="O208" t="s">
        <v>28</v>
      </c>
      <c r="P208">
        <v>32</v>
      </c>
      <c r="Q208" s="14">
        <f>_xlfn.IFS(H208=1,$AB$3,H208=2,$AB$4,H208=3,$AB$5)</f>
        <v>80</v>
      </c>
      <c r="R208" s="14">
        <f>L208*Q208</f>
        <v>20</v>
      </c>
      <c r="S208" s="14">
        <f>Table4[[#This Row],[LbrCost]]/24</f>
        <v>0.83333333333333337</v>
      </c>
      <c r="T208" s="14">
        <f>IF(Table4[[#This Row],[WtyLbr]]="Yes",0,Table4[[#This Row],[LbrCost]])</f>
        <v>20</v>
      </c>
      <c r="U208" s="14">
        <f>IF(Table4[[#This Row],[WtyParts]]="Yes",0,Table4[[#This Row],[PartsCost]])</f>
        <v>126.56</v>
      </c>
      <c r="V208" s="14">
        <f>M208+R208</f>
        <v>146.56</v>
      </c>
      <c r="W208" s="14">
        <f>SUM(Table4[[#This Row],[LbrFee]],Table4[[#This Row],[PartsFee]])</f>
        <v>146.56</v>
      </c>
      <c r="X208" t="s">
        <v>60</v>
      </c>
      <c r="Y208" t="s">
        <v>47</v>
      </c>
    </row>
    <row r="209" spans="1:25" ht="30" customHeight="1" x14ac:dyDescent="0.3">
      <c r="A209" t="s">
        <v>262</v>
      </c>
      <c r="B209" t="s">
        <v>55</v>
      </c>
      <c r="C209" t="s">
        <v>50</v>
      </c>
      <c r="D209" t="s">
        <v>169</v>
      </c>
      <c r="F209">
        <v>44172</v>
      </c>
      <c r="G209">
        <v>44201</v>
      </c>
      <c r="H209">
        <v>2</v>
      </c>
      <c r="L209">
        <v>1</v>
      </c>
      <c r="M209" s="13">
        <v>51.45</v>
      </c>
      <c r="N209" t="s">
        <v>27</v>
      </c>
      <c r="O209" t="s">
        <v>38</v>
      </c>
      <c r="P209">
        <v>29</v>
      </c>
      <c r="Q209" s="14">
        <f>_xlfn.IFS(H209=1,$AB$3,H209=2,$AB$4,H209=3,$AB$5)</f>
        <v>140</v>
      </c>
      <c r="R209" s="14">
        <f>L209*Q209</f>
        <v>140</v>
      </c>
      <c r="S209" s="14">
        <f>Table4[[#This Row],[LbrCost]]/24</f>
        <v>5.833333333333333</v>
      </c>
      <c r="T209" s="14">
        <f>IF(Table4[[#This Row],[WtyLbr]]="Yes",0,Table4[[#This Row],[LbrCost]])</f>
        <v>140</v>
      </c>
      <c r="U209" s="14">
        <f>IF(Table4[[#This Row],[WtyParts]]="Yes",0,Table4[[#This Row],[PartsCost]])</f>
        <v>51.45</v>
      </c>
      <c r="V209" s="14">
        <f>M209+R209</f>
        <v>191.45</v>
      </c>
      <c r="W209" s="14">
        <f>SUM(Table4[[#This Row],[LbrFee]],Table4[[#This Row],[PartsFee]])</f>
        <v>191.45</v>
      </c>
      <c r="X209" t="s">
        <v>63</v>
      </c>
      <c r="Y209" t="s">
        <v>29</v>
      </c>
    </row>
    <row r="210" spans="1:25" ht="30" customHeight="1" x14ac:dyDescent="0.3">
      <c r="A210" t="s">
        <v>263</v>
      </c>
      <c r="B210" t="s">
        <v>31</v>
      </c>
      <c r="C210" t="s">
        <v>32</v>
      </c>
      <c r="D210" t="s">
        <v>37</v>
      </c>
      <c r="F210">
        <v>44172</v>
      </c>
      <c r="G210">
        <v>44203</v>
      </c>
      <c r="H210">
        <v>1</v>
      </c>
      <c r="L210">
        <v>0.25</v>
      </c>
      <c r="M210" s="13">
        <v>227.94</v>
      </c>
      <c r="N210" t="s">
        <v>27</v>
      </c>
      <c r="O210" t="s">
        <v>28</v>
      </c>
      <c r="P210">
        <v>31</v>
      </c>
      <c r="Q210" s="14">
        <f>_xlfn.IFS(H210=1,$AB$3,H210=2,$AB$4,H210=3,$AB$5)</f>
        <v>80</v>
      </c>
      <c r="R210" s="14">
        <f>L210*Q210</f>
        <v>20</v>
      </c>
      <c r="S210" s="14">
        <f>Table4[[#This Row],[LbrCost]]/24</f>
        <v>0.83333333333333337</v>
      </c>
      <c r="T210" s="14">
        <f>IF(Table4[[#This Row],[WtyLbr]]="Yes",0,Table4[[#This Row],[LbrCost]])</f>
        <v>20</v>
      </c>
      <c r="U210" s="14">
        <f>IF(Table4[[#This Row],[WtyParts]]="Yes",0,Table4[[#This Row],[PartsCost]])</f>
        <v>227.94</v>
      </c>
      <c r="V210" s="14">
        <f>M210+R210</f>
        <v>247.94</v>
      </c>
      <c r="W210" s="14">
        <f>SUM(Table4[[#This Row],[LbrFee]],Table4[[#This Row],[PartsFee]])</f>
        <v>247.94</v>
      </c>
      <c r="X210" t="s">
        <v>63</v>
      </c>
      <c r="Y210" t="s">
        <v>39</v>
      </c>
    </row>
    <row r="211" spans="1:25" ht="30" customHeight="1" x14ac:dyDescent="0.3">
      <c r="A211" t="s">
        <v>264</v>
      </c>
      <c r="B211" t="s">
        <v>42</v>
      </c>
      <c r="C211" t="s">
        <v>59</v>
      </c>
      <c r="D211" t="s">
        <v>33</v>
      </c>
      <c r="F211">
        <v>44172</v>
      </c>
      <c r="G211">
        <v>44207</v>
      </c>
      <c r="H211">
        <v>1</v>
      </c>
      <c r="L211">
        <v>0.5</v>
      </c>
      <c r="M211" s="13">
        <v>367.71</v>
      </c>
      <c r="N211" t="s">
        <v>27</v>
      </c>
      <c r="O211" t="s">
        <v>38</v>
      </c>
      <c r="P211">
        <v>35</v>
      </c>
      <c r="Q211" s="14">
        <f>_xlfn.IFS(H211=1,$AB$3,H211=2,$AB$4,H211=3,$AB$5)</f>
        <v>80</v>
      </c>
      <c r="R211" s="14">
        <f>L211*Q211</f>
        <v>40</v>
      </c>
      <c r="S211" s="14">
        <f>Table4[[#This Row],[LbrCost]]/24</f>
        <v>1.6666666666666667</v>
      </c>
      <c r="T211" s="14">
        <f>IF(Table4[[#This Row],[WtyLbr]]="Yes",0,Table4[[#This Row],[LbrCost]])</f>
        <v>40</v>
      </c>
      <c r="U211" s="14">
        <f>IF(Table4[[#This Row],[WtyParts]]="Yes",0,Table4[[#This Row],[PartsCost]])</f>
        <v>367.71</v>
      </c>
      <c r="V211" s="14">
        <f>M211+R211</f>
        <v>407.71</v>
      </c>
      <c r="W211" s="14">
        <f>SUM(Table4[[#This Row],[LbrFee]],Table4[[#This Row],[PartsFee]])</f>
        <v>407.71</v>
      </c>
      <c r="X211" t="s">
        <v>63</v>
      </c>
      <c r="Y211" t="s">
        <v>63</v>
      </c>
    </row>
    <row r="212" spans="1:25" ht="30" customHeight="1" x14ac:dyDescent="0.3">
      <c r="A212" t="s">
        <v>265</v>
      </c>
      <c r="B212" t="s">
        <v>24</v>
      </c>
      <c r="C212" t="s">
        <v>25</v>
      </c>
      <c r="D212" t="s">
        <v>33</v>
      </c>
      <c r="F212">
        <v>44172</v>
      </c>
      <c r="G212">
        <v>44208</v>
      </c>
      <c r="H212">
        <v>2</v>
      </c>
      <c r="L212">
        <v>1.25</v>
      </c>
      <c r="M212" s="13">
        <v>637.53</v>
      </c>
      <c r="N212" t="s">
        <v>27</v>
      </c>
      <c r="O212" t="s">
        <v>28</v>
      </c>
      <c r="P212">
        <v>36</v>
      </c>
      <c r="Q212" s="14">
        <f>_xlfn.IFS(H212=1,$AB$3,H212=2,$AB$4,H212=3,$AB$5)</f>
        <v>140</v>
      </c>
      <c r="R212" s="14">
        <f>L212*Q212</f>
        <v>175</v>
      </c>
      <c r="S212" s="14">
        <f>Table4[[#This Row],[LbrCost]]/24</f>
        <v>7.291666666666667</v>
      </c>
      <c r="T212" s="14">
        <f>IF(Table4[[#This Row],[WtyLbr]]="Yes",0,Table4[[#This Row],[LbrCost]])</f>
        <v>175</v>
      </c>
      <c r="U212" s="14">
        <f>IF(Table4[[#This Row],[WtyParts]]="Yes",0,Table4[[#This Row],[PartsCost]])</f>
        <v>637.53</v>
      </c>
      <c r="V212" s="14">
        <f>M212+R212</f>
        <v>812.53</v>
      </c>
      <c r="W212" s="14">
        <f>SUM(Table4[[#This Row],[LbrFee]],Table4[[#This Row],[PartsFee]])</f>
        <v>812.53</v>
      </c>
      <c r="X212" t="s">
        <v>63</v>
      </c>
      <c r="Y212" t="s">
        <v>29</v>
      </c>
    </row>
    <row r="213" spans="1:25" ht="30" customHeight="1" x14ac:dyDescent="0.3">
      <c r="A213" t="s">
        <v>266</v>
      </c>
      <c r="B213" t="s">
        <v>36</v>
      </c>
      <c r="C213" t="s">
        <v>25</v>
      </c>
      <c r="D213" t="s">
        <v>33</v>
      </c>
      <c r="F213">
        <v>44173</v>
      </c>
      <c r="G213">
        <v>44180</v>
      </c>
      <c r="H213">
        <v>2</v>
      </c>
      <c r="L213">
        <v>3</v>
      </c>
      <c r="M213" s="13">
        <v>21.33</v>
      </c>
      <c r="N213" t="s">
        <v>27</v>
      </c>
      <c r="O213" t="s">
        <v>28</v>
      </c>
      <c r="P213">
        <v>7</v>
      </c>
      <c r="Q213" s="14">
        <f>_xlfn.IFS(H213=1,$AB$3,H213=2,$AB$4,H213=3,$AB$5)</f>
        <v>140</v>
      </c>
      <c r="R213" s="14">
        <f>L213*Q213</f>
        <v>420</v>
      </c>
      <c r="S213" s="14">
        <f>Table4[[#This Row],[LbrCost]]/24</f>
        <v>17.5</v>
      </c>
      <c r="T213" s="14">
        <f>IF(Table4[[#This Row],[WtyLbr]]="Yes",0,Table4[[#This Row],[LbrCost]])</f>
        <v>420</v>
      </c>
      <c r="U213" s="14">
        <f>IF(Table4[[#This Row],[WtyParts]]="Yes",0,Table4[[#This Row],[PartsCost]])</f>
        <v>21.33</v>
      </c>
      <c r="V213" s="14">
        <f>M213+R213</f>
        <v>441.33</v>
      </c>
      <c r="W213" s="14">
        <f>SUM(Table4[[#This Row],[LbrFee]],Table4[[#This Row],[PartsFee]])</f>
        <v>441.33</v>
      </c>
      <c r="X213" t="s">
        <v>29</v>
      </c>
      <c r="Y213" t="s">
        <v>29</v>
      </c>
    </row>
    <row r="214" spans="1:25" ht="30" customHeight="1" x14ac:dyDescent="0.3">
      <c r="A214" t="s">
        <v>267</v>
      </c>
      <c r="B214" t="s">
        <v>55</v>
      </c>
      <c r="C214" t="s">
        <v>43</v>
      </c>
      <c r="D214" t="s">
        <v>33</v>
      </c>
      <c r="F214">
        <v>44173</v>
      </c>
      <c r="G214">
        <v>44181</v>
      </c>
      <c r="H214">
        <v>2</v>
      </c>
      <c r="L214">
        <v>1.5</v>
      </c>
      <c r="M214" s="13">
        <v>318.73</v>
      </c>
      <c r="N214" t="s">
        <v>27</v>
      </c>
      <c r="O214" t="s">
        <v>28</v>
      </c>
      <c r="P214">
        <v>8</v>
      </c>
      <c r="Q214" s="14">
        <f>_xlfn.IFS(H214=1,$AB$3,H214=2,$AB$4,H214=3,$AB$5)</f>
        <v>140</v>
      </c>
      <c r="R214" s="14">
        <f>L214*Q214</f>
        <v>210</v>
      </c>
      <c r="S214" s="14">
        <f>Table4[[#This Row],[LbrCost]]/24</f>
        <v>8.75</v>
      </c>
      <c r="T214" s="14">
        <f>IF(Table4[[#This Row],[WtyLbr]]="Yes",0,Table4[[#This Row],[LbrCost]])</f>
        <v>210</v>
      </c>
      <c r="U214" s="14">
        <f>IF(Table4[[#This Row],[WtyParts]]="Yes",0,Table4[[#This Row],[PartsCost]])</f>
        <v>318.73</v>
      </c>
      <c r="V214" s="14">
        <f>M214+R214</f>
        <v>528.73</v>
      </c>
      <c r="W214" s="14">
        <f>SUM(Table4[[#This Row],[LbrFee]],Table4[[#This Row],[PartsFee]])</f>
        <v>528.73</v>
      </c>
      <c r="X214" t="s">
        <v>29</v>
      </c>
      <c r="Y214" t="s">
        <v>47</v>
      </c>
    </row>
    <row r="215" spans="1:25" ht="30" customHeight="1" x14ac:dyDescent="0.3">
      <c r="A215" t="s">
        <v>268</v>
      </c>
      <c r="B215" t="s">
        <v>42</v>
      </c>
      <c r="C215" t="s">
        <v>43</v>
      </c>
      <c r="D215" t="s">
        <v>33</v>
      </c>
      <c r="E215" t="s">
        <v>44</v>
      </c>
      <c r="F215">
        <v>44173</v>
      </c>
      <c r="G215">
        <v>44239</v>
      </c>
      <c r="H215">
        <v>2</v>
      </c>
      <c r="L215">
        <v>0.75</v>
      </c>
      <c r="M215" s="13">
        <v>35.450000000000003</v>
      </c>
      <c r="N215" t="s">
        <v>27</v>
      </c>
      <c r="O215" t="s">
        <v>28</v>
      </c>
      <c r="P215">
        <v>66</v>
      </c>
      <c r="Q215" s="14">
        <f>_xlfn.IFS(H215=1,$AB$3,H215=2,$AB$4,H215=3,$AB$5)</f>
        <v>140</v>
      </c>
      <c r="R215" s="14">
        <f>L215*Q215</f>
        <v>105</v>
      </c>
      <c r="S215" s="14">
        <f>Table4[[#This Row],[LbrCost]]/24</f>
        <v>4.375</v>
      </c>
      <c r="T215" s="14">
        <f>IF(Table4[[#This Row],[WtyLbr]]="Yes",0,Table4[[#This Row],[LbrCost]])</f>
        <v>105</v>
      </c>
      <c r="U215" s="14">
        <f>IF(Table4[[#This Row],[WtyParts]]="Yes",0,Table4[[#This Row],[PartsCost]])</f>
        <v>35.450000000000003</v>
      </c>
      <c r="V215" s="14">
        <f>M215+R215</f>
        <v>140.44999999999999</v>
      </c>
      <c r="W215" s="14">
        <f>SUM(Table4[[#This Row],[LbrFee]],Table4[[#This Row],[PartsFee]])</f>
        <v>140.44999999999999</v>
      </c>
      <c r="X215" t="s">
        <v>29</v>
      </c>
      <c r="Y215" t="s">
        <v>34</v>
      </c>
    </row>
    <row r="216" spans="1:25" ht="30" customHeight="1" x14ac:dyDescent="0.3">
      <c r="A216" t="s">
        <v>269</v>
      </c>
      <c r="B216" t="s">
        <v>31</v>
      </c>
      <c r="C216" t="s">
        <v>32</v>
      </c>
      <c r="D216" t="s">
        <v>169</v>
      </c>
      <c r="F216">
        <v>44174</v>
      </c>
      <c r="G216">
        <v>44182</v>
      </c>
      <c r="H216">
        <v>1</v>
      </c>
      <c r="L216">
        <v>1.75</v>
      </c>
      <c r="M216" s="13">
        <v>131.30000000000001</v>
      </c>
      <c r="N216" t="s">
        <v>27</v>
      </c>
      <c r="O216" t="s">
        <v>38</v>
      </c>
      <c r="P216">
        <v>8</v>
      </c>
      <c r="Q216" s="14">
        <f>_xlfn.IFS(H216=1,$AB$3,H216=2,$AB$4,H216=3,$AB$5)</f>
        <v>80</v>
      </c>
      <c r="R216" s="14">
        <f>L216*Q216</f>
        <v>140</v>
      </c>
      <c r="S216" s="14">
        <f>Table4[[#This Row],[LbrCost]]/24</f>
        <v>5.833333333333333</v>
      </c>
      <c r="T216" s="14">
        <f>IF(Table4[[#This Row],[WtyLbr]]="Yes",0,Table4[[#This Row],[LbrCost]])</f>
        <v>140</v>
      </c>
      <c r="U216" s="14">
        <f>IF(Table4[[#This Row],[WtyParts]]="Yes",0,Table4[[#This Row],[PartsCost]])</f>
        <v>131.30000000000001</v>
      </c>
      <c r="V216" s="14">
        <f>M216+R216</f>
        <v>271.3</v>
      </c>
      <c r="W216" s="14">
        <f>SUM(Table4[[#This Row],[LbrFee]],Table4[[#This Row],[PartsFee]])</f>
        <v>271.3</v>
      </c>
      <c r="X216" t="s">
        <v>47</v>
      </c>
      <c r="Y216" t="s">
        <v>39</v>
      </c>
    </row>
    <row r="217" spans="1:25" ht="30" customHeight="1" x14ac:dyDescent="0.3">
      <c r="A217" t="s">
        <v>270</v>
      </c>
      <c r="B217" t="s">
        <v>42</v>
      </c>
      <c r="C217" t="s">
        <v>43</v>
      </c>
      <c r="D217" t="s">
        <v>37</v>
      </c>
      <c r="F217">
        <v>44174</v>
      </c>
      <c r="G217">
        <v>44207</v>
      </c>
      <c r="H217">
        <v>1</v>
      </c>
      <c r="L217">
        <v>0.25</v>
      </c>
      <c r="M217" s="13">
        <v>37.26</v>
      </c>
      <c r="N217" t="s">
        <v>27</v>
      </c>
      <c r="O217" t="s">
        <v>51</v>
      </c>
      <c r="P217">
        <v>33</v>
      </c>
      <c r="Q217" s="14">
        <f>_xlfn.IFS(H217=1,$AB$3,H217=2,$AB$4,H217=3,$AB$5)</f>
        <v>80</v>
      </c>
      <c r="R217" s="14">
        <f>L217*Q217</f>
        <v>20</v>
      </c>
      <c r="S217" s="14">
        <f>Table4[[#This Row],[LbrCost]]/24</f>
        <v>0.83333333333333337</v>
      </c>
      <c r="T217" s="14">
        <f>IF(Table4[[#This Row],[WtyLbr]]="Yes",0,Table4[[#This Row],[LbrCost]])</f>
        <v>20</v>
      </c>
      <c r="U217" s="14">
        <f>IF(Table4[[#This Row],[WtyParts]]="Yes",0,Table4[[#This Row],[PartsCost]])</f>
        <v>37.26</v>
      </c>
      <c r="V217" s="14">
        <f>M217+R217</f>
        <v>57.26</v>
      </c>
      <c r="W217" s="14">
        <f>SUM(Table4[[#This Row],[LbrFee]],Table4[[#This Row],[PartsFee]])</f>
        <v>57.26</v>
      </c>
      <c r="X217" t="s">
        <v>47</v>
      </c>
      <c r="Y217" t="s">
        <v>63</v>
      </c>
    </row>
    <row r="218" spans="1:25" ht="30" customHeight="1" x14ac:dyDescent="0.3">
      <c r="A218" t="s">
        <v>271</v>
      </c>
      <c r="B218" t="s">
        <v>143</v>
      </c>
      <c r="C218" t="s">
        <v>59</v>
      </c>
      <c r="D218" t="s">
        <v>169</v>
      </c>
      <c r="F218">
        <v>44174</v>
      </c>
      <c r="G218">
        <v>44208</v>
      </c>
      <c r="H218">
        <v>2</v>
      </c>
      <c r="L218">
        <v>3</v>
      </c>
      <c r="M218" s="13">
        <v>1193.75</v>
      </c>
      <c r="N218" t="s">
        <v>27</v>
      </c>
      <c r="O218" t="s">
        <v>51</v>
      </c>
      <c r="P218">
        <v>34</v>
      </c>
      <c r="Q218" s="14">
        <f>_xlfn.IFS(H218=1,$AB$3,H218=2,$AB$4,H218=3,$AB$5)</f>
        <v>140</v>
      </c>
      <c r="R218" s="14">
        <f>L218*Q218</f>
        <v>420</v>
      </c>
      <c r="S218" s="14">
        <f>Table4[[#This Row],[LbrCost]]/24</f>
        <v>17.5</v>
      </c>
      <c r="T218" s="14">
        <f>IF(Table4[[#This Row],[WtyLbr]]="Yes",0,Table4[[#This Row],[LbrCost]])</f>
        <v>420</v>
      </c>
      <c r="U218" s="14">
        <f>IF(Table4[[#This Row],[WtyParts]]="Yes",0,Table4[[#This Row],[PartsCost]])</f>
        <v>1193.75</v>
      </c>
      <c r="V218" s="14">
        <f>M218+R218</f>
        <v>1613.75</v>
      </c>
      <c r="W218" s="14">
        <f>SUM(Table4[[#This Row],[LbrFee]],Table4[[#This Row],[PartsFee]])</f>
        <v>1613.75</v>
      </c>
      <c r="X218" t="s">
        <v>47</v>
      </c>
      <c r="Y218" t="s">
        <v>29</v>
      </c>
    </row>
    <row r="219" spans="1:25" ht="30" customHeight="1" x14ac:dyDescent="0.3">
      <c r="A219" t="s">
        <v>272</v>
      </c>
      <c r="B219" t="s">
        <v>68</v>
      </c>
      <c r="C219" t="s">
        <v>59</v>
      </c>
      <c r="D219" t="s">
        <v>33</v>
      </c>
      <c r="E219" t="s">
        <v>44</v>
      </c>
      <c r="F219">
        <v>44175</v>
      </c>
      <c r="G219">
        <v>44179</v>
      </c>
      <c r="H219">
        <v>1</v>
      </c>
      <c r="L219">
        <v>0.5</v>
      </c>
      <c r="M219" s="13">
        <v>250.42</v>
      </c>
      <c r="N219" t="s">
        <v>27</v>
      </c>
      <c r="O219" t="s">
        <v>51</v>
      </c>
      <c r="P219">
        <v>4</v>
      </c>
      <c r="Q219" s="14">
        <f>_xlfn.IFS(H219=1,$AB$3,H219=2,$AB$4,H219=3,$AB$5)</f>
        <v>80</v>
      </c>
      <c r="R219" s="14">
        <f>L219*Q219</f>
        <v>40</v>
      </c>
      <c r="S219" s="14">
        <f>Table4[[#This Row],[LbrCost]]/24</f>
        <v>1.6666666666666667</v>
      </c>
      <c r="T219" s="14">
        <f>IF(Table4[[#This Row],[WtyLbr]]="Yes",0,Table4[[#This Row],[LbrCost]])</f>
        <v>40</v>
      </c>
      <c r="U219" s="14">
        <f>IF(Table4[[#This Row],[WtyParts]]="Yes",0,Table4[[#This Row],[PartsCost]])</f>
        <v>250.42</v>
      </c>
      <c r="V219" s="14">
        <f>M219+R219</f>
        <v>290.41999999999996</v>
      </c>
      <c r="W219" s="14">
        <f>SUM(Table4[[#This Row],[LbrFee]],Table4[[#This Row],[PartsFee]])</f>
        <v>290.41999999999996</v>
      </c>
      <c r="X219" t="s">
        <v>39</v>
      </c>
      <c r="Y219" t="s">
        <v>63</v>
      </c>
    </row>
    <row r="220" spans="1:25" ht="30" customHeight="1" x14ac:dyDescent="0.3">
      <c r="A220" t="s">
        <v>273</v>
      </c>
      <c r="B220" t="s">
        <v>31</v>
      </c>
      <c r="C220" t="s">
        <v>32</v>
      </c>
      <c r="D220" t="s">
        <v>37</v>
      </c>
      <c r="F220">
        <v>44175</v>
      </c>
      <c r="G220">
        <v>44203</v>
      </c>
      <c r="H220">
        <v>1</v>
      </c>
      <c r="L220">
        <v>0.25</v>
      </c>
      <c r="M220" s="13">
        <v>67.7</v>
      </c>
      <c r="N220" t="s">
        <v>27</v>
      </c>
      <c r="O220" t="s">
        <v>38</v>
      </c>
      <c r="P220">
        <v>28</v>
      </c>
      <c r="Q220" s="14">
        <f>_xlfn.IFS(H220=1,$AB$3,H220=2,$AB$4,H220=3,$AB$5)</f>
        <v>80</v>
      </c>
      <c r="R220" s="14">
        <f>L220*Q220</f>
        <v>20</v>
      </c>
      <c r="S220" s="14">
        <f>Table4[[#This Row],[LbrCost]]/24</f>
        <v>0.83333333333333337</v>
      </c>
      <c r="T220" s="14">
        <f>IF(Table4[[#This Row],[WtyLbr]]="Yes",0,Table4[[#This Row],[LbrCost]])</f>
        <v>20</v>
      </c>
      <c r="U220" s="14">
        <f>IF(Table4[[#This Row],[WtyParts]]="Yes",0,Table4[[#This Row],[PartsCost]])</f>
        <v>67.7</v>
      </c>
      <c r="V220" s="14">
        <f>M220+R220</f>
        <v>87.7</v>
      </c>
      <c r="W220" s="14">
        <f>SUM(Table4[[#This Row],[LbrFee]],Table4[[#This Row],[PartsFee]])</f>
        <v>87.7</v>
      </c>
      <c r="X220" t="s">
        <v>39</v>
      </c>
      <c r="Y220" t="s">
        <v>39</v>
      </c>
    </row>
    <row r="221" spans="1:25" ht="30" customHeight="1" x14ac:dyDescent="0.3">
      <c r="A221" t="s">
        <v>274</v>
      </c>
      <c r="B221" t="s">
        <v>36</v>
      </c>
      <c r="C221" t="s">
        <v>50</v>
      </c>
      <c r="D221" t="s">
        <v>169</v>
      </c>
      <c r="F221">
        <v>44175</v>
      </c>
      <c r="G221">
        <v>44203</v>
      </c>
      <c r="H221">
        <v>2</v>
      </c>
      <c r="L221">
        <v>1.25</v>
      </c>
      <c r="M221" s="13">
        <v>58.24</v>
      </c>
      <c r="N221" t="s">
        <v>27</v>
      </c>
      <c r="O221" t="s">
        <v>28</v>
      </c>
      <c r="P221">
        <v>28</v>
      </c>
      <c r="Q221" s="14">
        <f>_xlfn.IFS(H221=1,$AB$3,H221=2,$AB$4,H221=3,$AB$5)</f>
        <v>140</v>
      </c>
      <c r="R221" s="14">
        <f>L221*Q221</f>
        <v>175</v>
      </c>
      <c r="S221" s="14">
        <f>Table4[[#This Row],[LbrCost]]/24</f>
        <v>7.291666666666667</v>
      </c>
      <c r="T221" s="14">
        <f>IF(Table4[[#This Row],[WtyLbr]]="Yes",0,Table4[[#This Row],[LbrCost]])</f>
        <v>175</v>
      </c>
      <c r="U221" s="14">
        <f>IF(Table4[[#This Row],[WtyParts]]="Yes",0,Table4[[#This Row],[PartsCost]])</f>
        <v>58.24</v>
      </c>
      <c r="V221" s="14">
        <f>M221+R221</f>
        <v>233.24</v>
      </c>
      <c r="W221" s="14">
        <f>SUM(Table4[[#This Row],[LbrFee]],Table4[[#This Row],[PartsFee]])</f>
        <v>233.24</v>
      </c>
      <c r="X221" t="s">
        <v>39</v>
      </c>
      <c r="Y221" t="s">
        <v>39</v>
      </c>
    </row>
    <row r="222" spans="1:25" ht="30" customHeight="1" x14ac:dyDescent="0.3">
      <c r="A222" t="s">
        <v>275</v>
      </c>
      <c r="B222" t="s">
        <v>55</v>
      </c>
      <c r="C222" t="s">
        <v>32</v>
      </c>
      <c r="D222" t="s">
        <v>26</v>
      </c>
      <c r="F222">
        <v>44175</v>
      </c>
      <c r="G222">
        <v>44210</v>
      </c>
      <c r="H222">
        <v>1</v>
      </c>
      <c r="L222">
        <v>0.5</v>
      </c>
      <c r="M222" s="13">
        <v>32.229999999999997</v>
      </c>
      <c r="N222" t="s">
        <v>27</v>
      </c>
      <c r="O222" t="s">
        <v>38</v>
      </c>
      <c r="P222">
        <v>35</v>
      </c>
      <c r="Q222" s="14">
        <f>_xlfn.IFS(H222=1,$AB$3,H222=2,$AB$4,H222=3,$AB$5)</f>
        <v>80</v>
      </c>
      <c r="R222" s="14">
        <f>L222*Q222</f>
        <v>40</v>
      </c>
      <c r="S222" s="14">
        <f>Table4[[#This Row],[LbrCost]]/24</f>
        <v>1.6666666666666667</v>
      </c>
      <c r="T222" s="14">
        <f>IF(Table4[[#This Row],[WtyLbr]]="Yes",0,Table4[[#This Row],[LbrCost]])</f>
        <v>40</v>
      </c>
      <c r="U222" s="14">
        <f>IF(Table4[[#This Row],[WtyParts]]="Yes",0,Table4[[#This Row],[PartsCost]])</f>
        <v>32.229999999999997</v>
      </c>
      <c r="V222" s="14">
        <f>M222+R222</f>
        <v>72.22999999999999</v>
      </c>
      <c r="W222" s="14">
        <f>SUM(Table4[[#This Row],[LbrFee]],Table4[[#This Row],[PartsFee]])</f>
        <v>72.22999999999999</v>
      </c>
      <c r="X222" t="s">
        <v>39</v>
      </c>
      <c r="Y222" t="s">
        <v>39</v>
      </c>
    </row>
    <row r="223" spans="1:25" ht="30" customHeight="1" x14ac:dyDescent="0.3">
      <c r="A223" t="s">
        <v>276</v>
      </c>
      <c r="B223" t="s">
        <v>36</v>
      </c>
      <c r="C223" t="s">
        <v>25</v>
      </c>
      <c r="D223" t="s">
        <v>33</v>
      </c>
      <c r="F223">
        <v>44175</v>
      </c>
      <c r="G223">
        <v>44219</v>
      </c>
      <c r="H223">
        <v>1</v>
      </c>
      <c r="L223">
        <v>2.25</v>
      </c>
      <c r="M223" s="13">
        <v>180</v>
      </c>
      <c r="N223" t="s">
        <v>27</v>
      </c>
      <c r="O223" t="s">
        <v>28</v>
      </c>
      <c r="P223">
        <v>44</v>
      </c>
      <c r="Q223" s="14">
        <f>_xlfn.IFS(H223=1,$AB$3,H223=2,$AB$4,H223=3,$AB$5)</f>
        <v>80</v>
      </c>
      <c r="R223" s="14">
        <f>L223*Q223</f>
        <v>180</v>
      </c>
      <c r="S223" s="14">
        <f>Table4[[#This Row],[LbrCost]]/24</f>
        <v>7.5</v>
      </c>
      <c r="T223" s="14">
        <f>IF(Table4[[#This Row],[WtyLbr]]="Yes",0,Table4[[#This Row],[LbrCost]])</f>
        <v>180</v>
      </c>
      <c r="U223" s="14">
        <f>IF(Table4[[#This Row],[WtyParts]]="Yes",0,Table4[[#This Row],[PartsCost]])</f>
        <v>180</v>
      </c>
      <c r="V223" s="14">
        <f>M223+R223</f>
        <v>360</v>
      </c>
      <c r="W223" s="14">
        <f>SUM(Table4[[#This Row],[LbrFee]],Table4[[#This Row],[PartsFee]])</f>
        <v>360</v>
      </c>
      <c r="X223" t="s">
        <v>39</v>
      </c>
      <c r="Y223" t="s">
        <v>60</v>
      </c>
    </row>
    <row r="224" spans="1:25" ht="30" customHeight="1" x14ac:dyDescent="0.3">
      <c r="A224" t="s">
        <v>277</v>
      </c>
      <c r="B224" t="s">
        <v>55</v>
      </c>
      <c r="C224" t="s">
        <v>25</v>
      </c>
      <c r="D224" t="s">
        <v>26</v>
      </c>
      <c r="E224" t="s">
        <v>44</v>
      </c>
      <c r="F224">
        <v>44177</v>
      </c>
      <c r="G224">
        <v>44224</v>
      </c>
      <c r="H224">
        <v>1</v>
      </c>
      <c r="L224">
        <v>1</v>
      </c>
      <c r="M224" s="13">
        <v>337.92</v>
      </c>
      <c r="N224" t="s">
        <v>27</v>
      </c>
      <c r="O224" t="s">
        <v>28</v>
      </c>
      <c r="P224">
        <v>47</v>
      </c>
      <c r="Q224" s="14">
        <f>_xlfn.IFS(H224=1,$AB$3,H224=2,$AB$4,H224=3,$AB$5)</f>
        <v>80</v>
      </c>
      <c r="R224" s="14">
        <f>L224*Q224</f>
        <v>80</v>
      </c>
      <c r="S224" s="14">
        <f>Table4[[#This Row],[LbrCost]]/24</f>
        <v>3.3333333333333335</v>
      </c>
      <c r="T224" s="14">
        <f>IF(Table4[[#This Row],[WtyLbr]]="Yes",0,Table4[[#This Row],[LbrCost]])</f>
        <v>80</v>
      </c>
      <c r="U224" s="14">
        <f>IF(Table4[[#This Row],[WtyParts]]="Yes",0,Table4[[#This Row],[PartsCost]])</f>
        <v>337.92</v>
      </c>
      <c r="V224" s="14">
        <f>M224+R224</f>
        <v>417.92</v>
      </c>
      <c r="W224" s="14">
        <f>SUM(Table4[[#This Row],[LbrFee]],Table4[[#This Row],[PartsFee]])</f>
        <v>417.92</v>
      </c>
      <c r="X224" t="s">
        <v>60</v>
      </c>
      <c r="Y224" t="s">
        <v>39</v>
      </c>
    </row>
    <row r="225" spans="1:25" ht="30" customHeight="1" x14ac:dyDescent="0.3">
      <c r="A225" t="s">
        <v>278</v>
      </c>
      <c r="B225" t="s">
        <v>42</v>
      </c>
      <c r="C225" t="s">
        <v>59</v>
      </c>
      <c r="D225" t="s">
        <v>26</v>
      </c>
      <c r="E225" t="s">
        <v>44</v>
      </c>
      <c r="F225">
        <v>44179</v>
      </c>
      <c r="G225">
        <v>44180</v>
      </c>
      <c r="H225">
        <v>1</v>
      </c>
      <c r="L225">
        <v>0.75</v>
      </c>
      <c r="M225" s="13">
        <v>63.99</v>
      </c>
      <c r="N225" t="s">
        <v>27</v>
      </c>
      <c r="O225" t="s">
        <v>28</v>
      </c>
      <c r="P225">
        <v>1</v>
      </c>
      <c r="Q225" s="14">
        <f>_xlfn.IFS(H225=1,$AB$3,H225=2,$AB$4,H225=3,$AB$5)</f>
        <v>80</v>
      </c>
      <c r="R225" s="14">
        <f>L225*Q225</f>
        <v>60</v>
      </c>
      <c r="S225" s="14">
        <f>Table4[[#This Row],[LbrCost]]/24</f>
        <v>2.5</v>
      </c>
      <c r="T225" s="14">
        <f>IF(Table4[[#This Row],[WtyLbr]]="Yes",0,Table4[[#This Row],[LbrCost]])</f>
        <v>60</v>
      </c>
      <c r="U225" s="14">
        <f>IF(Table4[[#This Row],[WtyParts]]="Yes",0,Table4[[#This Row],[PartsCost]])</f>
        <v>63.99</v>
      </c>
      <c r="V225" s="14">
        <f>M225+R225</f>
        <v>123.99000000000001</v>
      </c>
      <c r="W225" s="14">
        <f>SUM(Table4[[#This Row],[LbrFee]],Table4[[#This Row],[PartsFee]])</f>
        <v>123.99000000000001</v>
      </c>
      <c r="X225" t="s">
        <v>63</v>
      </c>
      <c r="Y225" t="s">
        <v>29</v>
      </c>
    </row>
    <row r="226" spans="1:25" ht="30" customHeight="1" x14ac:dyDescent="0.3">
      <c r="A226" t="s">
        <v>279</v>
      </c>
      <c r="B226" t="s">
        <v>55</v>
      </c>
      <c r="C226" t="s">
        <v>25</v>
      </c>
      <c r="D226" t="s">
        <v>26</v>
      </c>
      <c r="F226">
        <v>44179</v>
      </c>
      <c r="G226">
        <v>44181</v>
      </c>
      <c r="H226">
        <v>1</v>
      </c>
      <c r="L226">
        <v>0.5</v>
      </c>
      <c r="M226" s="13">
        <v>145.88999999999999</v>
      </c>
      <c r="N226" t="s">
        <v>27</v>
      </c>
      <c r="O226" t="s">
        <v>38</v>
      </c>
      <c r="P226">
        <v>2</v>
      </c>
      <c r="Q226" s="14">
        <f>_xlfn.IFS(H226=1,$AB$3,H226=2,$AB$4,H226=3,$AB$5)</f>
        <v>80</v>
      </c>
      <c r="R226" s="14">
        <f>L226*Q226</f>
        <v>40</v>
      </c>
      <c r="S226" s="14">
        <f>Table4[[#This Row],[LbrCost]]/24</f>
        <v>1.6666666666666667</v>
      </c>
      <c r="T226" s="14">
        <f>IF(Table4[[#This Row],[WtyLbr]]="Yes",0,Table4[[#This Row],[LbrCost]])</f>
        <v>40</v>
      </c>
      <c r="U226" s="14">
        <f>IF(Table4[[#This Row],[WtyParts]]="Yes",0,Table4[[#This Row],[PartsCost]])</f>
        <v>145.88999999999999</v>
      </c>
      <c r="V226" s="14">
        <f>M226+R226</f>
        <v>185.89</v>
      </c>
      <c r="W226" s="14">
        <f>SUM(Table4[[#This Row],[LbrFee]],Table4[[#This Row],[PartsFee]])</f>
        <v>185.89</v>
      </c>
      <c r="X226" t="s">
        <v>63</v>
      </c>
      <c r="Y226" t="s">
        <v>47</v>
      </c>
    </row>
    <row r="227" spans="1:25" ht="30" customHeight="1" x14ac:dyDescent="0.3">
      <c r="A227" t="s">
        <v>280</v>
      </c>
      <c r="B227" t="s">
        <v>55</v>
      </c>
      <c r="C227" t="s">
        <v>25</v>
      </c>
      <c r="D227" t="s">
        <v>37</v>
      </c>
      <c r="F227">
        <v>44179</v>
      </c>
      <c r="G227">
        <v>44200</v>
      </c>
      <c r="H227">
        <v>1</v>
      </c>
      <c r="L227">
        <v>0.25</v>
      </c>
      <c r="M227" s="13">
        <v>30</v>
      </c>
      <c r="N227" t="s">
        <v>27</v>
      </c>
      <c r="O227" t="s">
        <v>38</v>
      </c>
      <c r="P227">
        <v>21</v>
      </c>
      <c r="Q227" s="14">
        <f>_xlfn.IFS(H227=1,$AB$3,H227=2,$AB$4,H227=3,$AB$5)</f>
        <v>80</v>
      </c>
      <c r="R227" s="14">
        <f>L227*Q227</f>
        <v>20</v>
      </c>
      <c r="S227" s="14">
        <f>Table4[[#This Row],[LbrCost]]/24</f>
        <v>0.83333333333333337</v>
      </c>
      <c r="T227" s="14">
        <f>IF(Table4[[#This Row],[WtyLbr]]="Yes",0,Table4[[#This Row],[LbrCost]])</f>
        <v>20</v>
      </c>
      <c r="U227" s="14">
        <f>IF(Table4[[#This Row],[WtyParts]]="Yes",0,Table4[[#This Row],[PartsCost]])</f>
        <v>30</v>
      </c>
      <c r="V227" s="14">
        <f>M227+R227</f>
        <v>50</v>
      </c>
      <c r="W227" s="14">
        <f>SUM(Table4[[#This Row],[LbrFee]],Table4[[#This Row],[PartsFee]])</f>
        <v>50</v>
      </c>
      <c r="X227" t="s">
        <v>63</v>
      </c>
      <c r="Y227" t="s">
        <v>63</v>
      </c>
    </row>
    <row r="228" spans="1:25" ht="30" customHeight="1" x14ac:dyDescent="0.3">
      <c r="A228" t="s">
        <v>281</v>
      </c>
      <c r="B228" t="s">
        <v>55</v>
      </c>
      <c r="C228" t="s">
        <v>25</v>
      </c>
      <c r="D228" t="s">
        <v>33</v>
      </c>
      <c r="F228">
        <v>44179</v>
      </c>
      <c r="G228">
        <v>44200</v>
      </c>
      <c r="H228">
        <v>1</v>
      </c>
      <c r="L228">
        <v>0.5</v>
      </c>
      <c r="M228" s="13">
        <v>57.1</v>
      </c>
      <c r="N228" t="s">
        <v>27</v>
      </c>
      <c r="O228" t="s">
        <v>28</v>
      </c>
      <c r="P228">
        <v>21</v>
      </c>
      <c r="Q228" s="14">
        <f>_xlfn.IFS(H228=1,$AB$3,H228=2,$AB$4,H228=3,$AB$5)</f>
        <v>80</v>
      </c>
      <c r="R228" s="14">
        <f>L228*Q228</f>
        <v>40</v>
      </c>
      <c r="S228" s="14">
        <f>Table4[[#This Row],[LbrCost]]/24</f>
        <v>1.6666666666666667</v>
      </c>
      <c r="T228" s="14">
        <f>IF(Table4[[#This Row],[WtyLbr]]="Yes",0,Table4[[#This Row],[LbrCost]])</f>
        <v>40</v>
      </c>
      <c r="U228" s="14">
        <f>IF(Table4[[#This Row],[WtyParts]]="Yes",0,Table4[[#This Row],[PartsCost]])</f>
        <v>57.1</v>
      </c>
      <c r="V228" s="14">
        <f>M228+R228</f>
        <v>97.1</v>
      </c>
      <c r="W228" s="14">
        <f>SUM(Table4[[#This Row],[LbrFee]],Table4[[#This Row],[PartsFee]])</f>
        <v>97.1</v>
      </c>
      <c r="X228" t="s">
        <v>63</v>
      </c>
      <c r="Y228" t="s">
        <v>63</v>
      </c>
    </row>
    <row r="229" spans="1:25" ht="30" customHeight="1" x14ac:dyDescent="0.3">
      <c r="A229" t="s">
        <v>282</v>
      </c>
      <c r="B229" t="s">
        <v>24</v>
      </c>
      <c r="C229" t="s">
        <v>25</v>
      </c>
      <c r="D229" t="s">
        <v>169</v>
      </c>
      <c r="F229">
        <v>44179</v>
      </c>
      <c r="G229">
        <v>44209</v>
      </c>
      <c r="H229">
        <v>2</v>
      </c>
      <c r="L229">
        <v>3.5</v>
      </c>
      <c r="M229" s="13">
        <v>262.44</v>
      </c>
      <c r="N229" t="s">
        <v>27</v>
      </c>
      <c r="O229" t="s">
        <v>28</v>
      </c>
      <c r="P229">
        <v>30</v>
      </c>
      <c r="Q229" s="14">
        <f>_xlfn.IFS(H229=1,$AB$3,H229=2,$AB$4,H229=3,$AB$5)</f>
        <v>140</v>
      </c>
      <c r="R229" s="14">
        <f>L229*Q229</f>
        <v>490</v>
      </c>
      <c r="S229" s="14">
        <f>Table4[[#This Row],[LbrCost]]/24</f>
        <v>20.416666666666668</v>
      </c>
      <c r="T229" s="14">
        <f>IF(Table4[[#This Row],[WtyLbr]]="Yes",0,Table4[[#This Row],[LbrCost]])</f>
        <v>490</v>
      </c>
      <c r="U229" s="14">
        <f>IF(Table4[[#This Row],[WtyParts]]="Yes",0,Table4[[#This Row],[PartsCost]])</f>
        <v>262.44</v>
      </c>
      <c r="V229" s="14">
        <f>M229+R229</f>
        <v>752.44</v>
      </c>
      <c r="W229" s="14">
        <f>SUM(Table4[[#This Row],[LbrFee]],Table4[[#This Row],[PartsFee]])</f>
        <v>752.44</v>
      </c>
      <c r="X229" t="s">
        <v>63</v>
      </c>
      <c r="Y229" t="s">
        <v>47</v>
      </c>
    </row>
    <row r="230" spans="1:25" ht="30" customHeight="1" x14ac:dyDescent="0.3">
      <c r="A230" t="s">
        <v>283</v>
      </c>
      <c r="B230" t="s">
        <v>55</v>
      </c>
      <c r="C230" t="s">
        <v>25</v>
      </c>
      <c r="D230" t="s">
        <v>26</v>
      </c>
      <c r="F230">
        <v>44179</v>
      </c>
      <c r="G230">
        <v>44215</v>
      </c>
      <c r="H230">
        <v>1</v>
      </c>
      <c r="L230">
        <v>0.5</v>
      </c>
      <c r="M230" s="13">
        <v>21.33</v>
      </c>
      <c r="N230" t="s">
        <v>27</v>
      </c>
      <c r="O230" t="s">
        <v>38</v>
      </c>
      <c r="P230">
        <v>36</v>
      </c>
      <c r="Q230" s="14">
        <f>_xlfn.IFS(H230=1,$AB$3,H230=2,$AB$4,H230=3,$AB$5)</f>
        <v>80</v>
      </c>
      <c r="R230" s="14">
        <f>L230*Q230</f>
        <v>40</v>
      </c>
      <c r="S230" s="14">
        <f>Table4[[#This Row],[LbrCost]]/24</f>
        <v>1.6666666666666667</v>
      </c>
      <c r="T230" s="14">
        <f>IF(Table4[[#This Row],[WtyLbr]]="Yes",0,Table4[[#This Row],[LbrCost]])</f>
        <v>40</v>
      </c>
      <c r="U230" s="14">
        <f>IF(Table4[[#This Row],[WtyParts]]="Yes",0,Table4[[#This Row],[PartsCost]])</f>
        <v>21.33</v>
      </c>
      <c r="V230" s="14">
        <f>M230+R230</f>
        <v>61.33</v>
      </c>
      <c r="W230" s="14">
        <f>SUM(Table4[[#This Row],[LbrFee]],Table4[[#This Row],[PartsFee]])</f>
        <v>61.33</v>
      </c>
      <c r="X230" t="s">
        <v>63</v>
      </c>
      <c r="Y230" t="s">
        <v>29</v>
      </c>
    </row>
    <row r="231" spans="1:25" ht="30" customHeight="1" x14ac:dyDescent="0.3">
      <c r="A231" t="s">
        <v>284</v>
      </c>
      <c r="B231" t="s">
        <v>31</v>
      </c>
      <c r="C231" t="s">
        <v>32</v>
      </c>
      <c r="D231" t="s">
        <v>53</v>
      </c>
      <c r="F231">
        <v>44179</v>
      </c>
      <c r="G231">
        <v>44320</v>
      </c>
      <c r="H231">
        <v>1</v>
      </c>
      <c r="L231">
        <v>4</v>
      </c>
      <c r="M231" s="13">
        <v>1769.63</v>
      </c>
      <c r="N231" t="s">
        <v>27</v>
      </c>
      <c r="O231" t="s">
        <v>38</v>
      </c>
      <c r="P231">
        <v>141</v>
      </c>
      <c r="Q231" s="14">
        <f>_xlfn.IFS(H231=1,$AB$3,H231=2,$AB$4,H231=3,$AB$5)</f>
        <v>80</v>
      </c>
      <c r="R231" s="14">
        <f>L231*Q231</f>
        <v>320</v>
      </c>
      <c r="S231" s="14">
        <f>Table4[[#This Row],[LbrCost]]/24</f>
        <v>13.333333333333334</v>
      </c>
      <c r="T231" s="14">
        <f>IF(Table4[[#This Row],[WtyLbr]]="Yes",0,Table4[[#This Row],[LbrCost]])</f>
        <v>320</v>
      </c>
      <c r="U231" s="14">
        <f>IF(Table4[[#This Row],[WtyParts]]="Yes",0,Table4[[#This Row],[PartsCost]])</f>
        <v>1769.63</v>
      </c>
      <c r="V231" s="14">
        <f>M231+R231</f>
        <v>2089.63</v>
      </c>
      <c r="W231" s="14">
        <f>SUM(Table4[[#This Row],[LbrFee]],Table4[[#This Row],[PartsFee]])</f>
        <v>2089.63</v>
      </c>
      <c r="X231" t="s">
        <v>63</v>
      </c>
      <c r="Y231" t="s">
        <v>29</v>
      </c>
    </row>
    <row r="232" spans="1:25" ht="30" customHeight="1" x14ac:dyDescent="0.3">
      <c r="A232" t="s">
        <v>285</v>
      </c>
      <c r="B232" t="s">
        <v>31</v>
      </c>
      <c r="C232" t="s">
        <v>32</v>
      </c>
      <c r="D232" t="s">
        <v>33</v>
      </c>
      <c r="F232">
        <v>44180</v>
      </c>
      <c r="G232">
        <v>44209</v>
      </c>
      <c r="H232">
        <v>1</v>
      </c>
      <c r="L232">
        <v>0.75</v>
      </c>
      <c r="M232" s="13">
        <v>82.88</v>
      </c>
      <c r="N232" t="s">
        <v>27</v>
      </c>
      <c r="O232" t="s">
        <v>38</v>
      </c>
      <c r="P232">
        <v>29</v>
      </c>
      <c r="Q232" s="14">
        <f>_xlfn.IFS(H232=1,$AB$3,H232=2,$AB$4,H232=3,$AB$5)</f>
        <v>80</v>
      </c>
      <c r="R232" s="14">
        <f>L232*Q232</f>
        <v>60</v>
      </c>
      <c r="S232" s="14">
        <f>Table4[[#This Row],[LbrCost]]/24</f>
        <v>2.5</v>
      </c>
      <c r="T232" s="14">
        <f>IF(Table4[[#This Row],[WtyLbr]]="Yes",0,Table4[[#This Row],[LbrCost]])</f>
        <v>60</v>
      </c>
      <c r="U232" s="14">
        <f>IF(Table4[[#This Row],[WtyParts]]="Yes",0,Table4[[#This Row],[PartsCost]])</f>
        <v>82.88</v>
      </c>
      <c r="V232" s="14">
        <f>M232+R232</f>
        <v>142.88</v>
      </c>
      <c r="W232" s="14">
        <f>SUM(Table4[[#This Row],[LbrFee]],Table4[[#This Row],[PartsFee]])</f>
        <v>142.88</v>
      </c>
      <c r="X232" t="s">
        <v>29</v>
      </c>
      <c r="Y232" t="s">
        <v>47</v>
      </c>
    </row>
    <row r="233" spans="1:25" ht="30" customHeight="1" x14ac:dyDescent="0.3">
      <c r="A233" t="s">
        <v>286</v>
      </c>
      <c r="B233" t="s">
        <v>36</v>
      </c>
      <c r="C233" t="s">
        <v>59</v>
      </c>
      <c r="D233" t="s">
        <v>26</v>
      </c>
      <c r="F233">
        <v>44180</v>
      </c>
      <c r="G233">
        <v>44221</v>
      </c>
      <c r="H233">
        <v>2</v>
      </c>
      <c r="L233">
        <v>0.75</v>
      </c>
      <c r="M233" s="13">
        <v>2294</v>
      </c>
      <c r="N233" t="s">
        <v>27</v>
      </c>
      <c r="O233" t="s">
        <v>28</v>
      </c>
      <c r="P233">
        <v>41</v>
      </c>
      <c r="Q233" s="14">
        <f>_xlfn.IFS(H233=1,$AB$3,H233=2,$AB$4,H233=3,$AB$5)</f>
        <v>140</v>
      </c>
      <c r="R233" s="14">
        <f>L233*Q233</f>
        <v>105</v>
      </c>
      <c r="S233" s="14">
        <f>Table4[[#This Row],[LbrCost]]/24</f>
        <v>4.375</v>
      </c>
      <c r="T233" s="14">
        <f>IF(Table4[[#This Row],[WtyLbr]]="Yes",0,Table4[[#This Row],[LbrCost]])</f>
        <v>105</v>
      </c>
      <c r="U233" s="14">
        <f>IF(Table4[[#This Row],[WtyParts]]="Yes",0,Table4[[#This Row],[PartsCost]])</f>
        <v>2294</v>
      </c>
      <c r="V233" s="14">
        <f>M233+R233</f>
        <v>2399</v>
      </c>
      <c r="W233" s="14">
        <f>SUM(Table4[[#This Row],[LbrFee]],Table4[[#This Row],[PartsFee]])</f>
        <v>2399</v>
      </c>
      <c r="X233" t="s">
        <v>29</v>
      </c>
      <c r="Y233" t="s">
        <v>63</v>
      </c>
    </row>
    <row r="234" spans="1:25" ht="30" customHeight="1" x14ac:dyDescent="0.3">
      <c r="A234" t="s">
        <v>287</v>
      </c>
      <c r="B234" t="s">
        <v>68</v>
      </c>
      <c r="C234" t="s">
        <v>25</v>
      </c>
      <c r="D234" t="s">
        <v>26</v>
      </c>
      <c r="F234">
        <v>44181</v>
      </c>
      <c r="G234">
        <v>44188</v>
      </c>
      <c r="H234">
        <v>1</v>
      </c>
      <c r="L234">
        <v>1</v>
      </c>
      <c r="M234" s="13">
        <v>348.74</v>
      </c>
      <c r="N234" t="s">
        <v>27</v>
      </c>
      <c r="O234" t="s">
        <v>28</v>
      </c>
      <c r="P234">
        <v>7</v>
      </c>
      <c r="Q234" s="14">
        <f>_xlfn.IFS(H234=1,$AB$3,H234=2,$AB$4,H234=3,$AB$5)</f>
        <v>80</v>
      </c>
      <c r="R234" s="14">
        <f>L234*Q234</f>
        <v>80</v>
      </c>
      <c r="S234" s="14">
        <f>Table4[[#This Row],[LbrCost]]/24</f>
        <v>3.3333333333333335</v>
      </c>
      <c r="T234" s="14">
        <f>IF(Table4[[#This Row],[WtyLbr]]="Yes",0,Table4[[#This Row],[LbrCost]])</f>
        <v>80</v>
      </c>
      <c r="U234" s="14">
        <f>IF(Table4[[#This Row],[WtyParts]]="Yes",0,Table4[[#This Row],[PartsCost]])</f>
        <v>348.74</v>
      </c>
      <c r="V234" s="14">
        <f>M234+R234</f>
        <v>428.74</v>
      </c>
      <c r="W234" s="14">
        <f>SUM(Table4[[#This Row],[LbrFee]],Table4[[#This Row],[PartsFee]])</f>
        <v>428.74</v>
      </c>
      <c r="X234" t="s">
        <v>47</v>
      </c>
      <c r="Y234" t="s">
        <v>47</v>
      </c>
    </row>
    <row r="235" spans="1:25" ht="30" customHeight="1" x14ac:dyDescent="0.3">
      <c r="A235" t="s">
        <v>288</v>
      </c>
      <c r="B235" t="s">
        <v>31</v>
      </c>
      <c r="C235" t="s">
        <v>32</v>
      </c>
      <c r="D235" t="s">
        <v>26</v>
      </c>
      <c r="F235">
        <v>44181</v>
      </c>
      <c r="G235">
        <v>44210</v>
      </c>
      <c r="H235">
        <v>1</v>
      </c>
      <c r="L235">
        <v>0.25</v>
      </c>
      <c r="M235" s="13">
        <v>140.4</v>
      </c>
      <c r="N235" t="s">
        <v>27</v>
      </c>
      <c r="O235" t="s">
        <v>28</v>
      </c>
      <c r="P235">
        <v>29</v>
      </c>
      <c r="Q235" s="14">
        <f>_xlfn.IFS(H235=1,$AB$3,H235=2,$AB$4,H235=3,$AB$5)</f>
        <v>80</v>
      </c>
      <c r="R235" s="14">
        <f>L235*Q235</f>
        <v>20</v>
      </c>
      <c r="S235" s="14">
        <f>Table4[[#This Row],[LbrCost]]/24</f>
        <v>0.83333333333333337</v>
      </c>
      <c r="T235" s="14">
        <f>IF(Table4[[#This Row],[WtyLbr]]="Yes",0,Table4[[#This Row],[LbrCost]])</f>
        <v>20</v>
      </c>
      <c r="U235" s="14">
        <f>IF(Table4[[#This Row],[WtyParts]]="Yes",0,Table4[[#This Row],[PartsCost]])</f>
        <v>140.4</v>
      </c>
      <c r="V235" s="14">
        <f>M235+R235</f>
        <v>160.4</v>
      </c>
      <c r="W235" s="14">
        <f>SUM(Table4[[#This Row],[LbrFee]],Table4[[#This Row],[PartsFee]])</f>
        <v>160.4</v>
      </c>
      <c r="X235" t="s">
        <v>47</v>
      </c>
      <c r="Y235" t="s">
        <v>39</v>
      </c>
    </row>
    <row r="236" spans="1:25" ht="30" customHeight="1" x14ac:dyDescent="0.3">
      <c r="A236" t="s">
        <v>289</v>
      </c>
      <c r="B236" t="s">
        <v>201</v>
      </c>
      <c r="C236" t="s">
        <v>202</v>
      </c>
      <c r="D236" t="s">
        <v>26</v>
      </c>
      <c r="F236">
        <v>44181</v>
      </c>
      <c r="G236">
        <v>44228</v>
      </c>
      <c r="H236">
        <v>2</v>
      </c>
      <c r="L236">
        <v>0.5</v>
      </c>
      <c r="M236" s="13">
        <v>134</v>
      </c>
      <c r="N236" t="s">
        <v>27</v>
      </c>
      <c r="O236" t="s">
        <v>28</v>
      </c>
      <c r="P236">
        <v>47</v>
      </c>
      <c r="Q236" s="14">
        <f>_xlfn.IFS(H236=1,$AB$3,H236=2,$AB$4,H236=3,$AB$5)</f>
        <v>140</v>
      </c>
      <c r="R236" s="14">
        <f>L236*Q236</f>
        <v>70</v>
      </c>
      <c r="S236" s="14">
        <f>Table4[[#This Row],[LbrCost]]/24</f>
        <v>2.9166666666666665</v>
      </c>
      <c r="T236" s="14">
        <f>IF(Table4[[#This Row],[WtyLbr]]="Yes",0,Table4[[#This Row],[LbrCost]])</f>
        <v>70</v>
      </c>
      <c r="U236" s="14">
        <f>IF(Table4[[#This Row],[WtyParts]]="Yes",0,Table4[[#This Row],[PartsCost]])</f>
        <v>134</v>
      </c>
      <c r="V236" s="14">
        <f>M236+R236</f>
        <v>204</v>
      </c>
      <c r="W236" s="14">
        <f>SUM(Table4[[#This Row],[LbrFee]],Table4[[#This Row],[PartsFee]])</f>
        <v>204</v>
      </c>
      <c r="X236" t="s">
        <v>47</v>
      </c>
      <c r="Y236" t="s">
        <v>63</v>
      </c>
    </row>
    <row r="237" spans="1:25" ht="30" customHeight="1" x14ac:dyDescent="0.3">
      <c r="A237" t="s">
        <v>290</v>
      </c>
      <c r="B237" t="s">
        <v>42</v>
      </c>
      <c r="C237" t="s">
        <v>50</v>
      </c>
      <c r="D237" t="s">
        <v>53</v>
      </c>
      <c r="F237">
        <v>44186</v>
      </c>
      <c r="G237">
        <v>44222</v>
      </c>
      <c r="H237">
        <v>2</v>
      </c>
      <c r="L237">
        <v>1</v>
      </c>
      <c r="M237" s="13">
        <v>305.63</v>
      </c>
      <c r="N237" t="s">
        <v>27</v>
      </c>
      <c r="O237" t="s">
        <v>28</v>
      </c>
      <c r="P237">
        <v>36</v>
      </c>
      <c r="Q237" s="14">
        <f>_xlfn.IFS(H237=1,$AB$3,H237=2,$AB$4,H237=3,$AB$5)</f>
        <v>140</v>
      </c>
      <c r="R237" s="14">
        <f>L237*Q237</f>
        <v>140</v>
      </c>
      <c r="S237" s="14">
        <f>Table4[[#This Row],[LbrCost]]/24</f>
        <v>5.833333333333333</v>
      </c>
      <c r="T237" s="14">
        <f>IF(Table4[[#This Row],[WtyLbr]]="Yes",0,Table4[[#This Row],[LbrCost]])</f>
        <v>140</v>
      </c>
      <c r="U237" s="14">
        <f>IF(Table4[[#This Row],[WtyParts]]="Yes",0,Table4[[#This Row],[PartsCost]])</f>
        <v>305.63</v>
      </c>
      <c r="V237" s="14">
        <f>M237+R237</f>
        <v>445.63</v>
      </c>
      <c r="W237" s="14">
        <f>SUM(Table4[[#This Row],[LbrFee]],Table4[[#This Row],[PartsFee]])</f>
        <v>445.63</v>
      </c>
      <c r="X237" t="s">
        <v>63</v>
      </c>
      <c r="Y237" t="s">
        <v>29</v>
      </c>
    </row>
    <row r="238" spans="1:25" ht="30" customHeight="1" x14ac:dyDescent="0.3">
      <c r="A238" t="s">
        <v>291</v>
      </c>
      <c r="B238" t="s">
        <v>42</v>
      </c>
      <c r="C238" t="s">
        <v>59</v>
      </c>
      <c r="D238" t="s">
        <v>26</v>
      </c>
      <c r="E238" t="s">
        <v>44</v>
      </c>
      <c r="F238">
        <v>44200</v>
      </c>
      <c r="G238">
        <v>44207</v>
      </c>
      <c r="H238">
        <v>1</v>
      </c>
      <c r="L238">
        <v>0.25</v>
      </c>
      <c r="M238" s="13">
        <v>19.2</v>
      </c>
      <c r="N238" t="s">
        <v>27</v>
      </c>
      <c r="O238" t="s">
        <v>28</v>
      </c>
      <c r="P238">
        <v>7</v>
      </c>
      <c r="Q238" s="14">
        <f>_xlfn.IFS(H238=1,$AB$3,H238=2,$AB$4,H238=3,$AB$5)</f>
        <v>80</v>
      </c>
      <c r="R238" s="14">
        <f>L238*Q238</f>
        <v>20</v>
      </c>
      <c r="S238" s="14">
        <f>Table4[[#This Row],[LbrCost]]/24</f>
        <v>0.83333333333333337</v>
      </c>
      <c r="T238" s="14">
        <f>IF(Table4[[#This Row],[WtyLbr]]="Yes",0,Table4[[#This Row],[LbrCost]])</f>
        <v>20</v>
      </c>
      <c r="U238" s="14">
        <f>IF(Table4[[#This Row],[WtyParts]]="Yes",0,Table4[[#This Row],[PartsCost]])</f>
        <v>19.2</v>
      </c>
      <c r="V238" s="14">
        <f>M238+R238</f>
        <v>39.200000000000003</v>
      </c>
      <c r="W238" s="14">
        <f>SUM(Table4[[#This Row],[LbrFee]],Table4[[#This Row],[PartsFee]])</f>
        <v>39.200000000000003</v>
      </c>
      <c r="X238" t="s">
        <v>63</v>
      </c>
      <c r="Y238" t="s">
        <v>63</v>
      </c>
    </row>
    <row r="239" spans="1:25" ht="30" customHeight="1" x14ac:dyDescent="0.3">
      <c r="A239" t="s">
        <v>292</v>
      </c>
      <c r="B239" t="s">
        <v>31</v>
      </c>
      <c r="C239" t="s">
        <v>32</v>
      </c>
      <c r="D239" t="s">
        <v>26</v>
      </c>
      <c r="F239">
        <v>44200</v>
      </c>
      <c r="G239">
        <v>44209</v>
      </c>
      <c r="H239">
        <v>1</v>
      </c>
      <c r="L239">
        <v>0.5</v>
      </c>
      <c r="M239" s="13">
        <v>18.53</v>
      </c>
      <c r="N239" t="s">
        <v>27</v>
      </c>
      <c r="O239" t="s">
        <v>38</v>
      </c>
      <c r="P239">
        <v>9</v>
      </c>
      <c r="Q239" s="14">
        <f>_xlfn.IFS(H239=1,$AB$3,H239=2,$AB$4,H239=3,$AB$5)</f>
        <v>80</v>
      </c>
      <c r="R239" s="14">
        <f>L239*Q239</f>
        <v>40</v>
      </c>
      <c r="S239" s="14">
        <f>Table4[[#This Row],[LbrCost]]/24</f>
        <v>1.6666666666666667</v>
      </c>
      <c r="T239" s="14">
        <f>IF(Table4[[#This Row],[WtyLbr]]="Yes",0,Table4[[#This Row],[LbrCost]])</f>
        <v>40</v>
      </c>
      <c r="U239" s="14">
        <f>IF(Table4[[#This Row],[WtyParts]]="Yes",0,Table4[[#This Row],[PartsCost]])</f>
        <v>18.53</v>
      </c>
      <c r="V239" s="14">
        <f>M239+R239</f>
        <v>58.53</v>
      </c>
      <c r="W239" s="14">
        <f>SUM(Table4[[#This Row],[LbrFee]],Table4[[#This Row],[PartsFee]])</f>
        <v>58.53</v>
      </c>
      <c r="X239" t="s">
        <v>63</v>
      </c>
      <c r="Y239" t="s">
        <v>47</v>
      </c>
    </row>
    <row r="240" spans="1:25" ht="30" customHeight="1" x14ac:dyDescent="0.3">
      <c r="A240" t="s">
        <v>293</v>
      </c>
      <c r="B240" t="s">
        <v>55</v>
      </c>
      <c r="C240" t="s">
        <v>32</v>
      </c>
      <c r="D240" t="s">
        <v>37</v>
      </c>
      <c r="F240">
        <v>44200</v>
      </c>
      <c r="G240">
        <v>44209</v>
      </c>
      <c r="H240">
        <v>1</v>
      </c>
      <c r="L240">
        <v>0.25</v>
      </c>
      <c r="M240" s="13">
        <v>39</v>
      </c>
      <c r="N240" t="s">
        <v>27</v>
      </c>
      <c r="O240" t="s">
        <v>28</v>
      </c>
      <c r="P240">
        <v>9</v>
      </c>
      <c r="Q240" s="14">
        <f>_xlfn.IFS(H240=1,$AB$3,H240=2,$AB$4,H240=3,$AB$5)</f>
        <v>80</v>
      </c>
      <c r="R240" s="14">
        <f>L240*Q240</f>
        <v>20</v>
      </c>
      <c r="S240" s="14">
        <f>Table4[[#This Row],[LbrCost]]/24</f>
        <v>0.83333333333333337</v>
      </c>
      <c r="T240" s="14">
        <f>IF(Table4[[#This Row],[WtyLbr]]="Yes",0,Table4[[#This Row],[LbrCost]])</f>
        <v>20</v>
      </c>
      <c r="U240" s="14">
        <f>IF(Table4[[#This Row],[WtyParts]]="Yes",0,Table4[[#This Row],[PartsCost]])</f>
        <v>39</v>
      </c>
      <c r="V240" s="14">
        <f>M240+R240</f>
        <v>59</v>
      </c>
      <c r="W240" s="14">
        <f>SUM(Table4[[#This Row],[LbrFee]],Table4[[#This Row],[PartsFee]])</f>
        <v>59</v>
      </c>
      <c r="X240" t="s">
        <v>63</v>
      </c>
      <c r="Y240" t="s">
        <v>47</v>
      </c>
    </row>
    <row r="241" spans="1:25" ht="30" customHeight="1" x14ac:dyDescent="0.3">
      <c r="A241" t="s">
        <v>294</v>
      </c>
      <c r="B241" t="s">
        <v>31</v>
      </c>
      <c r="C241" t="s">
        <v>32</v>
      </c>
      <c r="D241" t="s">
        <v>26</v>
      </c>
      <c r="F241">
        <v>44200</v>
      </c>
      <c r="G241">
        <v>44210</v>
      </c>
      <c r="H241">
        <v>2</v>
      </c>
      <c r="L241">
        <v>0.25</v>
      </c>
      <c r="M241" s="13">
        <v>36.5</v>
      </c>
      <c r="N241" t="s">
        <v>27</v>
      </c>
      <c r="O241" t="s">
        <v>38</v>
      </c>
      <c r="P241">
        <v>10</v>
      </c>
      <c r="Q241" s="14">
        <f>_xlfn.IFS(H241=1,$AB$3,H241=2,$AB$4,H241=3,$AB$5)</f>
        <v>140</v>
      </c>
      <c r="R241" s="14">
        <f>L241*Q241</f>
        <v>35</v>
      </c>
      <c r="S241" s="14">
        <f>Table4[[#This Row],[LbrCost]]/24</f>
        <v>1.4583333333333333</v>
      </c>
      <c r="T241" s="14">
        <f>IF(Table4[[#This Row],[WtyLbr]]="Yes",0,Table4[[#This Row],[LbrCost]])</f>
        <v>35</v>
      </c>
      <c r="U241" s="14">
        <f>IF(Table4[[#This Row],[WtyParts]]="Yes",0,Table4[[#This Row],[PartsCost]])</f>
        <v>36.5</v>
      </c>
      <c r="V241" s="14">
        <f>M241+R241</f>
        <v>71.5</v>
      </c>
      <c r="W241" s="14">
        <f>SUM(Table4[[#This Row],[LbrFee]],Table4[[#This Row],[PartsFee]])</f>
        <v>71.5</v>
      </c>
      <c r="X241" t="s">
        <v>63</v>
      </c>
      <c r="Y241" t="s">
        <v>39</v>
      </c>
    </row>
    <row r="242" spans="1:25" ht="30" customHeight="1" x14ac:dyDescent="0.3">
      <c r="A242" t="s">
        <v>295</v>
      </c>
      <c r="B242" t="s">
        <v>36</v>
      </c>
      <c r="C242" t="s">
        <v>43</v>
      </c>
      <c r="D242" t="s">
        <v>26</v>
      </c>
      <c r="F242">
        <v>44200</v>
      </c>
      <c r="G242">
        <v>44210</v>
      </c>
      <c r="H242">
        <v>2</v>
      </c>
      <c r="L242">
        <v>0.5</v>
      </c>
      <c r="M242" s="13">
        <v>29.81</v>
      </c>
      <c r="N242" t="s">
        <v>27</v>
      </c>
      <c r="O242" t="s">
        <v>51</v>
      </c>
      <c r="P242">
        <v>10</v>
      </c>
      <c r="Q242" s="14">
        <f>_xlfn.IFS(H242=1,$AB$3,H242=2,$AB$4,H242=3,$AB$5)</f>
        <v>140</v>
      </c>
      <c r="R242" s="14">
        <f>L242*Q242</f>
        <v>70</v>
      </c>
      <c r="S242" s="14">
        <f>Table4[[#This Row],[LbrCost]]/24</f>
        <v>2.9166666666666665</v>
      </c>
      <c r="T242" s="14">
        <f>IF(Table4[[#This Row],[WtyLbr]]="Yes",0,Table4[[#This Row],[LbrCost]])</f>
        <v>70</v>
      </c>
      <c r="U242" s="14">
        <f>IF(Table4[[#This Row],[WtyParts]]="Yes",0,Table4[[#This Row],[PartsCost]])</f>
        <v>29.81</v>
      </c>
      <c r="V242" s="14">
        <f>M242+R242</f>
        <v>99.81</v>
      </c>
      <c r="W242" s="14">
        <f>SUM(Table4[[#This Row],[LbrFee]],Table4[[#This Row],[PartsFee]])</f>
        <v>99.81</v>
      </c>
      <c r="X242" t="s">
        <v>63</v>
      </c>
      <c r="Y242" t="s">
        <v>39</v>
      </c>
    </row>
    <row r="243" spans="1:25" ht="30" customHeight="1" x14ac:dyDescent="0.3">
      <c r="A243" t="s">
        <v>296</v>
      </c>
      <c r="B243" t="s">
        <v>36</v>
      </c>
      <c r="C243" t="s">
        <v>59</v>
      </c>
      <c r="D243" t="s">
        <v>26</v>
      </c>
      <c r="F243">
        <v>44200</v>
      </c>
      <c r="G243">
        <v>44210</v>
      </c>
      <c r="H243">
        <v>1</v>
      </c>
      <c r="L243">
        <v>0.25</v>
      </c>
      <c r="M243" s="13">
        <v>43.02</v>
      </c>
      <c r="N243" t="s">
        <v>27</v>
      </c>
      <c r="O243" t="s">
        <v>28</v>
      </c>
      <c r="P243">
        <v>10</v>
      </c>
      <c r="Q243" s="14">
        <f>_xlfn.IFS(H243=1,$AB$3,H243=2,$AB$4,H243=3,$AB$5)</f>
        <v>80</v>
      </c>
      <c r="R243" s="14">
        <f>L243*Q243</f>
        <v>20</v>
      </c>
      <c r="S243" s="14">
        <f>Table4[[#This Row],[LbrCost]]/24</f>
        <v>0.83333333333333337</v>
      </c>
      <c r="T243" s="14">
        <f>IF(Table4[[#This Row],[WtyLbr]]="Yes",0,Table4[[#This Row],[LbrCost]])</f>
        <v>20</v>
      </c>
      <c r="U243" s="14">
        <f>IF(Table4[[#This Row],[WtyParts]]="Yes",0,Table4[[#This Row],[PartsCost]])</f>
        <v>43.02</v>
      </c>
      <c r="V243" s="14">
        <f>M243+R243</f>
        <v>63.02</v>
      </c>
      <c r="W243" s="14">
        <f>SUM(Table4[[#This Row],[LbrFee]],Table4[[#This Row],[PartsFee]])</f>
        <v>63.02</v>
      </c>
      <c r="X243" t="s">
        <v>63</v>
      </c>
      <c r="Y243" t="s">
        <v>39</v>
      </c>
    </row>
    <row r="244" spans="1:25" ht="30" customHeight="1" x14ac:dyDescent="0.3">
      <c r="A244" t="s">
        <v>297</v>
      </c>
      <c r="B244" t="s">
        <v>42</v>
      </c>
      <c r="C244" t="s">
        <v>50</v>
      </c>
      <c r="D244" t="s">
        <v>37</v>
      </c>
      <c r="F244">
        <v>44200</v>
      </c>
      <c r="G244">
        <v>44217</v>
      </c>
      <c r="H244">
        <v>1</v>
      </c>
      <c r="L244">
        <v>0.25</v>
      </c>
      <c r="M244" s="13">
        <v>66.86</v>
      </c>
      <c r="N244" t="s">
        <v>27</v>
      </c>
      <c r="O244" t="s">
        <v>28</v>
      </c>
      <c r="P244">
        <v>17</v>
      </c>
      <c r="Q244" s="14">
        <f>_xlfn.IFS(H244=1,$AB$3,H244=2,$AB$4,H244=3,$AB$5)</f>
        <v>80</v>
      </c>
      <c r="R244" s="14">
        <f>L244*Q244</f>
        <v>20</v>
      </c>
      <c r="S244" s="14">
        <f>Table4[[#This Row],[LbrCost]]/24</f>
        <v>0.83333333333333337</v>
      </c>
      <c r="T244" s="14">
        <f>IF(Table4[[#This Row],[WtyLbr]]="Yes",0,Table4[[#This Row],[LbrCost]])</f>
        <v>20</v>
      </c>
      <c r="U244" s="14">
        <f>IF(Table4[[#This Row],[WtyParts]]="Yes",0,Table4[[#This Row],[PartsCost]])</f>
        <v>66.86</v>
      </c>
      <c r="V244" s="14">
        <f>M244+R244</f>
        <v>86.86</v>
      </c>
      <c r="W244" s="14">
        <f>SUM(Table4[[#This Row],[LbrFee]],Table4[[#This Row],[PartsFee]])</f>
        <v>86.86</v>
      </c>
      <c r="X244" t="s">
        <v>63</v>
      </c>
      <c r="Y244" t="s">
        <v>39</v>
      </c>
    </row>
    <row r="245" spans="1:25" ht="30" customHeight="1" x14ac:dyDescent="0.3">
      <c r="A245" t="s">
        <v>298</v>
      </c>
      <c r="B245" t="s">
        <v>42</v>
      </c>
      <c r="C245" t="s">
        <v>50</v>
      </c>
      <c r="D245" t="s">
        <v>33</v>
      </c>
      <c r="F245">
        <v>44200</v>
      </c>
      <c r="G245">
        <v>44238</v>
      </c>
      <c r="H245">
        <v>1</v>
      </c>
      <c r="L245">
        <v>0.75</v>
      </c>
      <c r="M245" s="13">
        <v>408.57</v>
      </c>
      <c r="N245" t="s">
        <v>27</v>
      </c>
      <c r="O245" t="s">
        <v>28</v>
      </c>
      <c r="P245">
        <v>38</v>
      </c>
      <c r="Q245" s="14">
        <f>_xlfn.IFS(H245=1,$AB$3,H245=2,$AB$4,H245=3,$AB$5)</f>
        <v>80</v>
      </c>
      <c r="R245" s="14">
        <f>L245*Q245</f>
        <v>60</v>
      </c>
      <c r="S245" s="14">
        <f>Table4[[#This Row],[LbrCost]]/24</f>
        <v>2.5</v>
      </c>
      <c r="T245" s="14">
        <f>IF(Table4[[#This Row],[WtyLbr]]="Yes",0,Table4[[#This Row],[LbrCost]])</f>
        <v>60</v>
      </c>
      <c r="U245" s="14">
        <f>IF(Table4[[#This Row],[WtyParts]]="Yes",0,Table4[[#This Row],[PartsCost]])</f>
        <v>408.57</v>
      </c>
      <c r="V245" s="14">
        <f>M245+R245</f>
        <v>468.57</v>
      </c>
      <c r="W245" s="14">
        <f>SUM(Table4[[#This Row],[LbrFee]],Table4[[#This Row],[PartsFee]])</f>
        <v>468.57</v>
      </c>
      <c r="X245" t="s">
        <v>63</v>
      </c>
      <c r="Y245" t="s">
        <v>39</v>
      </c>
    </row>
    <row r="246" spans="1:25" ht="30" customHeight="1" x14ac:dyDescent="0.3">
      <c r="A246" t="s">
        <v>299</v>
      </c>
      <c r="B246" t="s">
        <v>31</v>
      </c>
      <c r="C246" t="s">
        <v>32</v>
      </c>
      <c r="D246" t="s">
        <v>26</v>
      </c>
      <c r="F246">
        <v>44201</v>
      </c>
      <c r="G246">
        <v>44210</v>
      </c>
      <c r="H246">
        <v>1</v>
      </c>
      <c r="L246">
        <v>0.25</v>
      </c>
      <c r="M246" s="13">
        <v>25.25</v>
      </c>
      <c r="N246" t="s">
        <v>27</v>
      </c>
      <c r="O246" t="s">
        <v>38</v>
      </c>
      <c r="P246">
        <v>9</v>
      </c>
      <c r="Q246" s="14">
        <f>_xlfn.IFS(H246=1,$AB$3,H246=2,$AB$4,H246=3,$AB$5)</f>
        <v>80</v>
      </c>
      <c r="R246" s="14">
        <f>L246*Q246</f>
        <v>20</v>
      </c>
      <c r="S246" s="14">
        <f>Table4[[#This Row],[LbrCost]]/24</f>
        <v>0.83333333333333337</v>
      </c>
      <c r="T246" s="14">
        <f>IF(Table4[[#This Row],[WtyLbr]]="Yes",0,Table4[[#This Row],[LbrCost]])</f>
        <v>20</v>
      </c>
      <c r="U246" s="14">
        <f>IF(Table4[[#This Row],[WtyParts]]="Yes",0,Table4[[#This Row],[PartsCost]])</f>
        <v>25.25</v>
      </c>
      <c r="V246" s="14">
        <f>M246+R246</f>
        <v>45.25</v>
      </c>
      <c r="W246" s="14">
        <f>SUM(Table4[[#This Row],[LbrFee]],Table4[[#This Row],[PartsFee]])</f>
        <v>45.25</v>
      </c>
      <c r="X246" t="s">
        <v>29</v>
      </c>
      <c r="Y246" t="s">
        <v>39</v>
      </c>
    </row>
    <row r="247" spans="1:25" ht="30" customHeight="1" x14ac:dyDescent="0.3">
      <c r="A247" t="s">
        <v>300</v>
      </c>
      <c r="B247" t="s">
        <v>36</v>
      </c>
      <c r="C247" t="s">
        <v>43</v>
      </c>
      <c r="D247" t="s">
        <v>33</v>
      </c>
      <c r="F247">
        <v>44201</v>
      </c>
      <c r="G247">
        <v>44221</v>
      </c>
      <c r="H247">
        <v>1</v>
      </c>
      <c r="L247">
        <v>1.25</v>
      </c>
      <c r="M247" s="13">
        <v>646</v>
      </c>
      <c r="N247" t="s">
        <v>27</v>
      </c>
      <c r="O247" t="s">
        <v>28</v>
      </c>
      <c r="P247">
        <v>20</v>
      </c>
      <c r="Q247" s="14">
        <f>_xlfn.IFS(H247=1,$AB$3,H247=2,$AB$4,H247=3,$AB$5)</f>
        <v>80</v>
      </c>
      <c r="R247" s="14">
        <f>L247*Q247</f>
        <v>100</v>
      </c>
      <c r="S247" s="14">
        <f>Table4[[#This Row],[LbrCost]]/24</f>
        <v>4.166666666666667</v>
      </c>
      <c r="T247" s="14">
        <f>IF(Table4[[#This Row],[WtyLbr]]="Yes",0,Table4[[#This Row],[LbrCost]])</f>
        <v>100</v>
      </c>
      <c r="U247" s="14">
        <f>IF(Table4[[#This Row],[WtyParts]]="Yes",0,Table4[[#This Row],[PartsCost]])</f>
        <v>646</v>
      </c>
      <c r="V247" s="14">
        <f>M247+R247</f>
        <v>746</v>
      </c>
      <c r="W247" s="14">
        <f>SUM(Table4[[#This Row],[LbrFee]],Table4[[#This Row],[PartsFee]])</f>
        <v>746</v>
      </c>
      <c r="X247" t="s">
        <v>29</v>
      </c>
      <c r="Y247" t="s">
        <v>63</v>
      </c>
    </row>
    <row r="248" spans="1:25" ht="30" customHeight="1" x14ac:dyDescent="0.3">
      <c r="A248" t="s">
        <v>301</v>
      </c>
      <c r="B248" t="s">
        <v>36</v>
      </c>
      <c r="C248" t="s">
        <v>59</v>
      </c>
      <c r="D248" t="s">
        <v>37</v>
      </c>
      <c r="F248">
        <v>44201</v>
      </c>
      <c r="G248">
        <v>44226</v>
      </c>
      <c r="H248">
        <v>1</v>
      </c>
      <c r="L248">
        <v>0.25</v>
      </c>
      <c r="M248" s="13">
        <v>125.42</v>
      </c>
      <c r="N248" t="s">
        <v>27</v>
      </c>
      <c r="O248" t="s">
        <v>51</v>
      </c>
      <c r="P248">
        <v>25</v>
      </c>
      <c r="Q248" s="14">
        <f>_xlfn.IFS(H248=1,$AB$3,H248=2,$AB$4,H248=3,$AB$5)</f>
        <v>80</v>
      </c>
      <c r="R248" s="14">
        <f>L248*Q248</f>
        <v>20</v>
      </c>
      <c r="S248" s="14">
        <f>Table4[[#This Row],[LbrCost]]/24</f>
        <v>0.83333333333333337</v>
      </c>
      <c r="T248" s="14">
        <f>IF(Table4[[#This Row],[WtyLbr]]="Yes",0,Table4[[#This Row],[LbrCost]])</f>
        <v>20</v>
      </c>
      <c r="U248" s="14">
        <f>IF(Table4[[#This Row],[WtyParts]]="Yes",0,Table4[[#This Row],[PartsCost]])</f>
        <v>125.42</v>
      </c>
      <c r="V248" s="14">
        <f>M248+R248</f>
        <v>145.42000000000002</v>
      </c>
      <c r="W248" s="14">
        <f>SUM(Table4[[#This Row],[LbrFee]],Table4[[#This Row],[PartsFee]])</f>
        <v>145.42000000000002</v>
      </c>
      <c r="X248" t="s">
        <v>29</v>
      </c>
      <c r="Y248" t="s">
        <v>60</v>
      </c>
    </row>
    <row r="249" spans="1:25" ht="30" customHeight="1" x14ac:dyDescent="0.3">
      <c r="A249" t="s">
        <v>302</v>
      </c>
      <c r="B249" t="s">
        <v>42</v>
      </c>
      <c r="C249" t="s">
        <v>25</v>
      </c>
      <c r="D249" t="s">
        <v>26</v>
      </c>
      <c r="F249">
        <v>44201</v>
      </c>
      <c r="G249">
        <v>44229</v>
      </c>
      <c r="H249">
        <v>2</v>
      </c>
      <c r="L249">
        <v>0.75</v>
      </c>
      <c r="M249" s="13">
        <v>286.73</v>
      </c>
      <c r="N249" t="s">
        <v>27</v>
      </c>
      <c r="O249" t="s">
        <v>28</v>
      </c>
      <c r="P249">
        <v>28</v>
      </c>
      <c r="Q249" s="14">
        <f>_xlfn.IFS(H249=1,$AB$3,H249=2,$AB$4,H249=3,$AB$5)</f>
        <v>140</v>
      </c>
      <c r="R249" s="14">
        <f>L249*Q249</f>
        <v>105</v>
      </c>
      <c r="S249" s="14">
        <f>Table4[[#This Row],[LbrCost]]/24</f>
        <v>4.375</v>
      </c>
      <c r="T249" s="14">
        <f>IF(Table4[[#This Row],[WtyLbr]]="Yes",0,Table4[[#This Row],[LbrCost]])</f>
        <v>105</v>
      </c>
      <c r="U249" s="14">
        <f>IF(Table4[[#This Row],[WtyParts]]="Yes",0,Table4[[#This Row],[PartsCost]])</f>
        <v>286.73</v>
      </c>
      <c r="V249" s="14">
        <f>M249+R249</f>
        <v>391.73</v>
      </c>
      <c r="W249" s="14">
        <f>SUM(Table4[[#This Row],[LbrFee]],Table4[[#This Row],[PartsFee]])</f>
        <v>391.73</v>
      </c>
      <c r="X249" t="s">
        <v>29</v>
      </c>
      <c r="Y249" t="s">
        <v>29</v>
      </c>
    </row>
    <row r="250" spans="1:25" ht="30" customHeight="1" x14ac:dyDescent="0.3">
      <c r="A250" t="s">
        <v>303</v>
      </c>
      <c r="B250" t="s">
        <v>31</v>
      </c>
      <c r="C250" t="s">
        <v>59</v>
      </c>
      <c r="D250" t="s">
        <v>169</v>
      </c>
      <c r="F250">
        <v>44201</v>
      </c>
      <c r="G250">
        <v>44229</v>
      </c>
      <c r="H250">
        <v>1</v>
      </c>
      <c r="L250">
        <v>2.5</v>
      </c>
      <c r="M250" s="13">
        <v>258.02999999999997</v>
      </c>
      <c r="N250" t="s">
        <v>27</v>
      </c>
      <c r="O250" t="s">
        <v>51</v>
      </c>
      <c r="P250">
        <v>28</v>
      </c>
      <c r="Q250" s="14">
        <f>_xlfn.IFS(H250=1,$AB$3,H250=2,$AB$4,H250=3,$AB$5)</f>
        <v>80</v>
      </c>
      <c r="R250" s="14">
        <f>L250*Q250</f>
        <v>200</v>
      </c>
      <c r="S250" s="14">
        <f>Table4[[#This Row],[LbrCost]]/24</f>
        <v>8.3333333333333339</v>
      </c>
      <c r="T250" s="14">
        <f>IF(Table4[[#This Row],[WtyLbr]]="Yes",0,Table4[[#This Row],[LbrCost]])</f>
        <v>200</v>
      </c>
      <c r="U250" s="14">
        <f>IF(Table4[[#This Row],[WtyParts]]="Yes",0,Table4[[#This Row],[PartsCost]])</f>
        <v>258.02999999999997</v>
      </c>
      <c r="V250" s="14">
        <f>M250+R250</f>
        <v>458.03</v>
      </c>
      <c r="W250" s="14">
        <f>SUM(Table4[[#This Row],[LbrFee]],Table4[[#This Row],[PartsFee]])</f>
        <v>458.03</v>
      </c>
      <c r="X250" t="s">
        <v>29</v>
      </c>
      <c r="Y250" t="s">
        <v>29</v>
      </c>
    </row>
    <row r="251" spans="1:25" ht="30" customHeight="1" x14ac:dyDescent="0.3">
      <c r="A251" t="s">
        <v>304</v>
      </c>
      <c r="B251" t="s">
        <v>31</v>
      </c>
      <c r="C251" t="s">
        <v>32</v>
      </c>
      <c r="D251" t="s">
        <v>26</v>
      </c>
      <c r="F251">
        <v>44201</v>
      </c>
      <c r="G251">
        <v>44320</v>
      </c>
      <c r="H251">
        <v>1</v>
      </c>
      <c r="L251">
        <v>0.25</v>
      </c>
      <c r="M251" s="13">
        <v>14.3</v>
      </c>
      <c r="N251" t="s">
        <v>27</v>
      </c>
      <c r="O251" t="s">
        <v>38</v>
      </c>
      <c r="P251">
        <v>119</v>
      </c>
      <c r="Q251" s="14">
        <f>_xlfn.IFS(H251=1,$AB$3,H251=2,$AB$4,H251=3,$AB$5)</f>
        <v>80</v>
      </c>
      <c r="R251" s="14">
        <f>L251*Q251</f>
        <v>20</v>
      </c>
      <c r="S251" s="14">
        <f>Table4[[#This Row],[LbrCost]]/24</f>
        <v>0.83333333333333337</v>
      </c>
      <c r="T251" s="14">
        <f>IF(Table4[[#This Row],[WtyLbr]]="Yes",0,Table4[[#This Row],[LbrCost]])</f>
        <v>20</v>
      </c>
      <c r="U251" s="14">
        <f>IF(Table4[[#This Row],[WtyParts]]="Yes",0,Table4[[#This Row],[PartsCost]])</f>
        <v>14.3</v>
      </c>
      <c r="V251" s="14">
        <f>M251+R251</f>
        <v>34.299999999999997</v>
      </c>
      <c r="W251" s="14">
        <f>SUM(Table4[[#This Row],[LbrFee]],Table4[[#This Row],[PartsFee]])</f>
        <v>34.299999999999997</v>
      </c>
      <c r="X251" t="s">
        <v>29</v>
      </c>
      <c r="Y251" t="s">
        <v>29</v>
      </c>
    </row>
    <row r="252" spans="1:25" ht="30" customHeight="1" x14ac:dyDescent="0.3">
      <c r="A252" t="s">
        <v>305</v>
      </c>
      <c r="B252" t="s">
        <v>31</v>
      </c>
      <c r="C252" t="s">
        <v>32</v>
      </c>
      <c r="D252" t="s">
        <v>26</v>
      </c>
      <c r="F252">
        <v>44202</v>
      </c>
      <c r="G252">
        <v>44214</v>
      </c>
      <c r="H252">
        <v>1</v>
      </c>
      <c r="L252">
        <v>0.25</v>
      </c>
      <c r="M252" s="13">
        <v>44.85</v>
      </c>
      <c r="N252" t="s">
        <v>27</v>
      </c>
      <c r="O252" t="s">
        <v>38</v>
      </c>
      <c r="P252">
        <v>12</v>
      </c>
      <c r="Q252" s="14">
        <f>_xlfn.IFS(H252=1,$AB$3,H252=2,$AB$4,H252=3,$AB$5)</f>
        <v>80</v>
      </c>
      <c r="R252" s="14">
        <f>L252*Q252</f>
        <v>20</v>
      </c>
      <c r="S252" s="14">
        <f>Table4[[#This Row],[LbrCost]]/24</f>
        <v>0.83333333333333337</v>
      </c>
      <c r="T252" s="14">
        <f>IF(Table4[[#This Row],[WtyLbr]]="Yes",0,Table4[[#This Row],[LbrCost]])</f>
        <v>20</v>
      </c>
      <c r="U252" s="14">
        <f>IF(Table4[[#This Row],[WtyParts]]="Yes",0,Table4[[#This Row],[PartsCost]])</f>
        <v>44.85</v>
      </c>
      <c r="V252" s="14">
        <f>M252+R252</f>
        <v>64.849999999999994</v>
      </c>
      <c r="W252" s="14">
        <f>SUM(Table4[[#This Row],[LbrFee]],Table4[[#This Row],[PartsFee]])</f>
        <v>64.849999999999994</v>
      </c>
      <c r="X252" t="s">
        <v>47</v>
      </c>
      <c r="Y252" t="s">
        <v>63</v>
      </c>
    </row>
    <row r="253" spans="1:25" ht="30" customHeight="1" x14ac:dyDescent="0.3">
      <c r="A253" t="s">
        <v>306</v>
      </c>
      <c r="B253" t="s">
        <v>42</v>
      </c>
      <c r="C253" t="s">
        <v>59</v>
      </c>
      <c r="D253" t="s">
        <v>26</v>
      </c>
      <c r="F253">
        <v>44202</v>
      </c>
      <c r="G253">
        <v>44217</v>
      </c>
      <c r="H253">
        <v>2</v>
      </c>
      <c r="L253">
        <v>0.5</v>
      </c>
      <c r="M253" s="13">
        <v>74.61</v>
      </c>
      <c r="N253" t="s">
        <v>27</v>
      </c>
      <c r="O253" t="s">
        <v>51</v>
      </c>
      <c r="P253">
        <v>15</v>
      </c>
      <c r="Q253" s="14">
        <f>_xlfn.IFS(H253=1,$AB$3,H253=2,$AB$4,H253=3,$AB$5)</f>
        <v>140</v>
      </c>
      <c r="R253" s="14">
        <f>L253*Q253</f>
        <v>70</v>
      </c>
      <c r="S253" s="14">
        <f>Table4[[#This Row],[LbrCost]]/24</f>
        <v>2.9166666666666665</v>
      </c>
      <c r="T253" s="14">
        <f>IF(Table4[[#This Row],[WtyLbr]]="Yes",0,Table4[[#This Row],[LbrCost]])</f>
        <v>70</v>
      </c>
      <c r="U253" s="14">
        <f>IF(Table4[[#This Row],[WtyParts]]="Yes",0,Table4[[#This Row],[PartsCost]])</f>
        <v>74.61</v>
      </c>
      <c r="V253" s="14">
        <f>M253+R253</f>
        <v>144.61000000000001</v>
      </c>
      <c r="W253" s="14">
        <f>SUM(Table4[[#This Row],[LbrFee]],Table4[[#This Row],[PartsFee]])</f>
        <v>144.61000000000001</v>
      </c>
      <c r="X253" t="s">
        <v>47</v>
      </c>
      <c r="Y253" t="s">
        <v>39</v>
      </c>
    </row>
    <row r="254" spans="1:25" ht="30" customHeight="1" x14ac:dyDescent="0.3">
      <c r="A254" t="s">
        <v>307</v>
      </c>
      <c r="B254" t="s">
        <v>24</v>
      </c>
      <c r="C254" t="s">
        <v>202</v>
      </c>
      <c r="D254" t="s">
        <v>33</v>
      </c>
      <c r="E254" t="s">
        <v>44</v>
      </c>
      <c r="F254">
        <v>44202</v>
      </c>
      <c r="G254">
        <v>44230</v>
      </c>
      <c r="H254">
        <v>2</v>
      </c>
      <c r="L254">
        <v>0.5</v>
      </c>
      <c r="M254" s="13">
        <v>126.71</v>
      </c>
      <c r="N254" t="s">
        <v>27</v>
      </c>
      <c r="O254" t="s">
        <v>28</v>
      </c>
      <c r="P254">
        <v>28</v>
      </c>
      <c r="Q254" s="14">
        <f>_xlfn.IFS(H254=1,$AB$3,H254=2,$AB$4,H254=3,$AB$5)</f>
        <v>140</v>
      </c>
      <c r="R254" s="14">
        <f>L254*Q254</f>
        <v>70</v>
      </c>
      <c r="S254" s="14">
        <f>Table4[[#This Row],[LbrCost]]/24</f>
        <v>2.9166666666666665</v>
      </c>
      <c r="T254" s="14">
        <f>IF(Table4[[#This Row],[WtyLbr]]="Yes",0,Table4[[#This Row],[LbrCost]])</f>
        <v>70</v>
      </c>
      <c r="U254" s="14">
        <f>IF(Table4[[#This Row],[WtyParts]]="Yes",0,Table4[[#This Row],[PartsCost]])</f>
        <v>126.71</v>
      </c>
      <c r="V254" s="14">
        <f>M254+R254</f>
        <v>196.70999999999998</v>
      </c>
      <c r="W254" s="14">
        <f>SUM(Table4[[#This Row],[LbrFee]],Table4[[#This Row],[PartsFee]])</f>
        <v>196.70999999999998</v>
      </c>
      <c r="X254" t="s">
        <v>47</v>
      </c>
      <c r="Y254" t="s">
        <v>47</v>
      </c>
    </row>
    <row r="255" spans="1:25" ht="30" customHeight="1" x14ac:dyDescent="0.3">
      <c r="A255" t="s">
        <v>308</v>
      </c>
      <c r="B255" t="s">
        <v>24</v>
      </c>
      <c r="C255" t="s">
        <v>202</v>
      </c>
      <c r="D255" t="s">
        <v>33</v>
      </c>
      <c r="F255">
        <v>44202</v>
      </c>
      <c r="G255">
        <v>44259</v>
      </c>
      <c r="H255">
        <v>2</v>
      </c>
      <c r="L255">
        <v>1.25</v>
      </c>
      <c r="M255" s="13">
        <v>256.83999999999997</v>
      </c>
      <c r="N255" t="s">
        <v>27</v>
      </c>
      <c r="O255" t="s">
        <v>28</v>
      </c>
      <c r="P255">
        <v>57</v>
      </c>
      <c r="Q255" s="14">
        <f>_xlfn.IFS(H255=1,$AB$3,H255=2,$AB$4,H255=3,$AB$5)</f>
        <v>140</v>
      </c>
      <c r="R255" s="14">
        <f>L255*Q255</f>
        <v>175</v>
      </c>
      <c r="S255" s="14">
        <f>Table4[[#This Row],[LbrCost]]/24</f>
        <v>7.291666666666667</v>
      </c>
      <c r="T255" s="14">
        <f>IF(Table4[[#This Row],[WtyLbr]]="Yes",0,Table4[[#This Row],[LbrCost]])</f>
        <v>175</v>
      </c>
      <c r="U255" s="14">
        <f>IF(Table4[[#This Row],[WtyParts]]="Yes",0,Table4[[#This Row],[PartsCost]])</f>
        <v>256.83999999999997</v>
      </c>
      <c r="V255" s="14">
        <f>M255+R255</f>
        <v>431.84</v>
      </c>
      <c r="W255" s="14">
        <f>SUM(Table4[[#This Row],[LbrFee]],Table4[[#This Row],[PartsFee]])</f>
        <v>431.84</v>
      </c>
      <c r="X255" t="s">
        <v>47</v>
      </c>
      <c r="Y255" t="s">
        <v>39</v>
      </c>
    </row>
    <row r="256" spans="1:25" ht="30" customHeight="1" x14ac:dyDescent="0.3">
      <c r="A256" t="s">
        <v>309</v>
      </c>
      <c r="B256" t="s">
        <v>68</v>
      </c>
      <c r="C256" t="s">
        <v>43</v>
      </c>
      <c r="D256" t="s">
        <v>37</v>
      </c>
      <c r="F256">
        <v>44203</v>
      </c>
      <c r="G256">
        <v>44215</v>
      </c>
      <c r="H256">
        <v>1</v>
      </c>
      <c r="L256">
        <v>0.25</v>
      </c>
      <c r="M256" s="13">
        <v>32.67</v>
      </c>
      <c r="N256" t="s">
        <v>27</v>
      </c>
      <c r="O256" t="s">
        <v>38</v>
      </c>
      <c r="P256">
        <v>12</v>
      </c>
      <c r="Q256" s="14">
        <f>_xlfn.IFS(H256=1,$AB$3,H256=2,$AB$4,H256=3,$AB$5)</f>
        <v>80</v>
      </c>
      <c r="R256" s="14">
        <f>L256*Q256</f>
        <v>20</v>
      </c>
      <c r="S256" s="14">
        <f>Table4[[#This Row],[LbrCost]]/24</f>
        <v>0.83333333333333337</v>
      </c>
      <c r="T256" s="14">
        <f>IF(Table4[[#This Row],[WtyLbr]]="Yes",0,Table4[[#This Row],[LbrCost]])</f>
        <v>20</v>
      </c>
      <c r="U256" s="14">
        <f>IF(Table4[[#This Row],[WtyParts]]="Yes",0,Table4[[#This Row],[PartsCost]])</f>
        <v>32.67</v>
      </c>
      <c r="V256" s="14">
        <f>M256+R256</f>
        <v>52.67</v>
      </c>
      <c r="W256" s="14">
        <f>SUM(Table4[[#This Row],[LbrFee]],Table4[[#This Row],[PartsFee]])</f>
        <v>52.67</v>
      </c>
      <c r="X256" t="s">
        <v>39</v>
      </c>
      <c r="Y256" t="s">
        <v>29</v>
      </c>
    </row>
    <row r="257" spans="1:25" ht="30" customHeight="1" x14ac:dyDescent="0.3">
      <c r="A257" t="s">
        <v>310</v>
      </c>
      <c r="B257" t="s">
        <v>42</v>
      </c>
      <c r="C257" t="s">
        <v>43</v>
      </c>
      <c r="D257" t="s">
        <v>26</v>
      </c>
      <c r="E257" t="s">
        <v>44</v>
      </c>
      <c r="F257">
        <v>44203</v>
      </c>
      <c r="G257">
        <v>44228</v>
      </c>
      <c r="H257">
        <v>2</v>
      </c>
      <c r="L257">
        <v>0.5</v>
      </c>
      <c r="M257" s="13">
        <v>72.349999999999994</v>
      </c>
      <c r="N257" t="s">
        <v>27</v>
      </c>
      <c r="O257" t="s">
        <v>28</v>
      </c>
      <c r="P257">
        <v>25</v>
      </c>
      <c r="Q257" s="14">
        <f>_xlfn.IFS(H257=1,$AB$3,H257=2,$AB$4,H257=3,$AB$5)</f>
        <v>140</v>
      </c>
      <c r="R257" s="14">
        <f>L257*Q257</f>
        <v>70</v>
      </c>
      <c r="S257" s="14">
        <f>Table4[[#This Row],[LbrCost]]/24</f>
        <v>2.9166666666666665</v>
      </c>
      <c r="T257" s="14">
        <f>IF(Table4[[#This Row],[WtyLbr]]="Yes",0,Table4[[#This Row],[LbrCost]])</f>
        <v>70</v>
      </c>
      <c r="U257" s="14">
        <f>IF(Table4[[#This Row],[WtyParts]]="Yes",0,Table4[[#This Row],[PartsCost]])</f>
        <v>72.349999999999994</v>
      </c>
      <c r="V257" s="14">
        <f>M257+R257</f>
        <v>142.35</v>
      </c>
      <c r="W257" s="14">
        <f>SUM(Table4[[#This Row],[LbrFee]],Table4[[#This Row],[PartsFee]])</f>
        <v>142.35</v>
      </c>
      <c r="X257" t="s">
        <v>39</v>
      </c>
      <c r="Y257" t="s">
        <v>63</v>
      </c>
    </row>
    <row r="258" spans="1:25" ht="30" customHeight="1" x14ac:dyDescent="0.3">
      <c r="A258" t="s">
        <v>311</v>
      </c>
      <c r="B258" t="s">
        <v>24</v>
      </c>
      <c r="C258" t="s">
        <v>202</v>
      </c>
      <c r="D258" t="s">
        <v>33</v>
      </c>
      <c r="F258">
        <v>44203</v>
      </c>
      <c r="G258">
        <v>44232</v>
      </c>
      <c r="H258">
        <v>2</v>
      </c>
      <c r="L258">
        <v>0.5</v>
      </c>
      <c r="M258" s="13">
        <v>178.5</v>
      </c>
      <c r="N258" t="s">
        <v>27</v>
      </c>
      <c r="O258" t="s">
        <v>51</v>
      </c>
      <c r="P258">
        <v>29</v>
      </c>
      <c r="Q258" s="14">
        <f>_xlfn.IFS(H258=1,$AB$3,H258=2,$AB$4,H258=3,$AB$5)</f>
        <v>140</v>
      </c>
      <c r="R258" s="14">
        <f>L258*Q258</f>
        <v>70</v>
      </c>
      <c r="S258" s="14">
        <f>Table4[[#This Row],[LbrCost]]/24</f>
        <v>2.9166666666666665</v>
      </c>
      <c r="T258" s="14">
        <f>IF(Table4[[#This Row],[WtyLbr]]="Yes",0,Table4[[#This Row],[LbrCost]])</f>
        <v>70</v>
      </c>
      <c r="U258" s="14">
        <f>IF(Table4[[#This Row],[WtyParts]]="Yes",0,Table4[[#This Row],[PartsCost]])</f>
        <v>178.5</v>
      </c>
      <c r="V258" s="14">
        <f>M258+R258</f>
        <v>248.5</v>
      </c>
      <c r="W258" s="14">
        <f>SUM(Table4[[#This Row],[LbrFee]],Table4[[#This Row],[PartsFee]])</f>
        <v>248.5</v>
      </c>
      <c r="X258" t="s">
        <v>39</v>
      </c>
      <c r="Y258" t="s">
        <v>34</v>
      </c>
    </row>
    <row r="259" spans="1:25" ht="30" customHeight="1" x14ac:dyDescent="0.3">
      <c r="A259" t="s">
        <v>312</v>
      </c>
      <c r="B259" t="s">
        <v>42</v>
      </c>
      <c r="C259" t="s">
        <v>50</v>
      </c>
      <c r="D259" t="s">
        <v>33</v>
      </c>
      <c r="F259">
        <v>44203</v>
      </c>
      <c r="G259">
        <v>44249</v>
      </c>
      <c r="H259">
        <v>1</v>
      </c>
      <c r="L259">
        <v>0.5</v>
      </c>
      <c r="M259" s="13">
        <v>18.25</v>
      </c>
      <c r="N259" t="s">
        <v>27</v>
      </c>
      <c r="O259" t="s">
        <v>51</v>
      </c>
      <c r="P259">
        <v>46</v>
      </c>
      <c r="Q259" s="14">
        <f>_xlfn.IFS(H259=1,$AB$3,H259=2,$AB$4,H259=3,$AB$5)</f>
        <v>80</v>
      </c>
      <c r="R259" s="14">
        <f>L259*Q259</f>
        <v>40</v>
      </c>
      <c r="S259" s="14">
        <f>Table4[[#This Row],[LbrCost]]/24</f>
        <v>1.6666666666666667</v>
      </c>
      <c r="T259" s="14">
        <f>IF(Table4[[#This Row],[WtyLbr]]="Yes",0,Table4[[#This Row],[LbrCost]])</f>
        <v>40</v>
      </c>
      <c r="U259" s="14">
        <f>IF(Table4[[#This Row],[WtyParts]]="Yes",0,Table4[[#This Row],[PartsCost]])</f>
        <v>18.25</v>
      </c>
      <c r="V259" s="14">
        <f>M259+R259</f>
        <v>58.25</v>
      </c>
      <c r="W259" s="14">
        <f>SUM(Table4[[#This Row],[LbrFee]],Table4[[#This Row],[PartsFee]])</f>
        <v>58.25</v>
      </c>
      <c r="X259" t="s">
        <v>39</v>
      </c>
      <c r="Y259" t="s">
        <v>63</v>
      </c>
    </row>
    <row r="260" spans="1:25" ht="30" customHeight="1" x14ac:dyDescent="0.3">
      <c r="A260" t="s">
        <v>313</v>
      </c>
      <c r="B260" t="s">
        <v>24</v>
      </c>
      <c r="C260" t="s">
        <v>202</v>
      </c>
      <c r="D260" t="s">
        <v>26</v>
      </c>
      <c r="F260">
        <v>44203</v>
      </c>
      <c r="G260">
        <v>44249</v>
      </c>
      <c r="H260">
        <v>2</v>
      </c>
      <c r="L260">
        <v>1.75</v>
      </c>
      <c r="M260" s="13">
        <v>151.81</v>
      </c>
      <c r="N260" t="s">
        <v>27</v>
      </c>
      <c r="O260" t="s">
        <v>51</v>
      </c>
      <c r="P260">
        <v>46</v>
      </c>
      <c r="Q260" s="14">
        <f>_xlfn.IFS(H260=1,$AB$3,H260=2,$AB$4,H260=3,$AB$5)</f>
        <v>140</v>
      </c>
      <c r="R260" s="14">
        <f>L260*Q260</f>
        <v>245</v>
      </c>
      <c r="S260" s="14">
        <f>Table4[[#This Row],[LbrCost]]/24</f>
        <v>10.208333333333334</v>
      </c>
      <c r="T260" s="14">
        <f>IF(Table4[[#This Row],[WtyLbr]]="Yes",0,Table4[[#This Row],[LbrCost]])</f>
        <v>245</v>
      </c>
      <c r="U260" s="14">
        <f>IF(Table4[[#This Row],[WtyParts]]="Yes",0,Table4[[#This Row],[PartsCost]])</f>
        <v>151.81</v>
      </c>
      <c r="V260" s="14">
        <f>M260+R260</f>
        <v>396.81</v>
      </c>
      <c r="W260" s="14">
        <f>SUM(Table4[[#This Row],[LbrFee]],Table4[[#This Row],[PartsFee]])</f>
        <v>396.81</v>
      </c>
      <c r="X260" t="s">
        <v>39</v>
      </c>
      <c r="Y260" t="s">
        <v>63</v>
      </c>
    </row>
    <row r="261" spans="1:25" ht="30" customHeight="1" x14ac:dyDescent="0.3">
      <c r="A261" t="s">
        <v>314</v>
      </c>
      <c r="B261" t="s">
        <v>68</v>
      </c>
      <c r="C261" t="s">
        <v>50</v>
      </c>
      <c r="D261" t="s">
        <v>37</v>
      </c>
      <c r="F261">
        <v>44204</v>
      </c>
      <c r="G261">
        <v>44212</v>
      </c>
      <c r="H261">
        <v>1</v>
      </c>
      <c r="L261">
        <v>0.25</v>
      </c>
      <c r="M261" s="13">
        <v>85.09</v>
      </c>
      <c r="N261" t="s">
        <v>27</v>
      </c>
      <c r="O261" t="s">
        <v>51</v>
      </c>
      <c r="P261">
        <v>8</v>
      </c>
      <c r="Q261" s="14">
        <f>_xlfn.IFS(H261=1,$AB$3,H261=2,$AB$4,H261=3,$AB$5)</f>
        <v>80</v>
      </c>
      <c r="R261" s="14">
        <f>L261*Q261</f>
        <v>20</v>
      </c>
      <c r="S261" s="14">
        <f>Table4[[#This Row],[LbrCost]]/24</f>
        <v>0.83333333333333337</v>
      </c>
      <c r="T261" s="14">
        <f>IF(Table4[[#This Row],[WtyLbr]]="Yes",0,Table4[[#This Row],[LbrCost]])</f>
        <v>20</v>
      </c>
      <c r="U261" s="14">
        <f>IF(Table4[[#This Row],[WtyParts]]="Yes",0,Table4[[#This Row],[PartsCost]])</f>
        <v>85.09</v>
      </c>
      <c r="V261" s="14">
        <f>M261+R261</f>
        <v>105.09</v>
      </c>
      <c r="W261" s="14">
        <f>SUM(Table4[[#This Row],[LbrFee]],Table4[[#This Row],[PartsFee]])</f>
        <v>105.09</v>
      </c>
      <c r="X261" t="s">
        <v>34</v>
      </c>
      <c r="Y261" t="s">
        <v>60</v>
      </c>
    </row>
    <row r="262" spans="1:25" ht="30" customHeight="1" x14ac:dyDescent="0.3">
      <c r="A262" t="s">
        <v>315</v>
      </c>
      <c r="B262" t="s">
        <v>31</v>
      </c>
      <c r="C262" t="s">
        <v>32</v>
      </c>
      <c r="D262" t="s">
        <v>26</v>
      </c>
      <c r="F262">
        <v>44204</v>
      </c>
      <c r="G262">
        <v>44228</v>
      </c>
      <c r="H262">
        <v>1</v>
      </c>
      <c r="L262">
        <v>0.25</v>
      </c>
      <c r="M262" s="13">
        <v>67.069999999999993</v>
      </c>
      <c r="N262" t="s">
        <v>27</v>
      </c>
      <c r="O262" t="s">
        <v>28</v>
      </c>
      <c r="P262">
        <v>24</v>
      </c>
      <c r="Q262" s="14">
        <f>_xlfn.IFS(H262=1,$AB$3,H262=2,$AB$4,H262=3,$AB$5)</f>
        <v>80</v>
      </c>
      <c r="R262" s="14">
        <f>L262*Q262</f>
        <v>20</v>
      </c>
      <c r="S262" s="14">
        <f>Table4[[#This Row],[LbrCost]]/24</f>
        <v>0.83333333333333337</v>
      </c>
      <c r="T262" s="14">
        <f>IF(Table4[[#This Row],[WtyLbr]]="Yes",0,Table4[[#This Row],[LbrCost]])</f>
        <v>20</v>
      </c>
      <c r="U262" s="14">
        <f>IF(Table4[[#This Row],[WtyParts]]="Yes",0,Table4[[#This Row],[PartsCost]])</f>
        <v>67.069999999999993</v>
      </c>
      <c r="V262" s="14">
        <f>M262+R262</f>
        <v>87.07</v>
      </c>
      <c r="W262" s="14">
        <f>SUM(Table4[[#This Row],[LbrFee]],Table4[[#This Row],[PartsFee]])</f>
        <v>87.07</v>
      </c>
      <c r="X262" t="s">
        <v>34</v>
      </c>
      <c r="Y262" t="s">
        <v>63</v>
      </c>
    </row>
    <row r="263" spans="1:25" ht="30" customHeight="1" x14ac:dyDescent="0.3">
      <c r="A263" t="s">
        <v>316</v>
      </c>
      <c r="B263" t="s">
        <v>31</v>
      </c>
      <c r="C263" t="s">
        <v>32</v>
      </c>
      <c r="D263" t="s">
        <v>37</v>
      </c>
      <c r="F263">
        <v>44207</v>
      </c>
      <c r="G263">
        <v>44217</v>
      </c>
      <c r="H263">
        <v>1</v>
      </c>
      <c r="L263">
        <v>0.25</v>
      </c>
      <c r="M263" s="13">
        <v>162.21</v>
      </c>
      <c r="N263" t="s">
        <v>27</v>
      </c>
      <c r="O263" t="s">
        <v>28</v>
      </c>
      <c r="P263">
        <v>10</v>
      </c>
      <c r="Q263" s="14">
        <f>_xlfn.IFS(H263=1,$AB$3,H263=2,$AB$4,H263=3,$AB$5)</f>
        <v>80</v>
      </c>
      <c r="R263" s="14">
        <f>L263*Q263</f>
        <v>20</v>
      </c>
      <c r="S263" s="14">
        <f>Table4[[#This Row],[LbrCost]]/24</f>
        <v>0.83333333333333337</v>
      </c>
      <c r="T263" s="14">
        <f>IF(Table4[[#This Row],[WtyLbr]]="Yes",0,Table4[[#This Row],[LbrCost]])</f>
        <v>20</v>
      </c>
      <c r="U263" s="14">
        <f>IF(Table4[[#This Row],[WtyParts]]="Yes",0,Table4[[#This Row],[PartsCost]])</f>
        <v>162.21</v>
      </c>
      <c r="V263" s="14">
        <f>M263+R263</f>
        <v>182.21</v>
      </c>
      <c r="W263" s="14">
        <f>SUM(Table4[[#This Row],[LbrFee]],Table4[[#This Row],[PartsFee]])</f>
        <v>182.21</v>
      </c>
      <c r="X263" t="s">
        <v>63</v>
      </c>
      <c r="Y263" t="s">
        <v>39</v>
      </c>
    </row>
    <row r="264" spans="1:25" ht="30" customHeight="1" x14ac:dyDescent="0.3">
      <c r="A264" t="s">
        <v>317</v>
      </c>
      <c r="B264" t="s">
        <v>68</v>
      </c>
      <c r="C264" t="s">
        <v>50</v>
      </c>
      <c r="D264" t="s">
        <v>169</v>
      </c>
      <c r="F264">
        <v>44207</v>
      </c>
      <c r="G264">
        <v>44224</v>
      </c>
      <c r="H264">
        <v>1</v>
      </c>
      <c r="L264">
        <v>1.25</v>
      </c>
      <c r="M264" s="13">
        <v>53.69</v>
      </c>
      <c r="N264" t="s">
        <v>27</v>
      </c>
      <c r="O264" t="s">
        <v>28</v>
      </c>
      <c r="P264">
        <v>17</v>
      </c>
      <c r="Q264" s="14">
        <f>_xlfn.IFS(H264=1,$AB$3,H264=2,$AB$4,H264=3,$AB$5)</f>
        <v>80</v>
      </c>
      <c r="R264" s="14">
        <f>L264*Q264</f>
        <v>100</v>
      </c>
      <c r="S264" s="14">
        <f>Table4[[#This Row],[LbrCost]]/24</f>
        <v>4.166666666666667</v>
      </c>
      <c r="T264" s="14">
        <f>IF(Table4[[#This Row],[WtyLbr]]="Yes",0,Table4[[#This Row],[LbrCost]])</f>
        <v>100</v>
      </c>
      <c r="U264" s="14">
        <f>IF(Table4[[#This Row],[WtyParts]]="Yes",0,Table4[[#This Row],[PartsCost]])</f>
        <v>53.69</v>
      </c>
      <c r="V264" s="14">
        <f>M264+R264</f>
        <v>153.69</v>
      </c>
      <c r="W264" s="14">
        <f>SUM(Table4[[#This Row],[LbrFee]],Table4[[#This Row],[PartsFee]])</f>
        <v>153.69</v>
      </c>
      <c r="X264" t="s">
        <v>63</v>
      </c>
      <c r="Y264" t="s">
        <v>39</v>
      </c>
    </row>
    <row r="265" spans="1:25" ht="30" customHeight="1" x14ac:dyDescent="0.3">
      <c r="A265" t="s">
        <v>318</v>
      </c>
      <c r="B265" t="s">
        <v>68</v>
      </c>
      <c r="C265" t="s">
        <v>59</v>
      </c>
      <c r="D265" t="s">
        <v>26</v>
      </c>
      <c r="F265">
        <v>44207</v>
      </c>
      <c r="G265">
        <v>44228</v>
      </c>
      <c r="H265">
        <v>2</v>
      </c>
      <c r="L265">
        <v>1</v>
      </c>
      <c r="M265" s="13">
        <v>211.85</v>
      </c>
      <c r="N265" t="s">
        <v>27</v>
      </c>
      <c r="O265" t="s">
        <v>51</v>
      </c>
      <c r="P265">
        <v>21</v>
      </c>
      <c r="Q265" s="14">
        <f>_xlfn.IFS(H265=1,$AB$3,H265=2,$AB$4,H265=3,$AB$5)</f>
        <v>140</v>
      </c>
      <c r="R265" s="14">
        <f>L265*Q265</f>
        <v>140</v>
      </c>
      <c r="S265" s="14">
        <f>Table4[[#This Row],[LbrCost]]/24</f>
        <v>5.833333333333333</v>
      </c>
      <c r="T265" s="14">
        <f>IF(Table4[[#This Row],[WtyLbr]]="Yes",0,Table4[[#This Row],[LbrCost]])</f>
        <v>140</v>
      </c>
      <c r="U265" s="14">
        <f>IF(Table4[[#This Row],[WtyParts]]="Yes",0,Table4[[#This Row],[PartsCost]])</f>
        <v>211.85</v>
      </c>
      <c r="V265" s="14">
        <f>M265+R265</f>
        <v>351.85</v>
      </c>
      <c r="W265" s="14">
        <f>SUM(Table4[[#This Row],[LbrFee]],Table4[[#This Row],[PartsFee]])</f>
        <v>351.85</v>
      </c>
      <c r="X265" t="s">
        <v>63</v>
      </c>
      <c r="Y265" t="s">
        <v>63</v>
      </c>
    </row>
    <row r="266" spans="1:25" ht="30" customHeight="1" x14ac:dyDescent="0.3">
      <c r="A266" t="s">
        <v>319</v>
      </c>
      <c r="B266" t="s">
        <v>31</v>
      </c>
      <c r="C266" t="s">
        <v>32</v>
      </c>
      <c r="D266" t="s">
        <v>26</v>
      </c>
      <c r="F266">
        <v>44207</v>
      </c>
      <c r="G266">
        <v>44228</v>
      </c>
      <c r="H266">
        <v>1</v>
      </c>
      <c r="L266">
        <v>0.25</v>
      </c>
      <c r="M266" s="13">
        <v>150.32</v>
      </c>
      <c r="N266" t="s">
        <v>27</v>
      </c>
      <c r="O266" t="s">
        <v>38</v>
      </c>
      <c r="P266">
        <v>21</v>
      </c>
      <c r="Q266" s="14">
        <f>_xlfn.IFS(H266=1,$AB$3,H266=2,$AB$4,H266=3,$AB$5)</f>
        <v>80</v>
      </c>
      <c r="R266" s="14">
        <f>L266*Q266</f>
        <v>20</v>
      </c>
      <c r="S266" s="14">
        <f>Table4[[#This Row],[LbrCost]]/24</f>
        <v>0.83333333333333337</v>
      </c>
      <c r="T266" s="14">
        <f>IF(Table4[[#This Row],[WtyLbr]]="Yes",0,Table4[[#This Row],[LbrCost]])</f>
        <v>20</v>
      </c>
      <c r="U266" s="14">
        <f>IF(Table4[[#This Row],[WtyParts]]="Yes",0,Table4[[#This Row],[PartsCost]])</f>
        <v>150.32</v>
      </c>
      <c r="V266" s="14">
        <f>M266+R266</f>
        <v>170.32</v>
      </c>
      <c r="W266" s="14">
        <f>SUM(Table4[[#This Row],[LbrFee]],Table4[[#This Row],[PartsFee]])</f>
        <v>170.32</v>
      </c>
      <c r="X266" t="s">
        <v>63</v>
      </c>
      <c r="Y266" t="s">
        <v>63</v>
      </c>
    </row>
    <row r="267" spans="1:25" ht="30" customHeight="1" x14ac:dyDescent="0.3">
      <c r="A267" t="s">
        <v>320</v>
      </c>
      <c r="B267" t="s">
        <v>201</v>
      </c>
      <c r="C267" t="s">
        <v>202</v>
      </c>
      <c r="D267" t="s">
        <v>26</v>
      </c>
      <c r="F267">
        <v>44207</v>
      </c>
      <c r="G267">
        <v>44250</v>
      </c>
      <c r="H267">
        <v>2</v>
      </c>
      <c r="L267">
        <v>0.25</v>
      </c>
      <c r="M267" s="13">
        <v>46.86</v>
      </c>
      <c r="N267" t="s">
        <v>27</v>
      </c>
      <c r="O267" t="s">
        <v>28</v>
      </c>
      <c r="P267">
        <v>43</v>
      </c>
      <c r="Q267" s="14">
        <f>_xlfn.IFS(H267=1,$AB$3,H267=2,$AB$4,H267=3,$AB$5)</f>
        <v>140</v>
      </c>
      <c r="R267" s="14">
        <f>L267*Q267</f>
        <v>35</v>
      </c>
      <c r="S267" s="14">
        <f>Table4[[#This Row],[LbrCost]]/24</f>
        <v>1.4583333333333333</v>
      </c>
      <c r="T267" s="14">
        <f>IF(Table4[[#This Row],[WtyLbr]]="Yes",0,Table4[[#This Row],[LbrCost]])</f>
        <v>35</v>
      </c>
      <c r="U267" s="14">
        <f>IF(Table4[[#This Row],[WtyParts]]="Yes",0,Table4[[#This Row],[PartsCost]])</f>
        <v>46.86</v>
      </c>
      <c r="V267" s="14">
        <f>M267+R267</f>
        <v>81.86</v>
      </c>
      <c r="W267" s="14">
        <f>SUM(Table4[[#This Row],[LbrFee]],Table4[[#This Row],[PartsFee]])</f>
        <v>81.86</v>
      </c>
      <c r="X267" t="s">
        <v>63</v>
      </c>
      <c r="Y267" t="s">
        <v>29</v>
      </c>
    </row>
    <row r="268" spans="1:25" ht="30" customHeight="1" x14ac:dyDescent="0.3">
      <c r="A268" t="s">
        <v>321</v>
      </c>
      <c r="B268" t="s">
        <v>31</v>
      </c>
      <c r="C268" t="s">
        <v>32</v>
      </c>
      <c r="D268" t="s">
        <v>26</v>
      </c>
      <c r="F268">
        <v>44208</v>
      </c>
      <c r="G268">
        <v>44217</v>
      </c>
      <c r="H268">
        <v>1</v>
      </c>
      <c r="L268">
        <v>0.25</v>
      </c>
      <c r="M268" s="13">
        <v>19.5</v>
      </c>
      <c r="N268" t="s">
        <v>27</v>
      </c>
      <c r="O268" t="s">
        <v>38</v>
      </c>
      <c r="P268">
        <v>9</v>
      </c>
      <c r="Q268" s="14">
        <f>_xlfn.IFS(H268=1,$AB$3,H268=2,$AB$4,H268=3,$AB$5)</f>
        <v>80</v>
      </c>
      <c r="R268" s="14">
        <f>L268*Q268</f>
        <v>20</v>
      </c>
      <c r="S268" s="14">
        <f>Table4[[#This Row],[LbrCost]]/24</f>
        <v>0.83333333333333337</v>
      </c>
      <c r="T268" s="14">
        <f>IF(Table4[[#This Row],[WtyLbr]]="Yes",0,Table4[[#This Row],[LbrCost]])</f>
        <v>20</v>
      </c>
      <c r="U268" s="14">
        <f>IF(Table4[[#This Row],[WtyParts]]="Yes",0,Table4[[#This Row],[PartsCost]])</f>
        <v>19.5</v>
      </c>
      <c r="V268" s="14">
        <f>M268+R268</f>
        <v>39.5</v>
      </c>
      <c r="W268" s="14">
        <f>SUM(Table4[[#This Row],[LbrFee]],Table4[[#This Row],[PartsFee]])</f>
        <v>39.5</v>
      </c>
      <c r="X268" t="s">
        <v>29</v>
      </c>
      <c r="Y268" t="s">
        <v>39</v>
      </c>
    </row>
    <row r="269" spans="1:25" ht="30" customHeight="1" x14ac:dyDescent="0.3">
      <c r="A269" t="s">
        <v>322</v>
      </c>
      <c r="B269" t="s">
        <v>36</v>
      </c>
      <c r="C269" t="s">
        <v>43</v>
      </c>
      <c r="D269" t="s">
        <v>33</v>
      </c>
      <c r="F269">
        <v>44208</v>
      </c>
      <c r="G269">
        <v>44215</v>
      </c>
      <c r="H269">
        <v>1</v>
      </c>
      <c r="L269">
        <v>1.25</v>
      </c>
      <c r="M269" s="13">
        <v>256.72000000000003</v>
      </c>
      <c r="N269" t="s">
        <v>27</v>
      </c>
      <c r="O269" t="s">
        <v>51</v>
      </c>
      <c r="P269">
        <v>7</v>
      </c>
      <c r="Q269" s="14">
        <f>_xlfn.IFS(H269=1,$AB$3,H269=2,$AB$4,H269=3,$AB$5)</f>
        <v>80</v>
      </c>
      <c r="R269" s="14">
        <f>L269*Q269</f>
        <v>100</v>
      </c>
      <c r="S269" s="14">
        <f>Table4[[#This Row],[LbrCost]]/24</f>
        <v>4.166666666666667</v>
      </c>
      <c r="T269" s="14">
        <f>IF(Table4[[#This Row],[WtyLbr]]="Yes",0,Table4[[#This Row],[LbrCost]])</f>
        <v>100</v>
      </c>
      <c r="U269" s="14">
        <f>IF(Table4[[#This Row],[WtyParts]]="Yes",0,Table4[[#This Row],[PartsCost]])</f>
        <v>256.72000000000003</v>
      </c>
      <c r="V269" s="14">
        <f>M269+R269</f>
        <v>356.72</v>
      </c>
      <c r="W269" s="14">
        <f>SUM(Table4[[#This Row],[LbrFee]],Table4[[#This Row],[PartsFee]])</f>
        <v>356.72</v>
      </c>
      <c r="X269" t="s">
        <v>29</v>
      </c>
      <c r="Y269" t="s">
        <v>29</v>
      </c>
    </row>
    <row r="270" spans="1:25" ht="30" customHeight="1" x14ac:dyDescent="0.3">
      <c r="A270" t="s">
        <v>323</v>
      </c>
      <c r="B270" t="s">
        <v>42</v>
      </c>
      <c r="C270" t="s">
        <v>25</v>
      </c>
      <c r="D270" t="s">
        <v>33</v>
      </c>
      <c r="F270">
        <v>44209</v>
      </c>
      <c r="G270">
        <v>44226</v>
      </c>
      <c r="H270">
        <v>1</v>
      </c>
      <c r="L270">
        <v>1</v>
      </c>
      <c r="M270" s="13">
        <v>86.29</v>
      </c>
      <c r="N270" t="s">
        <v>27</v>
      </c>
      <c r="O270" t="s">
        <v>51</v>
      </c>
      <c r="P270">
        <v>17</v>
      </c>
      <c r="Q270" s="14">
        <f>_xlfn.IFS(H270=1,$AB$3,H270=2,$AB$4,H270=3,$AB$5)</f>
        <v>80</v>
      </c>
      <c r="R270" s="14">
        <f>L270*Q270</f>
        <v>80</v>
      </c>
      <c r="S270" s="14">
        <f>Table4[[#This Row],[LbrCost]]/24</f>
        <v>3.3333333333333335</v>
      </c>
      <c r="T270" s="14">
        <f>IF(Table4[[#This Row],[WtyLbr]]="Yes",0,Table4[[#This Row],[LbrCost]])</f>
        <v>80</v>
      </c>
      <c r="U270" s="14">
        <f>IF(Table4[[#This Row],[WtyParts]]="Yes",0,Table4[[#This Row],[PartsCost]])</f>
        <v>86.29</v>
      </c>
      <c r="V270" s="14">
        <f>M270+R270</f>
        <v>166.29000000000002</v>
      </c>
      <c r="W270" s="14">
        <f>SUM(Table4[[#This Row],[LbrFee]],Table4[[#This Row],[PartsFee]])</f>
        <v>166.29000000000002</v>
      </c>
      <c r="X270" t="s">
        <v>47</v>
      </c>
      <c r="Y270" t="s">
        <v>60</v>
      </c>
    </row>
    <row r="271" spans="1:25" ht="30" customHeight="1" x14ac:dyDescent="0.3">
      <c r="A271" t="s">
        <v>324</v>
      </c>
      <c r="B271" t="s">
        <v>31</v>
      </c>
      <c r="C271" t="s">
        <v>32</v>
      </c>
      <c r="D271" t="s">
        <v>26</v>
      </c>
      <c r="F271">
        <v>44210</v>
      </c>
      <c r="G271">
        <v>44215</v>
      </c>
      <c r="H271">
        <v>1</v>
      </c>
      <c r="L271">
        <v>0.25</v>
      </c>
      <c r="M271" s="13">
        <v>108.31</v>
      </c>
      <c r="N271" t="s">
        <v>27</v>
      </c>
      <c r="O271" t="s">
        <v>38</v>
      </c>
      <c r="P271">
        <v>5</v>
      </c>
      <c r="Q271" s="14">
        <f>_xlfn.IFS(H271=1,$AB$3,H271=2,$AB$4,H271=3,$AB$5)</f>
        <v>80</v>
      </c>
      <c r="R271" s="14">
        <f>L271*Q271</f>
        <v>20</v>
      </c>
      <c r="S271" s="14">
        <f>Table4[[#This Row],[LbrCost]]/24</f>
        <v>0.83333333333333337</v>
      </c>
      <c r="T271" s="14">
        <f>IF(Table4[[#This Row],[WtyLbr]]="Yes",0,Table4[[#This Row],[LbrCost]])</f>
        <v>20</v>
      </c>
      <c r="U271" s="14">
        <f>IF(Table4[[#This Row],[WtyParts]]="Yes",0,Table4[[#This Row],[PartsCost]])</f>
        <v>108.31</v>
      </c>
      <c r="V271" s="14">
        <f>M271+R271</f>
        <v>128.31</v>
      </c>
      <c r="W271" s="14">
        <f>SUM(Table4[[#This Row],[LbrFee]],Table4[[#This Row],[PartsFee]])</f>
        <v>128.31</v>
      </c>
      <c r="X271" t="s">
        <v>39</v>
      </c>
      <c r="Y271" t="s">
        <v>29</v>
      </c>
    </row>
    <row r="272" spans="1:25" ht="30" customHeight="1" x14ac:dyDescent="0.3">
      <c r="A272" t="s">
        <v>325</v>
      </c>
      <c r="B272" t="s">
        <v>68</v>
      </c>
      <c r="C272" t="s">
        <v>43</v>
      </c>
      <c r="D272" t="s">
        <v>26</v>
      </c>
      <c r="F272">
        <v>44210</v>
      </c>
      <c r="G272">
        <v>44221</v>
      </c>
      <c r="H272">
        <v>1</v>
      </c>
      <c r="L272">
        <v>0.25</v>
      </c>
      <c r="M272" s="13">
        <v>70.819999999999993</v>
      </c>
      <c r="N272" t="s">
        <v>27</v>
      </c>
      <c r="O272" t="s">
        <v>51</v>
      </c>
      <c r="P272">
        <v>11</v>
      </c>
      <c r="Q272" s="14">
        <f>_xlfn.IFS(H272=1,$AB$3,H272=2,$AB$4,H272=3,$AB$5)</f>
        <v>80</v>
      </c>
      <c r="R272" s="14">
        <f>L272*Q272</f>
        <v>20</v>
      </c>
      <c r="S272" s="14">
        <f>Table4[[#This Row],[LbrCost]]/24</f>
        <v>0.83333333333333337</v>
      </c>
      <c r="T272" s="14">
        <f>IF(Table4[[#This Row],[WtyLbr]]="Yes",0,Table4[[#This Row],[LbrCost]])</f>
        <v>20</v>
      </c>
      <c r="U272" s="14">
        <f>IF(Table4[[#This Row],[WtyParts]]="Yes",0,Table4[[#This Row],[PartsCost]])</f>
        <v>70.819999999999993</v>
      </c>
      <c r="V272" s="14">
        <f>M272+R272</f>
        <v>90.82</v>
      </c>
      <c r="W272" s="14">
        <f>SUM(Table4[[#This Row],[LbrFee]],Table4[[#This Row],[PartsFee]])</f>
        <v>90.82</v>
      </c>
      <c r="X272" t="s">
        <v>39</v>
      </c>
      <c r="Y272" t="s">
        <v>63</v>
      </c>
    </row>
    <row r="273" spans="1:25" ht="30" customHeight="1" x14ac:dyDescent="0.3">
      <c r="A273" t="s">
        <v>326</v>
      </c>
      <c r="B273" t="s">
        <v>31</v>
      </c>
      <c r="C273" t="s">
        <v>32</v>
      </c>
      <c r="D273" t="s">
        <v>26</v>
      </c>
      <c r="E273" t="s">
        <v>44</v>
      </c>
      <c r="F273">
        <v>44210</v>
      </c>
      <c r="G273">
        <v>44228</v>
      </c>
      <c r="H273">
        <v>1</v>
      </c>
      <c r="L273">
        <v>0.5</v>
      </c>
      <c r="M273" s="13">
        <v>56.92</v>
      </c>
      <c r="N273" t="s">
        <v>27</v>
      </c>
      <c r="O273" t="s">
        <v>28</v>
      </c>
      <c r="P273">
        <v>18</v>
      </c>
      <c r="Q273" s="14">
        <f>_xlfn.IFS(H273=1,$AB$3,H273=2,$AB$4,H273=3,$AB$5)</f>
        <v>80</v>
      </c>
      <c r="R273" s="14">
        <f>L273*Q273</f>
        <v>40</v>
      </c>
      <c r="S273" s="14">
        <f>Table4[[#This Row],[LbrCost]]/24</f>
        <v>1.6666666666666667</v>
      </c>
      <c r="T273" s="14">
        <f>IF(Table4[[#This Row],[WtyLbr]]="Yes",0,Table4[[#This Row],[LbrCost]])</f>
        <v>40</v>
      </c>
      <c r="U273" s="14">
        <f>IF(Table4[[#This Row],[WtyParts]]="Yes",0,Table4[[#This Row],[PartsCost]])</f>
        <v>56.92</v>
      </c>
      <c r="V273" s="14">
        <f>M273+R273</f>
        <v>96.92</v>
      </c>
      <c r="W273" s="14">
        <f>SUM(Table4[[#This Row],[LbrFee]],Table4[[#This Row],[PartsFee]])</f>
        <v>96.92</v>
      </c>
      <c r="X273" t="s">
        <v>39</v>
      </c>
      <c r="Y273" t="s">
        <v>63</v>
      </c>
    </row>
    <row r="274" spans="1:25" ht="30" customHeight="1" x14ac:dyDescent="0.3">
      <c r="A274" t="s">
        <v>327</v>
      </c>
      <c r="B274" t="s">
        <v>42</v>
      </c>
      <c r="C274" t="s">
        <v>50</v>
      </c>
      <c r="D274" t="s">
        <v>26</v>
      </c>
      <c r="F274">
        <v>44210</v>
      </c>
      <c r="G274">
        <v>44232</v>
      </c>
      <c r="H274">
        <v>2</v>
      </c>
      <c r="L274">
        <v>0.5</v>
      </c>
      <c r="M274" s="13">
        <v>74.53</v>
      </c>
      <c r="N274" t="s">
        <v>27</v>
      </c>
      <c r="O274" t="s">
        <v>51</v>
      </c>
      <c r="P274">
        <v>22</v>
      </c>
      <c r="Q274" s="14">
        <f>_xlfn.IFS(H274=1,$AB$3,H274=2,$AB$4,H274=3,$AB$5)</f>
        <v>140</v>
      </c>
      <c r="R274" s="14">
        <f>L274*Q274</f>
        <v>70</v>
      </c>
      <c r="S274" s="14">
        <f>Table4[[#This Row],[LbrCost]]/24</f>
        <v>2.9166666666666665</v>
      </c>
      <c r="T274" s="14">
        <f>IF(Table4[[#This Row],[WtyLbr]]="Yes",0,Table4[[#This Row],[LbrCost]])</f>
        <v>70</v>
      </c>
      <c r="U274" s="14">
        <f>IF(Table4[[#This Row],[WtyParts]]="Yes",0,Table4[[#This Row],[PartsCost]])</f>
        <v>74.53</v>
      </c>
      <c r="V274" s="14">
        <f>M274+R274</f>
        <v>144.53</v>
      </c>
      <c r="W274" s="14">
        <f>SUM(Table4[[#This Row],[LbrFee]],Table4[[#This Row],[PartsFee]])</f>
        <v>144.53</v>
      </c>
      <c r="X274" t="s">
        <v>39</v>
      </c>
      <c r="Y274" t="s">
        <v>34</v>
      </c>
    </row>
    <row r="275" spans="1:25" ht="30" customHeight="1" x14ac:dyDescent="0.3">
      <c r="A275" t="s">
        <v>328</v>
      </c>
      <c r="B275" t="s">
        <v>24</v>
      </c>
      <c r="C275" t="s">
        <v>202</v>
      </c>
      <c r="D275" t="s">
        <v>26</v>
      </c>
      <c r="F275">
        <v>44210</v>
      </c>
      <c r="G275">
        <v>44242</v>
      </c>
      <c r="H275">
        <v>2</v>
      </c>
      <c r="L275">
        <v>0.5</v>
      </c>
      <c r="M275" s="13">
        <v>137.22</v>
      </c>
      <c r="N275" t="s">
        <v>27</v>
      </c>
      <c r="O275" t="s">
        <v>28</v>
      </c>
      <c r="P275">
        <v>32</v>
      </c>
      <c r="Q275" s="14">
        <f>_xlfn.IFS(H275=1,$AB$3,H275=2,$AB$4,H275=3,$AB$5)</f>
        <v>140</v>
      </c>
      <c r="R275" s="14">
        <f>L275*Q275</f>
        <v>70</v>
      </c>
      <c r="S275" s="14">
        <f>Table4[[#This Row],[LbrCost]]/24</f>
        <v>2.9166666666666665</v>
      </c>
      <c r="T275" s="14">
        <f>IF(Table4[[#This Row],[WtyLbr]]="Yes",0,Table4[[#This Row],[LbrCost]])</f>
        <v>70</v>
      </c>
      <c r="U275" s="14">
        <f>IF(Table4[[#This Row],[WtyParts]]="Yes",0,Table4[[#This Row],[PartsCost]])</f>
        <v>137.22</v>
      </c>
      <c r="V275" s="14">
        <f>M275+R275</f>
        <v>207.22</v>
      </c>
      <c r="W275" s="14">
        <f>SUM(Table4[[#This Row],[LbrFee]],Table4[[#This Row],[PartsFee]])</f>
        <v>207.22</v>
      </c>
      <c r="X275" t="s">
        <v>39</v>
      </c>
      <c r="Y275" t="s">
        <v>63</v>
      </c>
    </row>
    <row r="276" spans="1:25" ht="30" customHeight="1" x14ac:dyDescent="0.3">
      <c r="A276" t="s">
        <v>329</v>
      </c>
      <c r="B276" t="s">
        <v>42</v>
      </c>
      <c r="C276" t="s">
        <v>43</v>
      </c>
      <c r="D276" t="s">
        <v>26</v>
      </c>
      <c r="E276" t="s">
        <v>44</v>
      </c>
      <c r="F276">
        <v>44211</v>
      </c>
      <c r="G276">
        <v>44228</v>
      </c>
      <c r="H276">
        <v>2</v>
      </c>
      <c r="L276">
        <v>0.5</v>
      </c>
      <c r="M276" s="13">
        <v>83.46</v>
      </c>
      <c r="N276" t="s">
        <v>27</v>
      </c>
      <c r="O276" t="s">
        <v>28</v>
      </c>
      <c r="P276">
        <v>17</v>
      </c>
      <c r="Q276" s="14">
        <f>_xlfn.IFS(H276=1,$AB$3,H276=2,$AB$4,H276=3,$AB$5)</f>
        <v>140</v>
      </c>
      <c r="R276" s="14">
        <f>L276*Q276</f>
        <v>70</v>
      </c>
      <c r="S276" s="14">
        <f>Table4[[#This Row],[LbrCost]]/24</f>
        <v>2.9166666666666665</v>
      </c>
      <c r="T276" s="14">
        <f>IF(Table4[[#This Row],[WtyLbr]]="Yes",0,Table4[[#This Row],[LbrCost]])</f>
        <v>70</v>
      </c>
      <c r="U276" s="14">
        <f>IF(Table4[[#This Row],[WtyParts]]="Yes",0,Table4[[#This Row],[PartsCost]])</f>
        <v>83.46</v>
      </c>
      <c r="V276" s="14">
        <f>M276+R276</f>
        <v>153.45999999999998</v>
      </c>
      <c r="W276" s="14">
        <f>SUM(Table4[[#This Row],[LbrFee]],Table4[[#This Row],[PartsFee]])</f>
        <v>153.45999999999998</v>
      </c>
      <c r="X276" t="s">
        <v>34</v>
      </c>
      <c r="Y276" t="s">
        <v>63</v>
      </c>
    </row>
    <row r="277" spans="1:25" ht="30" customHeight="1" x14ac:dyDescent="0.3">
      <c r="A277" t="s">
        <v>330</v>
      </c>
      <c r="B277" t="s">
        <v>55</v>
      </c>
      <c r="C277" t="s">
        <v>25</v>
      </c>
      <c r="D277" t="s">
        <v>26</v>
      </c>
      <c r="F277">
        <v>44212</v>
      </c>
      <c r="G277">
        <v>44230</v>
      </c>
      <c r="H277">
        <v>1</v>
      </c>
      <c r="L277">
        <v>1</v>
      </c>
      <c r="M277" s="13">
        <v>9.92</v>
      </c>
      <c r="N277" t="s">
        <v>27</v>
      </c>
      <c r="O277" t="s">
        <v>38</v>
      </c>
      <c r="P277">
        <v>18</v>
      </c>
      <c r="Q277" s="14">
        <f>_xlfn.IFS(H277=1,$AB$3,H277=2,$AB$4,H277=3,$AB$5)</f>
        <v>80</v>
      </c>
      <c r="R277" s="14">
        <f>L277*Q277</f>
        <v>80</v>
      </c>
      <c r="S277" s="14">
        <f>Table4[[#This Row],[LbrCost]]/24</f>
        <v>3.3333333333333335</v>
      </c>
      <c r="T277" s="14">
        <f>IF(Table4[[#This Row],[WtyLbr]]="Yes",0,Table4[[#This Row],[LbrCost]])</f>
        <v>80</v>
      </c>
      <c r="U277" s="14">
        <f>IF(Table4[[#This Row],[WtyParts]]="Yes",0,Table4[[#This Row],[PartsCost]])</f>
        <v>9.92</v>
      </c>
      <c r="V277" s="14">
        <f>M277+R277</f>
        <v>89.92</v>
      </c>
      <c r="W277" s="14">
        <f>SUM(Table4[[#This Row],[LbrFee]],Table4[[#This Row],[PartsFee]])</f>
        <v>89.92</v>
      </c>
      <c r="X277" t="s">
        <v>60</v>
      </c>
      <c r="Y277" t="s">
        <v>47</v>
      </c>
    </row>
    <row r="278" spans="1:25" ht="30" customHeight="1" x14ac:dyDescent="0.3">
      <c r="A278" t="s">
        <v>331</v>
      </c>
      <c r="B278" t="s">
        <v>68</v>
      </c>
      <c r="C278" t="s">
        <v>43</v>
      </c>
      <c r="D278" t="s">
        <v>26</v>
      </c>
      <c r="F278">
        <v>44214</v>
      </c>
      <c r="G278">
        <v>44221</v>
      </c>
      <c r="H278">
        <v>1</v>
      </c>
      <c r="L278">
        <v>0.25</v>
      </c>
      <c r="M278" s="13">
        <v>72.349999999999994</v>
      </c>
      <c r="N278" t="s">
        <v>27</v>
      </c>
      <c r="O278" t="s">
        <v>51</v>
      </c>
      <c r="P278">
        <v>7</v>
      </c>
      <c r="Q278" s="14">
        <f>_xlfn.IFS(H278=1,$AB$3,H278=2,$AB$4,H278=3,$AB$5)</f>
        <v>80</v>
      </c>
      <c r="R278" s="14">
        <f>L278*Q278</f>
        <v>20</v>
      </c>
      <c r="S278" s="14">
        <f>Table4[[#This Row],[LbrCost]]/24</f>
        <v>0.83333333333333337</v>
      </c>
      <c r="T278" s="14">
        <f>IF(Table4[[#This Row],[WtyLbr]]="Yes",0,Table4[[#This Row],[LbrCost]])</f>
        <v>20</v>
      </c>
      <c r="U278" s="14">
        <f>IF(Table4[[#This Row],[WtyParts]]="Yes",0,Table4[[#This Row],[PartsCost]])</f>
        <v>72.349999999999994</v>
      </c>
      <c r="V278" s="14">
        <f>M278+R278</f>
        <v>92.35</v>
      </c>
      <c r="W278" s="14">
        <f>SUM(Table4[[#This Row],[LbrFee]],Table4[[#This Row],[PartsFee]])</f>
        <v>92.35</v>
      </c>
      <c r="X278" t="s">
        <v>63</v>
      </c>
      <c r="Y278" t="s">
        <v>63</v>
      </c>
    </row>
    <row r="279" spans="1:25" ht="30" customHeight="1" x14ac:dyDescent="0.3">
      <c r="A279" t="s">
        <v>332</v>
      </c>
      <c r="B279" t="s">
        <v>42</v>
      </c>
      <c r="C279" t="s">
        <v>43</v>
      </c>
      <c r="D279" t="s">
        <v>37</v>
      </c>
      <c r="E279" t="s">
        <v>44</v>
      </c>
      <c r="F279">
        <v>44214</v>
      </c>
      <c r="G279">
        <v>44223</v>
      </c>
      <c r="H279">
        <v>1</v>
      </c>
      <c r="L279">
        <v>0.25</v>
      </c>
      <c r="M279" s="13">
        <v>19.98</v>
      </c>
      <c r="N279" t="s">
        <v>27</v>
      </c>
      <c r="O279" t="s">
        <v>28</v>
      </c>
      <c r="P279">
        <v>9</v>
      </c>
      <c r="Q279" s="14">
        <f>_xlfn.IFS(H279=1,$AB$3,H279=2,$AB$4,H279=3,$AB$5)</f>
        <v>80</v>
      </c>
      <c r="R279" s="14">
        <f>L279*Q279</f>
        <v>20</v>
      </c>
      <c r="S279" s="14">
        <f>Table4[[#This Row],[LbrCost]]/24</f>
        <v>0.83333333333333337</v>
      </c>
      <c r="T279" s="14">
        <f>IF(Table4[[#This Row],[WtyLbr]]="Yes",0,Table4[[#This Row],[LbrCost]])</f>
        <v>20</v>
      </c>
      <c r="U279" s="14">
        <f>IF(Table4[[#This Row],[WtyParts]]="Yes",0,Table4[[#This Row],[PartsCost]])</f>
        <v>19.98</v>
      </c>
      <c r="V279" s="14">
        <f>M279+R279</f>
        <v>39.980000000000004</v>
      </c>
      <c r="W279" s="14">
        <f>SUM(Table4[[#This Row],[LbrFee]],Table4[[#This Row],[PartsFee]])</f>
        <v>39.980000000000004</v>
      </c>
      <c r="X279" t="s">
        <v>63</v>
      </c>
      <c r="Y279" t="s">
        <v>47</v>
      </c>
    </row>
    <row r="280" spans="1:25" ht="30" customHeight="1" x14ac:dyDescent="0.3">
      <c r="A280" t="s">
        <v>333</v>
      </c>
      <c r="B280" t="s">
        <v>201</v>
      </c>
      <c r="C280" t="s">
        <v>202</v>
      </c>
      <c r="D280" t="s">
        <v>53</v>
      </c>
      <c r="F280">
        <v>44214</v>
      </c>
      <c r="G280">
        <v>44229</v>
      </c>
      <c r="H280">
        <v>2</v>
      </c>
      <c r="L280">
        <v>1.25</v>
      </c>
      <c r="M280" s="13">
        <v>85.32</v>
      </c>
      <c r="N280" t="s">
        <v>27</v>
      </c>
      <c r="O280" t="s">
        <v>28</v>
      </c>
      <c r="P280">
        <v>15</v>
      </c>
      <c r="Q280" s="14">
        <f>_xlfn.IFS(H280=1,$AB$3,H280=2,$AB$4,H280=3,$AB$5)</f>
        <v>140</v>
      </c>
      <c r="R280" s="14">
        <f>L280*Q280</f>
        <v>175</v>
      </c>
      <c r="S280" s="14">
        <f>Table4[[#This Row],[LbrCost]]/24</f>
        <v>7.291666666666667</v>
      </c>
      <c r="T280" s="14">
        <f>IF(Table4[[#This Row],[WtyLbr]]="Yes",0,Table4[[#This Row],[LbrCost]])</f>
        <v>175</v>
      </c>
      <c r="U280" s="14">
        <f>IF(Table4[[#This Row],[WtyParts]]="Yes",0,Table4[[#This Row],[PartsCost]])</f>
        <v>85.32</v>
      </c>
      <c r="V280" s="14">
        <f>M280+R280</f>
        <v>260.32</v>
      </c>
      <c r="W280" s="14">
        <f>SUM(Table4[[#This Row],[LbrFee]],Table4[[#This Row],[PartsFee]])</f>
        <v>260.32</v>
      </c>
      <c r="X280" t="s">
        <v>63</v>
      </c>
      <c r="Y280" t="s">
        <v>29</v>
      </c>
    </row>
    <row r="281" spans="1:25" ht="30" customHeight="1" x14ac:dyDescent="0.3">
      <c r="A281" t="s">
        <v>334</v>
      </c>
      <c r="B281" t="s">
        <v>55</v>
      </c>
      <c r="C281" t="s">
        <v>25</v>
      </c>
      <c r="D281" t="s">
        <v>26</v>
      </c>
      <c r="F281">
        <v>44214</v>
      </c>
      <c r="G281">
        <v>44256</v>
      </c>
      <c r="H281">
        <v>1</v>
      </c>
      <c r="L281">
        <v>0.5</v>
      </c>
      <c r="M281" s="13">
        <v>180</v>
      </c>
      <c r="N281" t="s">
        <v>27</v>
      </c>
      <c r="O281" t="s">
        <v>38</v>
      </c>
      <c r="P281">
        <v>42</v>
      </c>
      <c r="Q281" s="14">
        <f>_xlfn.IFS(H281=1,$AB$3,H281=2,$AB$4,H281=3,$AB$5)</f>
        <v>80</v>
      </c>
      <c r="R281" s="14">
        <f>L281*Q281</f>
        <v>40</v>
      </c>
      <c r="S281" s="14">
        <f>Table4[[#This Row],[LbrCost]]/24</f>
        <v>1.6666666666666667</v>
      </c>
      <c r="T281" s="14">
        <f>IF(Table4[[#This Row],[WtyLbr]]="Yes",0,Table4[[#This Row],[LbrCost]])</f>
        <v>40</v>
      </c>
      <c r="U281" s="14">
        <f>IF(Table4[[#This Row],[WtyParts]]="Yes",0,Table4[[#This Row],[PartsCost]])</f>
        <v>180</v>
      </c>
      <c r="V281" s="14">
        <f>M281+R281</f>
        <v>220</v>
      </c>
      <c r="W281" s="14">
        <f>SUM(Table4[[#This Row],[LbrFee]],Table4[[#This Row],[PartsFee]])</f>
        <v>220</v>
      </c>
      <c r="X281" t="s">
        <v>63</v>
      </c>
      <c r="Y281" t="s">
        <v>63</v>
      </c>
    </row>
    <row r="282" spans="1:25" ht="30" customHeight="1" x14ac:dyDescent="0.3">
      <c r="A282" t="s">
        <v>335</v>
      </c>
      <c r="B282" t="s">
        <v>201</v>
      </c>
      <c r="C282" t="s">
        <v>202</v>
      </c>
      <c r="D282" t="s">
        <v>26</v>
      </c>
      <c r="F282">
        <v>44215</v>
      </c>
      <c r="G282">
        <v>44231</v>
      </c>
      <c r="H282">
        <v>2</v>
      </c>
      <c r="L282">
        <v>0.25</v>
      </c>
      <c r="M282" s="13">
        <v>52.35</v>
      </c>
      <c r="N282" t="s">
        <v>27</v>
      </c>
      <c r="O282" t="s">
        <v>28</v>
      </c>
      <c r="P282">
        <v>16</v>
      </c>
      <c r="Q282" s="14">
        <f>_xlfn.IFS(H282=1,$AB$3,H282=2,$AB$4,H282=3,$AB$5)</f>
        <v>140</v>
      </c>
      <c r="R282" s="14">
        <f>L282*Q282</f>
        <v>35</v>
      </c>
      <c r="S282" s="14">
        <f>Table4[[#This Row],[LbrCost]]/24</f>
        <v>1.4583333333333333</v>
      </c>
      <c r="T282" s="14">
        <f>IF(Table4[[#This Row],[WtyLbr]]="Yes",0,Table4[[#This Row],[LbrCost]])</f>
        <v>35</v>
      </c>
      <c r="U282" s="14">
        <f>IF(Table4[[#This Row],[WtyParts]]="Yes",0,Table4[[#This Row],[PartsCost]])</f>
        <v>52.35</v>
      </c>
      <c r="V282" s="14">
        <f>M282+R282</f>
        <v>87.35</v>
      </c>
      <c r="W282" s="14">
        <f>SUM(Table4[[#This Row],[LbrFee]],Table4[[#This Row],[PartsFee]])</f>
        <v>87.35</v>
      </c>
      <c r="X282" t="s">
        <v>29</v>
      </c>
      <c r="Y282" t="s">
        <v>39</v>
      </c>
    </row>
    <row r="283" spans="1:25" ht="30" customHeight="1" x14ac:dyDescent="0.3">
      <c r="A283" t="s">
        <v>336</v>
      </c>
      <c r="B283" t="s">
        <v>201</v>
      </c>
      <c r="C283" t="s">
        <v>202</v>
      </c>
      <c r="D283" t="s">
        <v>26</v>
      </c>
      <c r="F283">
        <v>44215</v>
      </c>
      <c r="G283">
        <v>44236</v>
      </c>
      <c r="H283">
        <v>2</v>
      </c>
      <c r="L283">
        <v>0.5</v>
      </c>
      <c r="M283" s="13">
        <v>45.29</v>
      </c>
      <c r="N283" t="s">
        <v>27</v>
      </c>
      <c r="O283" t="s">
        <v>28</v>
      </c>
      <c r="P283">
        <v>21</v>
      </c>
      <c r="Q283" s="14">
        <f>_xlfn.IFS(H283=1,$AB$3,H283=2,$AB$4,H283=3,$AB$5)</f>
        <v>140</v>
      </c>
      <c r="R283" s="14">
        <f>L283*Q283</f>
        <v>70</v>
      </c>
      <c r="S283" s="14">
        <f>Table4[[#This Row],[LbrCost]]/24</f>
        <v>2.9166666666666665</v>
      </c>
      <c r="T283" s="14">
        <f>IF(Table4[[#This Row],[WtyLbr]]="Yes",0,Table4[[#This Row],[LbrCost]])</f>
        <v>70</v>
      </c>
      <c r="U283" s="14">
        <f>IF(Table4[[#This Row],[WtyParts]]="Yes",0,Table4[[#This Row],[PartsCost]])</f>
        <v>45.29</v>
      </c>
      <c r="V283" s="14">
        <f>M283+R283</f>
        <v>115.28999999999999</v>
      </c>
      <c r="W283" s="14">
        <f>SUM(Table4[[#This Row],[LbrFee]],Table4[[#This Row],[PartsFee]])</f>
        <v>115.28999999999999</v>
      </c>
      <c r="X283" t="s">
        <v>29</v>
      </c>
      <c r="Y283" t="s">
        <v>29</v>
      </c>
    </row>
    <row r="284" spans="1:25" ht="30" customHeight="1" x14ac:dyDescent="0.3">
      <c r="A284" t="s">
        <v>337</v>
      </c>
      <c r="B284" t="s">
        <v>31</v>
      </c>
      <c r="C284" t="s">
        <v>32</v>
      </c>
      <c r="D284" t="s">
        <v>37</v>
      </c>
      <c r="F284">
        <v>44216</v>
      </c>
      <c r="G284">
        <v>44224</v>
      </c>
      <c r="H284">
        <v>1</v>
      </c>
      <c r="L284">
        <v>0.25</v>
      </c>
      <c r="M284" s="13">
        <v>11.7</v>
      </c>
      <c r="N284" t="s">
        <v>27</v>
      </c>
      <c r="O284" t="s">
        <v>28</v>
      </c>
      <c r="P284">
        <v>8</v>
      </c>
      <c r="Q284" s="14">
        <f>_xlfn.IFS(H284=1,$AB$3,H284=2,$AB$4,H284=3,$AB$5)</f>
        <v>80</v>
      </c>
      <c r="R284" s="14">
        <f>L284*Q284</f>
        <v>20</v>
      </c>
      <c r="S284" s="14">
        <f>Table4[[#This Row],[LbrCost]]/24</f>
        <v>0.83333333333333337</v>
      </c>
      <c r="T284" s="14">
        <f>IF(Table4[[#This Row],[WtyLbr]]="Yes",0,Table4[[#This Row],[LbrCost]])</f>
        <v>20</v>
      </c>
      <c r="U284" s="14">
        <f>IF(Table4[[#This Row],[WtyParts]]="Yes",0,Table4[[#This Row],[PartsCost]])</f>
        <v>11.7</v>
      </c>
      <c r="V284" s="14">
        <f>M284+R284</f>
        <v>31.7</v>
      </c>
      <c r="W284" s="14">
        <f>SUM(Table4[[#This Row],[LbrFee]],Table4[[#This Row],[PartsFee]])</f>
        <v>31.7</v>
      </c>
      <c r="X284" t="s">
        <v>47</v>
      </c>
      <c r="Y284" t="s">
        <v>39</v>
      </c>
    </row>
    <row r="285" spans="1:25" ht="30" customHeight="1" x14ac:dyDescent="0.3">
      <c r="A285" t="s">
        <v>338</v>
      </c>
      <c r="B285" t="s">
        <v>36</v>
      </c>
      <c r="C285" t="s">
        <v>25</v>
      </c>
      <c r="D285" t="s">
        <v>37</v>
      </c>
      <c r="F285">
        <v>44216</v>
      </c>
      <c r="G285">
        <v>44329</v>
      </c>
      <c r="H285">
        <v>1</v>
      </c>
      <c r="L285">
        <v>0.25</v>
      </c>
      <c r="M285" s="13">
        <v>37.71</v>
      </c>
      <c r="N285" t="s">
        <v>27</v>
      </c>
      <c r="O285" t="s">
        <v>38</v>
      </c>
      <c r="P285">
        <v>113</v>
      </c>
      <c r="Q285" s="14">
        <f>_xlfn.IFS(H285=1,$AB$3,H285=2,$AB$4,H285=3,$AB$5)</f>
        <v>80</v>
      </c>
      <c r="R285" s="14">
        <f>L285*Q285</f>
        <v>20</v>
      </c>
      <c r="S285" s="14">
        <f>Table4[[#This Row],[LbrCost]]/24</f>
        <v>0.83333333333333337</v>
      </c>
      <c r="T285" s="14">
        <f>IF(Table4[[#This Row],[WtyLbr]]="Yes",0,Table4[[#This Row],[LbrCost]])</f>
        <v>20</v>
      </c>
      <c r="U285" s="14">
        <f>IF(Table4[[#This Row],[WtyParts]]="Yes",0,Table4[[#This Row],[PartsCost]])</f>
        <v>37.71</v>
      </c>
      <c r="V285" s="14">
        <f>M285+R285</f>
        <v>57.71</v>
      </c>
      <c r="W285" s="14">
        <f>SUM(Table4[[#This Row],[LbrFee]],Table4[[#This Row],[PartsFee]])</f>
        <v>57.71</v>
      </c>
      <c r="X285" t="s">
        <v>47</v>
      </c>
      <c r="Y285" t="s">
        <v>39</v>
      </c>
    </row>
    <row r="286" spans="1:25" ht="30" customHeight="1" x14ac:dyDescent="0.3">
      <c r="A286" t="s">
        <v>339</v>
      </c>
      <c r="B286" t="s">
        <v>36</v>
      </c>
      <c r="C286" t="s">
        <v>59</v>
      </c>
      <c r="D286" t="s">
        <v>169</v>
      </c>
      <c r="F286">
        <v>44217</v>
      </c>
      <c r="G286">
        <v>44229</v>
      </c>
      <c r="H286">
        <v>1</v>
      </c>
      <c r="L286">
        <v>1</v>
      </c>
      <c r="M286" s="13">
        <v>155.04</v>
      </c>
      <c r="N286" t="s">
        <v>27</v>
      </c>
      <c r="O286" t="s">
        <v>51</v>
      </c>
      <c r="P286">
        <v>12</v>
      </c>
      <c r="Q286" s="14">
        <f>_xlfn.IFS(H286=1,$AB$3,H286=2,$AB$4,H286=3,$AB$5)</f>
        <v>80</v>
      </c>
      <c r="R286" s="14">
        <f>L286*Q286</f>
        <v>80</v>
      </c>
      <c r="S286" s="14">
        <f>Table4[[#This Row],[LbrCost]]/24</f>
        <v>3.3333333333333335</v>
      </c>
      <c r="T286" s="14">
        <f>IF(Table4[[#This Row],[WtyLbr]]="Yes",0,Table4[[#This Row],[LbrCost]])</f>
        <v>80</v>
      </c>
      <c r="U286" s="14">
        <f>IF(Table4[[#This Row],[WtyParts]]="Yes",0,Table4[[#This Row],[PartsCost]])</f>
        <v>155.04</v>
      </c>
      <c r="V286" s="14">
        <f>M286+R286</f>
        <v>235.04</v>
      </c>
      <c r="W286" s="14">
        <f>SUM(Table4[[#This Row],[LbrFee]],Table4[[#This Row],[PartsFee]])</f>
        <v>235.04</v>
      </c>
      <c r="X286" t="s">
        <v>39</v>
      </c>
      <c r="Y286" t="s">
        <v>29</v>
      </c>
    </row>
    <row r="287" spans="1:25" ht="30" customHeight="1" x14ac:dyDescent="0.3">
      <c r="A287" t="s">
        <v>340</v>
      </c>
      <c r="B287" t="s">
        <v>31</v>
      </c>
      <c r="C287" t="s">
        <v>32</v>
      </c>
      <c r="D287" t="s">
        <v>26</v>
      </c>
      <c r="F287">
        <v>44217</v>
      </c>
      <c r="G287">
        <v>44239</v>
      </c>
      <c r="H287">
        <v>1</v>
      </c>
      <c r="L287">
        <v>1.25</v>
      </c>
      <c r="M287" s="13">
        <v>93.6</v>
      </c>
      <c r="N287" t="s">
        <v>27</v>
      </c>
      <c r="O287" t="s">
        <v>38</v>
      </c>
      <c r="P287">
        <v>22</v>
      </c>
      <c r="Q287" s="14">
        <f>_xlfn.IFS(H287=1,$AB$3,H287=2,$AB$4,H287=3,$AB$5)</f>
        <v>80</v>
      </c>
      <c r="R287" s="14">
        <f>L287*Q287</f>
        <v>100</v>
      </c>
      <c r="S287" s="14">
        <f>Table4[[#This Row],[LbrCost]]/24</f>
        <v>4.166666666666667</v>
      </c>
      <c r="T287" s="14">
        <f>IF(Table4[[#This Row],[WtyLbr]]="Yes",0,Table4[[#This Row],[LbrCost]])</f>
        <v>100</v>
      </c>
      <c r="U287" s="14">
        <f>IF(Table4[[#This Row],[WtyParts]]="Yes",0,Table4[[#This Row],[PartsCost]])</f>
        <v>93.6</v>
      </c>
      <c r="V287" s="14">
        <f>M287+R287</f>
        <v>193.6</v>
      </c>
      <c r="W287" s="14">
        <f>SUM(Table4[[#This Row],[LbrFee]],Table4[[#This Row],[PartsFee]])</f>
        <v>193.6</v>
      </c>
      <c r="X287" t="s">
        <v>39</v>
      </c>
      <c r="Y287" t="s">
        <v>34</v>
      </c>
    </row>
    <row r="288" spans="1:25" ht="30" customHeight="1" x14ac:dyDescent="0.3">
      <c r="A288" t="s">
        <v>341</v>
      </c>
      <c r="B288" t="s">
        <v>24</v>
      </c>
      <c r="C288" t="s">
        <v>202</v>
      </c>
      <c r="D288" t="s">
        <v>37</v>
      </c>
      <c r="F288">
        <v>44217</v>
      </c>
      <c r="G288">
        <v>44237</v>
      </c>
      <c r="H288">
        <v>1</v>
      </c>
      <c r="L288">
        <v>0.25</v>
      </c>
      <c r="M288" s="13">
        <v>21.33</v>
      </c>
      <c r="N288" t="s">
        <v>27</v>
      </c>
      <c r="O288" t="s">
        <v>28</v>
      </c>
      <c r="P288">
        <v>20</v>
      </c>
      <c r="Q288" s="14">
        <f>_xlfn.IFS(H288=1,$AB$3,H288=2,$AB$4,H288=3,$AB$5)</f>
        <v>80</v>
      </c>
      <c r="R288" s="14">
        <f>L288*Q288</f>
        <v>20</v>
      </c>
      <c r="S288" s="14">
        <f>Table4[[#This Row],[LbrCost]]/24</f>
        <v>0.83333333333333337</v>
      </c>
      <c r="T288" s="14">
        <f>IF(Table4[[#This Row],[WtyLbr]]="Yes",0,Table4[[#This Row],[LbrCost]])</f>
        <v>20</v>
      </c>
      <c r="U288" s="14">
        <f>IF(Table4[[#This Row],[WtyParts]]="Yes",0,Table4[[#This Row],[PartsCost]])</f>
        <v>21.33</v>
      </c>
      <c r="V288" s="14">
        <f>M288+R288</f>
        <v>41.33</v>
      </c>
      <c r="W288" s="14">
        <f>SUM(Table4[[#This Row],[LbrFee]],Table4[[#This Row],[PartsFee]])</f>
        <v>41.33</v>
      </c>
      <c r="X288" t="s">
        <v>39</v>
      </c>
      <c r="Y288" t="s">
        <v>47</v>
      </c>
    </row>
    <row r="289" spans="1:25" ht="30" customHeight="1" x14ac:dyDescent="0.3">
      <c r="A289" t="s">
        <v>342</v>
      </c>
      <c r="B289" t="s">
        <v>36</v>
      </c>
      <c r="C289" t="s">
        <v>50</v>
      </c>
      <c r="D289" t="s">
        <v>53</v>
      </c>
      <c r="F289">
        <v>44217</v>
      </c>
      <c r="G289">
        <v>44278</v>
      </c>
      <c r="H289">
        <v>1</v>
      </c>
      <c r="L289">
        <v>2.5</v>
      </c>
      <c r="M289" s="13">
        <v>357.11</v>
      </c>
      <c r="N289" t="s">
        <v>27</v>
      </c>
      <c r="O289" t="s">
        <v>28</v>
      </c>
      <c r="P289">
        <v>61</v>
      </c>
      <c r="Q289" s="14">
        <f>_xlfn.IFS(H289=1,$AB$3,H289=2,$AB$4,H289=3,$AB$5)</f>
        <v>80</v>
      </c>
      <c r="R289" s="14">
        <f>L289*Q289</f>
        <v>200</v>
      </c>
      <c r="S289" s="14">
        <f>Table4[[#This Row],[LbrCost]]/24</f>
        <v>8.3333333333333339</v>
      </c>
      <c r="T289" s="14">
        <f>IF(Table4[[#This Row],[WtyLbr]]="Yes",0,Table4[[#This Row],[LbrCost]])</f>
        <v>200</v>
      </c>
      <c r="U289" s="14">
        <f>IF(Table4[[#This Row],[WtyParts]]="Yes",0,Table4[[#This Row],[PartsCost]])</f>
        <v>357.11</v>
      </c>
      <c r="V289" s="14">
        <f>M289+R289</f>
        <v>557.11</v>
      </c>
      <c r="W289" s="14">
        <f>SUM(Table4[[#This Row],[LbrFee]],Table4[[#This Row],[PartsFee]])</f>
        <v>557.11</v>
      </c>
      <c r="X289" t="s">
        <v>39</v>
      </c>
      <c r="Y289" t="s">
        <v>29</v>
      </c>
    </row>
    <row r="290" spans="1:25" ht="30" customHeight="1" x14ac:dyDescent="0.3">
      <c r="A290" t="s">
        <v>343</v>
      </c>
      <c r="B290" t="s">
        <v>42</v>
      </c>
      <c r="C290" t="s">
        <v>50</v>
      </c>
      <c r="D290" t="s">
        <v>37</v>
      </c>
      <c r="F290">
        <v>44218</v>
      </c>
      <c r="G290">
        <v>44226</v>
      </c>
      <c r="H290">
        <v>1</v>
      </c>
      <c r="L290">
        <v>0.25</v>
      </c>
      <c r="M290" s="13">
        <v>120</v>
      </c>
      <c r="N290" t="s">
        <v>27</v>
      </c>
      <c r="O290" t="s">
        <v>51</v>
      </c>
      <c r="P290">
        <v>8</v>
      </c>
      <c r="Q290" s="14">
        <f>_xlfn.IFS(H290=1,$AB$3,H290=2,$AB$4,H290=3,$AB$5)</f>
        <v>80</v>
      </c>
      <c r="R290" s="14">
        <f>L290*Q290</f>
        <v>20</v>
      </c>
      <c r="S290" s="14">
        <f>Table4[[#This Row],[LbrCost]]/24</f>
        <v>0.83333333333333337</v>
      </c>
      <c r="T290" s="14">
        <f>IF(Table4[[#This Row],[WtyLbr]]="Yes",0,Table4[[#This Row],[LbrCost]])</f>
        <v>20</v>
      </c>
      <c r="U290" s="14">
        <f>IF(Table4[[#This Row],[WtyParts]]="Yes",0,Table4[[#This Row],[PartsCost]])</f>
        <v>120</v>
      </c>
      <c r="V290" s="14">
        <f>M290+R290</f>
        <v>140</v>
      </c>
      <c r="W290" s="14">
        <f>SUM(Table4[[#This Row],[LbrFee]],Table4[[#This Row],[PartsFee]])</f>
        <v>140</v>
      </c>
      <c r="X290" t="s">
        <v>34</v>
      </c>
      <c r="Y290" t="s">
        <v>60</v>
      </c>
    </row>
    <row r="291" spans="1:25" ht="30" customHeight="1" x14ac:dyDescent="0.3">
      <c r="A291" t="s">
        <v>344</v>
      </c>
      <c r="B291" t="s">
        <v>68</v>
      </c>
      <c r="C291" t="s">
        <v>50</v>
      </c>
      <c r="D291" t="s">
        <v>33</v>
      </c>
      <c r="F291">
        <v>44221</v>
      </c>
      <c r="G291">
        <v>44236</v>
      </c>
      <c r="H291">
        <v>1</v>
      </c>
      <c r="L291">
        <v>0.5</v>
      </c>
      <c r="M291" s="13">
        <v>52.35</v>
      </c>
      <c r="N291" t="s">
        <v>27</v>
      </c>
      <c r="O291" t="s">
        <v>51</v>
      </c>
      <c r="P291">
        <v>15</v>
      </c>
      <c r="Q291" s="14">
        <f>_xlfn.IFS(H291=1,$AB$3,H291=2,$AB$4,H291=3,$AB$5)</f>
        <v>80</v>
      </c>
      <c r="R291" s="14">
        <f>L291*Q291</f>
        <v>40</v>
      </c>
      <c r="S291" s="14">
        <f>Table4[[#This Row],[LbrCost]]/24</f>
        <v>1.6666666666666667</v>
      </c>
      <c r="T291" s="14">
        <f>IF(Table4[[#This Row],[WtyLbr]]="Yes",0,Table4[[#This Row],[LbrCost]])</f>
        <v>40</v>
      </c>
      <c r="U291" s="14">
        <f>IF(Table4[[#This Row],[WtyParts]]="Yes",0,Table4[[#This Row],[PartsCost]])</f>
        <v>52.35</v>
      </c>
      <c r="V291" s="14">
        <f>M291+R291</f>
        <v>92.35</v>
      </c>
      <c r="W291" s="14">
        <f>SUM(Table4[[#This Row],[LbrFee]],Table4[[#This Row],[PartsFee]])</f>
        <v>92.35</v>
      </c>
      <c r="X291" t="s">
        <v>63</v>
      </c>
      <c r="Y291" t="s">
        <v>29</v>
      </c>
    </row>
    <row r="292" spans="1:25" ht="30" customHeight="1" x14ac:dyDescent="0.3">
      <c r="A292" t="s">
        <v>345</v>
      </c>
      <c r="B292" t="s">
        <v>42</v>
      </c>
      <c r="C292" t="s">
        <v>43</v>
      </c>
      <c r="D292" t="s">
        <v>33</v>
      </c>
      <c r="F292">
        <v>44221</v>
      </c>
      <c r="G292">
        <v>44242</v>
      </c>
      <c r="H292">
        <v>1</v>
      </c>
      <c r="L292">
        <v>3.25</v>
      </c>
      <c r="M292" s="13">
        <v>511.88</v>
      </c>
      <c r="N292" t="s">
        <v>27</v>
      </c>
      <c r="O292" t="s">
        <v>28</v>
      </c>
      <c r="P292">
        <v>21</v>
      </c>
      <c r="Q292" s="14">
        <f>_xlfn.IFS(H292=1,$AB$3,H292=2,$AB$4,H292=3,$AB$5)</f>
        <v>80</v>
      </c>
      <c r="R292" s="14">
        <f>L292*Q292</f>
        <v>260</v>
      </c>
      <c r="S292" s="14">
        <f>Table4[[#This Row],[LbrCost]]/24</f>
        <v>10.833333333333334</v>
      </c>
      <c r="T292" s="14">
        <f>IF(Table4[[#This Row],[WtyLbr]]="Yes",0,Table4[[#This Row],[LbrCost]])</f>
        <v>260</v>
      </c>
      <c r="U292" s="14">
        <f>IF(Table4[[#This Row],[WtyParts]]="Yes",0,Table4[[#This Row],[PartsCost]])</f>
        <v>511.88</v>
      </c>
      <c r="V292" s="14">
        <f>M292+R292</f>
        <v>771.88</v>
      </c>
      <c r="W292" s="14">
        <f>SUM(Table4[[#This Row],[LbrFee]],Table4[[#This Row],[PartsFee]])</f>
        <v>771.88</v>
      </c>
      <c r="X292" t="s">
        <v>63</v>
      </c>
      <c r="Y292" t="s">
        <v>63</v>
      </c>
    </row>
    <row r="293" spans="1:25" ht="30" customHeight="1" x14ac:dyDescent="0.3">
      <c r="A293" t="s">
        <v>346</v>
      </c>
      <c r="B293" t="s">
        <v>24</v>
      </c>
      <c r="C293" t="s">
        <v>202</v>
      </c>
      <c r="D293" t="s">
        <v>33</v>
      </c>
      <c r="F293">
        <v>44221</v>
      </c>
      <c r="G293">
        <v>44275</v>
      </c>
      <c r="H293">
        <v>2</v>
      </c>
      <c r="L293">
        <v>2</v>
      </c>
      <c r="M293" s="13">
        <v>368.87</v>
      </c>
      <c r="N293" t="s">
        <v>27</v>
      </c>
      <c r="O293" t="s">
        <v>28</v>
      </c>
      <c r="P293">
        <v>54</v>
      </c>
      <c r="Q293" s="14">
        <f>_xlfn.IFS(H293=1,$AB$3,H293=2,$AB$4,H293=3,$AB$5)</f>
        <v>140</v>
      </c>
      <c r="R293" s="14">
        <f>L293*Q293</f>
        <v>280</v>
      </c>
      <c r="S293" s="14">
        <f>Table4[[#This Row],[LbrCost]]/24</f>
        <v>11.666666666666666</v>
      </c>
      <c r="T293" s="14">
        <f>IF(Table4[[#This Row],[WtyLbr]]="Yes",0,Table4[[#This Row],[LbrCost]])</f>
        <v>280</v>
      </c>
      <c r="U293" s="14">
        <f>IF(Table4[[#This Row],[WtyParts]]="Yes",0,Table4[[#This Row],[PartsCost]])</f>
        <v>368.87</v>
      </c>
      <c r="V293" s="14">
        <f>M293+R293</f>
        <v>648.87</v>
      </c>
      <c r="W293" s="14">
        <f>SUM(Table4[[#This Row],[LbrFee]],Table4[[#This Row],[PartsFee]])</f>
        <v>648.87</v>
      </c>
      <c r="X293" t="s">
        <v>63</v>
      </c>
      <c r="Y293" t="s">
        <v>60</v>
      </c>
    </row>
    <row r="294" spans="1:25" ht="30" customHeight="1" x14ac:dyDescent="0.3">
      <c r="A294" t="s">
        <v>347</v>
      </c>
      <c r="B294" t="s">
        <v>24</v>
      </c>
      <c r="C294" t="s">
        <v>202</v>
      </c>
      <c r="D294" t="s">
        <v>37</v>
      </c>
      <c r="F294">
        <v>44223</v>
      </c>
      <c r="G294">
        <v>44231</v>
      </c>
      <c r="H294">
        <v>1</v>
      </c>
      <c r="L294">
        <v>0.25</v>
      </c>
      <c r="M294" s="13">
        <v>120</v>
      </c>
      <c r="N294" t="s">
        <v>27</v>
      </c>
      <c r="O294" t="s">
        <v>28</v>
      </c>
      <c r="P294">
        <v>8</v>
      </c>
      <c r="Q294" s="14">
        <f>_xlfn.IFS(H294=1,$AB$3,H294=2,$AB$4,H294=3,$AB$5)</f>
        <v>80</v>
      </c>
      <c r="R294" s="14">
        <f>L294*Q294</f>
        <v>20</v>
      </c>
      <c r="S294" s="14">
        <f>Table4[[#This Row],[LbrCost]]/24</f>
        <v>0.83333333333333337</v>
      </c>
      <c r="T294" s="14">
        <f>IF(Table4[[#This Row],[WtyLbr]]="Yes",0,Table4[[#This Row],[LbrCost]])</f>
        <v>20</v>
      </c>
      <c r="U294" s="14">
        <f>IF(Table4[[#This Row],[WtyParts]]="Yes",0,Table4[[#This Row],[PartsCost]])</f>
        <v>120</v>
      </c>
      <c r="V294" s="14">
        <f>M294+R294</f>
        <v>140</v>
      </c>
      <c r="W294" s="14">
        <f>SUM(Table4[[#This Row],[LbrFee]],Table4[[#This Row],[PartsFee]])</f>
        <v>140</v>
      </c>
      <c r="X294" t="s">
        <v>47</v>
      </c>
      <c r="Y294" t="s">
        <v>39</v>
      </c>
    </row>
    <row r="295" spans="1:25" ht="30" customHeight="1" x14ac:dyDescent="0.3">
      <c r="A295" t="s">
        <v>348</v>
      </c>
      <c r="B295" t="s">
        <v>24</v>
      </c>
      <c r="C295" t="s">
        <v>202</v>
      </c>
      <c r="D295" t="s">
        <v>33</v>
      </c>
      <c r="E295" t="s">
        <v>44</v>
      </c>
      <c r="F295">
        <v>44223</v>
      </c>
      <c r="G295">
        <v>44249</v>
      </c>
      <c r="H295">
        <v>2</v>
      </c>
      <c r="L295">
        <v>0.5</v>
      </c>
      <c r="M295" s="13">
        <v>5.47</v>
      </c>
      <c r="N295" t="s">
        <v>27</v>
      </c>
      <c r="O295" t="s">
        <v>51</v>
      </c>
      <c r="P295">
        <v>26</v>
      </c>
      <c r="Q295" s="14">
        <f>_xlfn.IFS(H295=1,$AB$3,H295=2,$AB$4,H295=3,$AB$5)</f>
        <v>140</v>
      </c>
      <c r="R295" s="14">
        <f>L295*Q295</f>
        <v>70</v>
      </c>
      <c r="S295" s="14">
        <f>Table4[[#This Row],[LbrCost]]/24</f>
        <v>2.9166666666666665</v>
      </c>
      <c r="T295" s="14">
        <f>IF(Table4[[#This Row],[WtyLbr]]="Yes",0,Table4[[#This Row],[LbrCost]])</f>
        <v>70</v>
      </c>
      <c r="U295" s="14">
        <f>IF(Table4[[#This Row],[WtyParts]]="Yes",0,Table4[[#This Row],[PartsCost]])</f>
        <v>5.47</v>
      </c>
      <c r="V295" s="14">
        <f>M295+R295</f>
        <v>75.47</v>
      </c>
      <c r="W295" s="14">
        <f>SUM(Table4[[#This Row],[LbrFee]],Table4[[#This Row],[PartsFee]])</f>
        <v>75.47</v>
      </c>
      <c r="X295" t="s">
        <v>47</v>
      </c>
      <c r="Y295" t="s">
        <v>63</v>
      </c>
    </row>
    <row r="296" spans="1:25" ht="30" customHeight="1" x14ac:dyDescent="0.3">
      <c r="A296" t="s">
        <v>349</v>
      </c>
      <c r="B296" t="s">
        <v>68</v>
      </c>
      <c r="C296" t="s">
        <v>25</v>
      </c>
      <c r="D296" t="s">
        <v>26</v>
      </c>
      <c r="F296">
        <v>44224</v>
      </c>
      <c r="G296">
        <v>44235</v>
      </c>
      <c r="H296">
        <v>1</v>
      </c>
      <c r="L296">
        <v>1</v>
      </c>
      <c r="M296" s="13">
        <v>60</v>
      </c>
      <c r="N296" t="s">
        <v>27</v>
      </c>
      <c r="O296" t="s">
        <v>51</v>
      </c>
      <c r="P296">
        <v>11</v>
      </c>
      <c r="Q296" s="14">
        <f>_xlfn.IFS(H296=1,$AB$3,H296=2,$AB$4,H296=3,$AB$5)</f>
        <v>80</v>
      </c>
      <c r="R296" s="14">
        <f>L296*Q296</f>
        <v>80</v>
      </c>
      <c r="S296" s="14">
        <f>Table4[[#This Row],[LbrCost]]/24</f>
        <v>3.3333333333333335</v>
      </c>
      <c r="T296" s="14">
        <f>IF(Table4[[#This Row],[WtyLbr]]="Yes",0,Table4[[#This Row],[LbrCost]])</f>
        <v>80</v>
      </c>
      <c r="U296" s="14">
        <f>IF(Table4[[#This Row],[WtyParts]]="Yes",0,Table4[[#This Row],[PartsCost]])</f>
        <v>60</v>
      </c>
      <c r="V296" s="14">
        <f>M296+R296</f>
        <v>140</v>
      </c>
      <c r="W296" s="14">
        <f>SUM(Table4[[#This Row],[LbrFee]],Table4[[#This Row],[PartsFee]])</f>
        <v>140</v>
      </c>
      <c r="X296" t="s">
        <v>39</v>
      </c>
      <c r="Y296" t="s">
        <v>63</v>
      </c>
    </row>
    <row r="297" spans="1:25" ht="30" customHeight="1" x14ac:dyDescent="0.3">
      <c r="A297" t="s">
        <v>350</v>
      </c>
      <c r="B297" t="s">
        <v>42</v>
      </c>
      <c r="C297" t="s">
        <v>50</v>
      </c>
      <c r="D297" t="s">
        <v>33</v>
      </c>
      <c r="F297">
        <v>44224</v>
      </c>
      <c r="G297">
        <v>44237</v>
      </c>
      <c r="H297">
        <v>1</v>
      </c>
      <c r="L297">
        <v>0.75</v>
      </c>
      <c r="M297" s="13">
        <v>114.89</v>
      </c>
      <c r="N297" t="s">
        <v>27</v>
      </c>
      <c r="O297" t="s">
        <v>38</v>
      </c>
      <c r="P297">
        <v>13</v>
      </c>
      <c r="Q297" s="14">
        <f>_xlfn.IFS(H297=1,$AB$3,H297=2,$AB$4,H297=3,$AB$5)</f>
        <v>80</v>
      </c>
      <c r="R297" s="14">
        <f>L297*Q297</f>
        <v>60</v>
      </c>
      <c r="S297" s="14">
        <f>Table4[[#This Row],[LbrCost]]/24</f>
        <v>2.5</v>
      </c>
      <c r="T297" s="14">
        <f>IF(Table4[[#This Row],[WtyLbr]]="Yes",0,Table4[[#This Row],[LbrCost]])</f>
        <v>60</v>
      </c>
      <c r="U297" s="14">
        <f>IF(Table4[[#This Row],[WtyParts]]="Yes",0,Table4[[#This Row],[PartsCost]])</f>
        <v>114.89</v>
      </c>
      <c r="V297" s="14">
        <f>M297+R297</f>
        <v>174.89</v>
      </c>
      <c r="W297" s="14">
        <f>SUM(Table4[[#This Row],[LbrFee]],Table4[[#This Row],[PartsFee]])</f>
        <v>174.89</v>
      </c>
      <c r="X297" t="s">
        <v>39</v>
      </c>
      <c r="Y297" t="s">
        <v>47</v>
      </c>
    </row>
    <row r="298" spans="1:25" ht="30" customHeight="1" x14ac:dyDescent="0.3">
      <c r="A298" t="s">
        <v>351</v>
      </c>
      <c r="B298" t="s">
        <v>24</v>
      </c>
      <c r="C298" t="s">
        <v>202</v>
      </c>
      <c r="D298" t="s">
        <v>26</v>
      </c>
      <c r="F298">
        <v>44224</v>
      </c>
      <c r="G298">
        <v>44245</v>
      </c>
      <c r="H298">
        <v>2</v>
      </c>
      <c r="L298">
        <v>0.25</v>
      </c>
      <c r="M298" s="13">
        <v>23.9</v>
      </c>
      <c r="N298" t="s">
        <v>27</v>
      </c>
      <c r="O298" t="s">
        <v>51</v>
      </c>
      <c r="P298">
        <v>21</v>
      </c>
      <c r="Q298" s="14">
        <f>_xlfn.IFS(H298=1,$AB$3,H298=2,$AB$4,H298=3,$AB$5)</f>
        <v>140</v>
      </c>
      <c r="R298" s="14">
        <f>L298*Q298</f>
        <v>35</v>
      </c>
      <c r="S298" s="14">
        <f>Table4[[#This Row],[LbrCost]]/24</f>
        <v>1.4583333333333333</v>
      </c>
      <c r="T298" s="14">
        <f>IF(Table4[[#This Row],[WtyLbr]]="Yes",0,Table4[[#This Row],[LbrCost]])</f>
        <v>35</v>
      </c>
      <c r="U298" s="14">
        <f>IF(Table4[[#This Row],[WtyParts]]="Yes",0,Table4[[#This Row],[PartsCost]])</f>
        <v>23.9</v>
      </c>
      <c r="V298" s="14">
        <f>M298+R298</f>
        <v>58.9</v>
      </c>
      <c r="W298" s="14">
        <f>SUM(Table4[[#This Row],[LbrFee]],Table4[[#This Row],[PartsFee]])</f>
        <v>58.9</v>
      </c>
      <c r="X298" t="s">
        <v>39</v>
      </c>
      <c r="Y298" t="s">
        <v>39</v>
      </c>
    </row>
    <row r="299" spans="1:25" ht="30" customHeight="1" x14ac:dyDescent="0.3">
      <c r="A299" t="s">
        <v>352</v>
      </c>
      <c r="B299" t="s">
        <v>31</v>
      </c>
      <c r="C299" t="s">
        <v>32</v>
      </c>
      <c r="D299" t="s">
        <v>26</v>
      </c>
      <c r="F299">
        <v>44224</v>
      </c>
      <c r="G299">
        <v>44245</v>
      </c>
      <c r="H299">
        <v>1</v>
      </c>
      <c r="L299">
        <v>0.25</v>
      </c>
      <c r="M299" s="13">
        <v>57.2</v>
      </c>
      <c r="N299" t="s">
        <v>27</v>
      </c>
      <c r="O299" t="s">
        <v>38</v>
      </c>
      <c r="P299">
        <v>21</v>
      </c>
      <c r="Q299" s="14">
        <f>_xlfn.IFS(H299=1,$AB$3,H299=2,$AB$4,H299=3,$AB$5)</f>
        <v>80</v>
      </c>
      <c r="R299" s="14">
        <f>L299*Q299</f>
        <v>20</v>
      </c>
      <c r="S299" s="14">
        <f>Table4[[#This Row],[LbrCost]]/24</f>
        <v>0.83333333333333337</v>
      </c>
      <c r="T299" s="14">
        <f>IF(Table4[[#This Row],[WtyLbr]]="Yes",0,Table4[[#This Row],[LbrCost]])</f>
        <v>20</v>
      </c>
      <c r="U299" s="14">
        <f>IF(Table4[[#This Row],[WtyParts]]="Yes",0,Table4[[#This Row],[PartsCost]])</f>
        <v>57.2</v>
      </c>
      <c r="V299" s="14">
        <f>M299+R299</f>
        <v>77.2</v>
      </c>
      <c r="W299" s="14">
        <f>SUM(Table4[[#This Row],[LbrFee]],Table4[[#This Row],[PartsFee]])</f>
        <v>77.2</v>
      </c>
      <c r="X299" t="s">
        <v>39</v>
      </c>
      <c r="Y299" t="s">
        <v>39</v>
      </c>
    </row>
    <row r="300" spans="1:25" ht="30" customHeight="1" x14ac:dyDescent="0.3">
      <c r="A300" t="s">
        <v>353</v>
      </c>
      <c r="B300" t="s">
        <v>42</v>
      </c>
      <c r="C300" t="s">
        <v>50</v>
      </c>
      <c r="D300" t="s">
        <v>33</v>
      </c>
      <c r="F300">
        <v>44224</v>
      </c>
      <c r="G300">
        <v>44258</v>
      </c>
      <c r="H300">
        <v>2</v>
      </c>
      <c r="L300">
        <v>8.5</v>
      </c>
      <c r="M300" s="13">
        <v>653.99</v>
      </c>
      <c r="N300" t="s">
        <v>27</v>
      </c>
      <c r="O300" t="s">
        <v>28</v>
      </c>
      <c r="P300">
        <v>34</v>
      </c>
      <c r="Q300" s="14">
        <f>_xlfn.IFS(H300=1,$AB$3,H300=2,$AB$4,H300=3,$AB$5)</f>
        <v>140</v>
      </c>
      <c r="R300" s="14">
        <f>L300*Q300</f>
        <v>1190</v>
      </c>
      <c r="S300" s="14">
        <f>Table4[[#This Row],[LbrCost]]/24</f>
        <v>49.583333333333336</v>
      </c>
      <c r="T300" s="14">
        <f>IF(Table4[[#This Row],[WtyLbr]]="Yes",0,Table4[[#This Row],[LbrCost]])</f>
        <v>1190</v>
      </c>
      <c r="U300" s="14">
        <f>IF(Table4[[#This Row],[WtyParts]]="Yes",0,Table4[[#This Row],[PartsCost]])</f>
        <v>653.99</v>
      </c>
      <c r="V300" s="14">
        <f>M300+R300</f>
        <v>1843.99</v>
      </c>
      <c r="W300" s="14">
        <f>SUM(Table4[[#This Row],[LbrFee]],Table4[[#This Row],[PartsFee]])</f>
        <v>1843.99</v>
      </c>
      <c r="X300" t="s">
        <v>39</v>
      </c>
      <c r="Y300" t="s">
        <v>47</v>
      </c>
    </row>
    <row r="301" spans="1:25" ht="30" customHeight="1" x14ac:dyDescent="0.3">
      <c r="A301" t="s">
        <v>354</v>
      </c>
      <c r="B301" t="s">
        <v>31</v>
      </c>
      <c r="C301" t="s">
        <v>32</v>
      </c>
      <c r="D301" t="s">
        <v>26</v>
      </c>
      <c r="F301">
        <v>44224</v>
      </c>
      <c r="G301">
        <v>44271</v>
      </c>
      <c r="H301">
        <v>1</v>
      </c>
      <c r="L301">
        <v>0.5</v>
      </c>
      <c r="M301" s="13">
        <v>9.75</v>
      </c>
      <c r="N301" t="s">
        <v>27</v>
      </c>
      <c r="O301" t="s">
        <v>28</v>
      </c>
      <c r="P301">
        <v>47</v>
      </c>
      <c r="Q301" s="14">
        <f>_xlfn.IFS(H301=1,$AB$3,H301=2,$AB$4,H301=3,$AB$5)</f>
        <v>80</v>
      </c>
      <c r="R301" s="14">
        <f>L301*Q301</f>
        <v>40</v>
      </c>
      <c r="S301" s="14">
        <f>Table4[[#This Row],[LbrCost]]/24</f>
        <v>1.6666666666666667</v>
      </c>
      <c r="T301" s="14">
        <f>IF(Table4[[#This Row],[WtyLbr]]="Yes",0,Table4[[#This Row],[LbrCost]])</f>
        <v>40</v>
      </c>
      <c r="U301" s="14">
        <f>IF(Table4[[#This Row],[WtyParts]]="Yes",0,Table4[[#This Row],[PartsCost]])</f>
        <v>9.75</v>
      </c>
      <c r="V301" s="14">
        <f>M301+R301</f>
        <v>49.75</v>
      </c>
      <c r="W301" s="14">
        <f>SUM(Table4[[#This Row],[LbrFee]],Table4[[#This Row],[PartsFee]])</f>
        <v>49.75</v>
      </c>
      <c r="X301" t="s">
        <v>39</v>
      </c>
      <c r="Y301" t="s">
        <v>29</v>
      </c>
    </row>
    <row r="302" spans="1:25" ht="30" customHeight="1" x14ac:dyDescent="0.3">
      <c r="A302" t="s">
        <v>355</v>
      </c>
      <c r="B302" t="s">
        <v>24</v>
      </c>
      <c r="C302" t="s">
        <v>202</v>
      </c>
      <c r="D302" t="s">
        <v>33</v>
      </c>
      <c r="F302">
        <v>44226</v>
      </c>
      <c r="G302">
        <v>44229</v>
      </c>
      <c r="H302">
        <v>2</v>
      </c>
      <c r="L302">
        <v>0.5</v>
      </c>
      <c r="M302" s="13">
        <v>134</v>
      </c>
      <c r="N302" t="s">
        <v>27</v>
      </c>
      <c r="O302" t="s">
        <v>28</v>
      </c>
      <c r="P302">
        <v>3</v>
      </c>
      <c r="Q302" s="14">
        <f>_xlfn.IFS(H302=1,$AB$3,H302=2,$AB$4,H302=3,$AB$5)</f>
        <v>140</v>
      </c>
      <c r="R302" s="14">
        <f>L302*Q302</f>
        <v>70</v>
      </c>
      <c r="S302" s="14">
        <f>Table4[[#This Row],[LbrCost]]/24</f>
        <v>2.9166666666666665</v>
      </c>
      <c r="T302" s="14">
        <f>IF(Table4[[#This Row],[WtyLbr]]="Yes",0,Table4[[#This Row],[LbrCost]])</f>
        <v>70</v>
      </c>
      <c r="U302" s="14">
        <f>IF(Table4[[#This Row],[WtyParts]]="Yes",0,Table4[[#This Row],[PartsCost]])</f>
        <v>134</v>
      </c>
      <c r="V302" s="14">
        <f>M302+R302</f>
        <v>204</v>
      </c>
      <c r="W302" s="14">
        <f>SUM(Table4[[#This Row],[LbrFee]],Table4[[#This Row],[PartsFee]])</f>
        <v>204</v>
      </c>
      <c r="X302" t="s">
        <v>60</v>
      </c>
      <c r="Y302" t="s">
        <v>29</v>
      </c>
    </row>
    <row r="303" spans="1:25" ht="30" customHeight="1" x14ac:dyDescent="0.3">
      <c r="A303" t="s">
        <v>356</v>
      </c>
      <c r="B303" t="s">
        <v>24</v>
      </c>
      <c r="C303" t="s">
        <v>202</v>
      </c>
      <c r="D303" t="s">
        <v>26</v>
      </c>
      <c r="F303">
        <v>44228</v>
      </c>
      <c r="G303">
        <v>44237</v>
      </c>
      <c r="H303">
        <v>2</v>
      </c>
      <c r="L303">
        <v>0.25</v>
      </c>
      <c r="M303" s="13">
        <v>144</v>
      </c>
      <c r="N303" t="s">
        <v>27</v>
      </c>
      <c r="O303" t="s">
        <v>28</v>
      </c>
      <c r="P303">
        <v>9</v>
      </c>
      <c r="Q303" s="14">
        <f>_xlfn.IFS(H303=1,$AB$3,H303=2,$AB$4,H303=3,$AB$5)</f>
        <v>140</v>
      </c>
      <c r="R303" s="14">
        <f>L303*Q303</f>
        <v>35</v>
      </c>
      <c r="S303" s="14">
        <f>Table4[[#This Row],[LbrCost]]/24</f>
        <v>1.4583333333333333</v>
      </c>
      <c r="T303" s="14">
        <f>IF(Table4[[#This Row],[WtyLbr]]="Yes",0,Table4[[#This Row],[LbrCost]])</f>
        <v>35</v>
      </c>
      <c r="U303" s="14">
        <f>IF(Table4[[#This Row],[WtyParts]]="Yes",0,Table4[[#This Row],[PartsCost]])</f>
        <v>144</v>
      </c>
      <c r="V303" s="14">
        <f>M303+R303</f>
        <v>179</v>
      </c>
      <c r="W303" s="14">
        <f>SUM(Table4[[#This Row],[LbrFee]],Table4[[#This Row],[PartsFee]])</f>
        <v>179</v>
      </c>
      <c r="X303" t="s">
        <v>63</v>
      </c>
      <c r="Y303" t="s">
        <v>47</v>
      </c>
    </row>
    <row r="304" spans="1:25" ht="30" customHeight="1" x14ac:dyDescent="0.3">
      <c r="A304" t="s">
        <v>357</v>
      </c>
      <c r="B304" t="s">
        <v>42</v>
      </c>
      <c r="C304" t="s">
        <v>50</v>
      </c>
      <c r="D304" t="s">
        <v>26</v>
      </c>
      <c r="F304">
        <v>44228</v>
      </c>
      <c r="G304">
        <v>44237</v>
      </c>
      <c r="H304">
        <v>1</v>
      </c>
      <c r="L304">
        <v>0.5</v>
      </c>
      <c r="M304" s="13">
        <v>205.19</v>
      </c>
      <c r="N304" t="s">
        <v>27</v>
      </c>
      <c r="O304" t="s">
        <v>51</v>
      </c>
      <c r="P304">
        <v>9</v>
      </c>
      <c r="Q304" s="14">
        <f>_xlfn.IFS(H304=1,$AB$3,H304=2,$AB$4,H304=3,$AB$5)</f>
        <v>80</v>
      </c>
      <c r="R304" s="14">
        <f>L304*Q304</f>
        <v>40</v>
      </c>
      <c r="S304" s="14">
        <f>Table4[[#This Row],[LbrCost]]/24</f>
        <v>1.6666666666666667</v>
      </c>
      <c r="T304" s="14">
        <f>IF(Table4[[#This Row],[WtyLbr]]="Yes",0,Table4[[#This Row],[LbrCost]])</f>
        <v>40</v>
      </c>
      <c r="U304" s="14">
        <f>IF(Table4[[#This Row],[WtyParts]]="Yes",0,Table4[[#This Row],[PartsCost]])</f>
        <v>205.19</v>
      </c>
      <c r="V304" s="14">
        <f>M304+R304</f>
        <v>245.19</v>
      </c>
      <c r="W304" s="14">
        <f>SUM(Table4[[#This Row],[LbrFee]],Table4[[#This Row],[PartsFee]])</f>
        <v>245.19</v>
      </c>
      <c r="X304" t="s">
        <v>63</v>
      </c>
      <c r="Y304" t="s">
        <v>47</v>
      </c>
    </row>
    <row r="305" spans="1:25" ht="30" customHeight="1" x14ac:dyDescent="0.3">
      <c r="A305" t="s">
        <v>358</v>
      </c>
      <c r="B305" t="s">
        <v>55</v>
      </c>
      <c r="C305" t="s">
        <v>32</v>
      </c>
      <c r="D305" t="s">
        <v>33</v>
      </c>
      <c r="F305">
        <v>44228</v>
      </c>
      <c r="G305">
        <v>44252</v>
      </c>
      <c r="H305">
        <v>1</v>
      </c>
      <c r="L305">
        <v>0.5</v>
      </c>
      <c r="M305" s="13">
        <v>42.9</v>
      </c>
      <c r="N305" t="s">
        <v>27</v>
      </c>
      <c r="O305" t="s">
        <v>28</v>
      </c>
      <c r="P305">
        <v>24</v>
      </c>
      <c r="Q305" s="14">
        <f>_xlfn.IFS(H305=1,$AB$3,H305=2,$AB$4,H305=3,$AB$5)</f>
        <v>80</v>
      </c>
      <c r="R305" s="14">
        <f>L305*Q305</f>
        <v>40</v>
      </c>
      <c r="S305" s="14">
        <f>Table4[[#This Row],[LbrCost]]/24</f>
        <v>1.6666666666666667</v>
      </c>
      <c r="T305" s="14">
        <f>IF(Table4[[#This Row],[WtyLbr]]="Yes",0,Table4[[#This Row],[LbrCost]])</f>
        <v>40</v>
      </c>
      <c r="U305" s="14">
        <f>IF(Table4[[#This Row],[WtyParts]]="Yes",0,Table4[[#This Row],[PartsCost]])</f>
        <v>42.9</v>
      </c>
      <c r="V305" s="14">
        <f>M305+R305</f>
        <v>82.9</v>
      </c>
      <c r="W305" s="14">
        <f>SUM(Table4[[#This Row],[LbrFee]],Table4[[#This Row],[PartsFee]])</f>
        <v>82.9</v>
      </c>
      <c r="X305" t="s">
        <v>63</v>
      </c>
      <c r="Y305" t="s">
        <v>39</v>
      </c>
    </row>
    <row r="306" spans="1:25" ht="30" customHeight="1" x14ac:dyDescent="0.3">
      <c r="A306" t="s">
        <v>359</v>
      </c>
      <c r="B306" t="s">
        <v>201</v>
      </c>
      <c r="C306" t="s">
        <v>202</v>
      </c>
      <c r="D306" t="s">
        <v>33</v>
      </c>
      <c r="F306">
        <v>44228</v>
      </c>
      <c r="G306">
        <v>44258</v>
      </c>
      <c r="H306">
        <v>2</v>
      </c>
      <c r="L306">
        <v>1.5</v>
      </c>
      <c r="M306" s="13">
        <v>319.82</v>
      </c>
      <c r="N306" t="s">
        <v>27</v>
      </c>
      <c r="O306" t="s">
        <v>28</v>
      </c>
      <c r="P306">
        <v>30</v>
      </c>
      <c r="Q306" s="14">
        <f>_xlfn.IFS(H306=1,$AB$3,H306=2,$AB$4,H306=3,$AB$5)</f>
        <v>140</v>
      </c>
      <c r="R306" s="14">
        <f>L306*Q306</f>
        <v>210</v>
      </c>
      <c r="S306" s="14">
        <f>Table4[[#This Row],[LbrCost]]/24</f>
        <v>8.75</v>
      </c>
      <c r="T306" s="14">
        <f>IF(Table4[[#This Row],[WtyLbr]]="Yes",0,Table4[[#This Row],[LbrCost]])</f>
        <v>210</v>
      </c>
      <c r="U306" s="14">
        <f>IF(Table4[[#This Row],[WtyParts]]="Yes",0,Table4[[#This Row],[PartsCost]])</f>
        <v>319.82</v>
      </c>
      <c r="V306" s="14">
        <f>M306+R306</f>
        <v>529.81999999999994</v>
      </c>
      <c r="W306" s="14">
        <f>SUM(Table4[[#This Row],[LbrFee]],Table4[[#This Row],[PartsFee]])</f>
        <v>529.81999999999994</v>
      </c>
      <c r="X306" t="s">
        <v>63</v>
      </c>
      <c r="Y306" t="s">
        <v>47</v>
      </c>
    </row>
    <row r="307" spans="1:25" ht="30" customHeight="1" x14ac:dyDescent="0.3">
      <c r="A307" t="s">
        <v>360</v>
      </c>
      <c r="B307" t="s">
        <v>143</v>
      </c>
      <c r="C307" t="s">
        <v>202</v>
      </c>
      <c r="D307" t="s">
        <v>26</v>
      </c>
      <c r="F307">
        <v>44228</v>
      </c>
      <c r="G307">
        <v>44266</v>
      </c>
      <c r="H307">
        <v>1</v>
      </c>
      <c r="L307">
        <v>0.25</v>
      </c>
      <c r="M307" s="13">
        <v>21.33</v>
      </c>
      <c r="N307" t="s">
        <v>27</v>
      </c>
      <c r="O307" t="s">
        <v>28</v>
      </c>
      <c r="P307">
        <v>38</v>
      </c>
      <c r="Q307" s="14">
        <f>_xlfn.IFS(H307=1,$AB$3,H307=2,$AB$4,H307=3,$AB$5)</f>
        <v>80</v>
      </c>
      <c r="R307" s="14">
        <f>L307*Q307</f>
        <v>20</v>
      </c>
      <c r="S307" s="14">
        <f>Table4[[#This Row],[LbrCost]]/24</f>
        <v>0.83333333333333337</v>
      </c>
      <c r="T307" s="14">
        <f>IF(Table4[[#This Row],[WtyLbr]]="Yes",0,Table4[[#This Row],[LbrCost]])</f>
        <v>20</v>
      </c>
      <c r="U307" s="14">
        <f>IF(Table4[[#This Row],[WtyParts]]="Yes",0,Table4[[#This Row],[PartsCost]])</f>
        <v>21.33</v>
      </c>
      <c r="V307" s="14">
        <f>M307+R307</f>
        <v>41.33</v>
      </c>
      <c r="W307" s="14">
        <f>SUM(Table4[[#This Row],[LbrFee]],Table4[[#This Row],[PartsFee]])</f>
        <v>41.33</v>
      </c>
      <c r="X307" t="s">
        <v>63</v>
      </c>
      <c r="Y307" t="s">
        <v>39</v>
      </c>
    </row>
    <row r="308" spans="1:25" ht="30" customHeight="1" x14ac:dyDescent="0.3">
      <c r="A308" t="s">
        <v>361</v>
      </c>
      <c r="B308" t="s">
        <v>24</v>
      </c>
      <c r="C308" t="s">
        <v>202</v>
      </c>
      <c r="D308" t="s">
        <v>26</v>
      </c>
      <c r="F308">
        <v>44229</v>
      </c>
      <c r="G308">
        <v>44229</v>
      </c>
      <c r="H308">
        <v>2</v>
      </c>
      <c r="L308">
        <v>0.5</v>
      </c>
      <c r="M308" s="13">
        <v>21.33</v>
      </c>
      <c r="N308" t="s">
        <v>27</v>
      </c>
      <c r="O308" t="s">
        <v>28</v>
      </c>
      <c r="P308" t="s">
        <v>134</v>
      </c>
      <c r="Q308" s="14">
        <f>_xlfn.IFS(H308=1,$AB$3,H308=2,$AB$4,H308=3,$AB$5)</f>
        <v>140</v>
      </c>
      <c r="R308" s="14">
        <f>L308*Q308</f>
        <v>70</v>
      </c>
      <c r="S308" s="14">
        <f>Table4[[#This Row],[LbrCost]]/24</f>
        <v>2.9166666666666665</v>
      </c>
      <c r="T308" s="14">
        <f>IF(Table4[[#This Row],[WtyLbr]]="Yes",0,Table4[[#This Row],[LbrCost]])</f>
        <v>70</v>
      </c>
      <c r="U308" s="14">
        <f>IF(Table4[[#This Row],[WtyParts]]="Yes",0,Table4[[#This Row],[PartsCost]])</f>
        <v>21.33</v>
      </c>
      <c r="V308" s="14">
        <f>M308+R308</f>
        <v>91.33</v>
      </c>
      <c r="W308" s="14">
        <f>SUM(Table4[[#This Row],[LbrFee]],Table4[[#This Row],[PartsFee]])</f>
        <v>91.33</v>
      </c>
      <c r="X308" t="s">
        <v>29</v>
      </c>
      <c r="Y308" t="s">
        <v>29</v>
      </c>
    </row>
    <row r="309" spans="1:25" ht="30" customHeight="1" x14ac:dyDescent="0.3">
      <c r="A309" t="s">
        <v>362</v>
      </c>
      <c r="B309" t="s">
        <v>201</v>
      </c>
      <c r="C309" t="s">
        <v>202</v>
      </c>
      <c r="D309" t="s">
        <v>33</v>
      </c>
      <c r="F309">
        <v>44229</v>
      </c>
      <c r="G309">
        <v>44236</v>
      </c>
      <c r="H309">
        <v>2</v>
      </c>
      <c r="L309">
        <v>0.5</v>
      </c>
      <c r="M309" s="13">
        <v>1231.2</v>
      </c>
      <c r="N309" t="s">
        <v>27</v>
      </c>
      <c r="O309" t="s">
        <v>51</v>
      </c>
      <c r="P309">
        <v>7</v>
      </c>
      <c r="Q309" s="14">
        <f>_xlfn.IFS(H309=1,$AB$3,H309=2,$AB$4,H309=3,$AB$5)</f>
        <v>140</v>
      </c>
      <c r="R309" s="14">
        <f>L309*Q309</f>
        <v>70</v>
      </c>
      <c r="S309" s="14">
        <f>Table4[[#This Row],[LbrCost]]/24</f>
        <v>2.9166666666666665</v>
      </c>
      <c r="T309" s="14">
        <f>IF(Table4[[#This Row],[WtyLbr]]="Yes",0,Table4[[#This Row],[LbrCost]])</f>
        <v>70</v>
      </c>
      <c r="U309" s="14">
        <f>IF(Table4[[#This Row],[WtyParts]]="Yes",0,Table4[[#This Row],[PartsCost]])</f>
        <v>1231.2</v>
      </c>
      <c r="V309" s="14">
        <f>M309+R309</f>
        <v>1301.2</v>
      </c>
      <c r="W309" s="14">
        <f>SUM(Table4[[#This Row],[LbrFee]],Table4[[#This Row],[PartsFee]])</f>
        <v>1301.2</v>
      </c>
      <c r="X309" t="s">
        <v>29</v>
      </c>
      <c r="Y309" t="s">
        <v>29</v>
      </c>
    </row>
    <row r="310" spans="1:25" ht="30" customHeight="1" x14ac:dyDescent="0.3">
      <c r="A310" t="s">
        <v>363</v>
      </c>
      <c r="B310" t="s">
        <v>24</v>
      </c>
      <c r="C310" t="s">
        <v>202</v>
      </c>
      <c r="D310" t="s">
        <v>33</v>
      </c>
      <c r="F310">
        <v>44229</v>
      </c>
      <c r="G310">
        <v>44244</v>
      </c>
      <c r="H310">
        <v>2</v>
      </c>
      <c r="L310">
        <v>0.5</v>
      </c>
      <c r="M310" s="13">
        <v>56.5</v>
      </c>
      <c r="N310" t="s">
        <v>27</v>
      </c>
      <c r="O310" t="s">
        <v>51</v>
      </c>
      <c r="P310">
        <v>15</v>
      </c>
      <c r="Q310" s="14">
        <f>_xlfn.IFS(H310=1,$AB$3,H310=2,$AB$4,H310=3,$AB$5)</f>
        <v>140</v>
      </c>
      <c r="R310" s="14">
        <f>L310*Q310</f>
        <v>70</v>
      </c>
      <c r="S310" s="14">
        <f>Table4[[#This Row],[LbrCost]]/24</f>
        <v>2.9166666666666665</v>
      </c>
      <c r="T310" s="14">
        <f>IF(Table4[[#This Row],[WtyLbr]]="Yes",0,Table4[[#This Row],[LbrCost]])</f>
        <v>70</v>
      </c>
      <c r="U310" s="14">
        <f>IF(Table4[[#This Row],[WtyParts]]="Yes",0,Table4[[#This Row],[PartsCost]])</f>
        <v>56.5</v>
      </c>
      <c r="V310" s="14">
        <f>M310+R310</f>
        <v>126.5</v>
      </c>
      <c r="W310" s="14">
        <f>SUM(Table4[[#This Row],[LbrFee]],Table4[[#This Row],[PartsFee]])</f>
        <v>126.5</v>
      </c>
      <c r="X310" t="s">
        <v>29</v>
      </c>
      <c r="Y310" t="s">
        <v>47</v>
      </c>
    </row>
    <row r="311" spans="1:25" ht="30" customHeight="1" x14ac:dyDescent="0.3">
      <c r="A311" t="s">
        <v>364</v>
      </c>
      <c r="B311" t="s">
        <v>24</v>
      </c>
      <c r="C311" t="s">
        <v>202</v>
      </c>
      <c r="D311" t="s">
        <v>33</v>
      </c>
      <c r="F311">
        <v>44229</v>
      </c>
      <c r="G311">
        <v>44245</v>
      </c>
      <c r="H311">
        <v>2</v>
      </c>
      <c r="L311">
        <v>0.5</v>
      </c>
      <c r="M311" s="13">
        <v>269.95</v>
      </c>
      <c r="N311" t="s">
        <v>27</v>
      </c>
      <c r="O311" t="s">
        <v>28</v>
      </c>
      <c r="P311">
        <v>16</v>
      </c>
      <c r="Q311" s="14">
        <f>_xlfn.IFS(H311=1,$AB$3,H311=2,$AB$4,H311=3,$AB$5)</f>
        <v>140</v>
      </c>
      <c r="R311" s="14">
        <f>L311*Q311</f>
        <v>70</v>
      </c>
      <c r="S311" s="14">
        <f>Table4[[#This Row],[LbrCost]]/24</f>
        <v>2.9166666666666665</v>
      </c>
      <c r="T311" s="14">
        <f>IF(Table4[[#This Row],[WtyLbr]]="Yes",0,Table4[[#This Row],[LbrCost]])</f>
        <v>70</v>
      </c>
      <c r="U311" s="14">
        <f>IF(Table4[[#This Row],[WtyParts]]="Yes",0,Table4[[#This Row],[PartsCost]])</f>
        <v>269.95</v>
      </c>
      <c r="V311" s="14">
        <f>M311+R311</f>
        <v>339.95</v>
      </c>
      <c r="W311" s="14">
        <f>SUM(Table4[[#This Row],[LbrFee]],Table4[[#This Row],[PartsFee]])</f>
        <v>339.95</v>
      </c>
      <c r="X311" t="s">
        <v>29</v>
      </c>
      <c r="Y311" t="s">
        <v>39</v>
      </c>
    </row>
    <row r="312" spans="1:25" ht="30" customHeight="1" x14ac:dyDescent="0.3">
      <c r="A312" t="s">
        <v>365</v>
      </c>
      <c r="B312" t="s">
        <v>201</v>
      </c>
      <c r="C312" t="s">
        <v>202</v>
      </c>
      <c r="D312" t="s">
        <v>33</v>
      </c>
      <c r="F312">
        <v>44229</v>
      </c>
      <c r="G312">
        <v>44258</v>
      </c>
      <c r="H312">
        <v>2</v>
      </c>
      <c r="L312">
        <v>0.5</v>
      </c>
      <c r="M312" s="13">
        <v>83.23</v>
      </c>
      <c r="N312" t="s">
        <v>27</v>
      </c>
      <c r="O312" t="s">
        <v>28</v>
      </c>
      <c r="P312">
        <v>29</v>
      </c>
      <c r="Q312" s="14">
        <f>_xlfn.IFS(H312=1,$AB$3,H312=2,$AB$4,H312=3,$AB$5)</f>
        <v>140</v>
      </c>
      <c r="R312" s="14">
        <f>L312*Q312</f>
        <v>70</v>
      </c>
      <c r="S312" s="14">
        <f>Table4[[#This Row],[LbrCost]]/24</f>
        <v>2.9166666666666665</v>
      </c>
      <c r="T312" s="14">
        <f>IF(Table4[[#This Row],[WtyLbr]]="Yes",0,Table4[[#This Row],[LbrCost]])</f>
        <v>70</v>
      </c>
      <c r="U312" s="14">
        <f>IF(Table4[[#This Row],[WtyParts]]="Yes",0,Table4[[#This Row],[PartsCost]])</f>
        <v>83.23</v>
      </c>
      <c r="V312" s="14">
        <f>M312+R312</f>
        <v>153.23000000000002</v>
      </c>
      <c r="W312" s="14">
        <f>SUM(Table4[[#This Row],[LbrFee]],Table4[[#This Row],[PartsFee]])</f>
        <v>153.23000000000002</v>
      </c>
      <c r="X312" t="s">
        <v>29</v>
      </c>
      <c r="Y312" t="s">
        <v>47</v>
      </c>
    </row>
    <row r="313" spans="1:25" ht="30" customHeight="1" x14ac:dyDescent="0.3">
      <c r="A313" t="s">
        <v>366</v>
      </c>
      <c r="B313" t="s">
        <v>68</v>
      </c>
      <c r="C313" t="s">
        <v>50</v>
      </c>
      <c r="D313" t="s">
        <v>37</v>
      </c>
      <c r="F313">
        <v>44229</v>
      </c>
      <c r="G313">
        <v>44273</v>
      </c>
      <c r="H313">
        <v>1</v>
      </c>
      <c r="L313">
        <v>0.25</v>
      </c>
      <c r="M313" s="13">
        <v>88.62</v>
      </c>
      <c r="N313" t="s">
        <v>27</v>
      </c>
      <c r="O313" t="s">
        <v>28</v>
      </c>
      <c r="P313">
        <v>44</v>
      </c>
      <c r="Q313" s="14">
        <f>_xlfn.IFS(H313=1,$AB$3,H313=2,$AB$4,H313=3,$AB$5)</f>
        <v>80</v>
      </c>
      <c r="R313" s="14">
        <f>L313*Q313</f>
        <v>20</v>
      </c>
      <c r="S313" s="14">
        <f>Table4[[#This Row],[LbrCost]]/24</f>
        <v>0.83333333333333337</v>
      </c>
      <c r="T313" s="14">
        <f>IF(Table4[[#This Row],[WtyLbr]]="Yes",0,Table4[[#This Row],[LbrCost]])</f>
        <v>20</v>
      </c>
      <c r="U313" s="14">
        <f>IF(Table4[[#This Row],[WtyParts]]="Yes",0,Table4[[#This Row],[PartsCost]])</f>
        <v>88.62</v>
      </c>
      <c r="V313" s="14">
        <f>M313+R313</f>
        <v>108.62</v>
      </c>
      <c r="W313" s="14">
        <f>SUM(Table4[[#This Row],[LbrFee]],Table4[[#This Row],[PartsFee]])</f>
        <v>108.62</v>
      </c>
      <c r="X313" t="s">
        <v>29</v>
      </c>
      <c r="Y313" t="s">
        <v>39</v>
      </c>
    </row>
    <row r="314" spans="1:25" ht="30" customHeight="1" x14ac:dyDescent="0.3">
      <c r="A314" t="s">
        <v>367</v>
      </c>
      <c r="B314" t="s">
        <v>55</v>
      </c>
      <c r="C314" t="s">
        <v>25</v>
      </c>
      <c r="D314" t="s">
        <v>37</v>
      </c>
      <c r="F314">
        <v>44229</v>
      </c>
      <c r="G314">
        <v>44341</v>
      </c>
      <c r="H314">
        <v>1</v>
      </c>
      <c r="L314">
        <v>0.25</v>
      </c>
      <c r="M314" s="13">
        <v>40</v>
      </c>
      <c r="N314" t="s">
        <v>27</v>
      </c>
      <c r="O314" t="s">
        <v>38</v>
      </c>
      <c r="P314">
        <v>112</v>
      </c>
      <c r="Q314" s="14">
        <f>_xlfn.IFS(H314=1,$AB$3,H314=2,$AB$4,H314=3,$AB$5)</f>
        <v>80</v>
      </c>
      <c r="R314" s="14">
        <f>L314*Q314</f>
        <v>20</v>
      </c>
      <c r="S314" s="14">
        <f>Table4[[#This Row],[LbrCost]]/24</f>
        <v>0.83333333333333337</v>
      </c>
      <c r="T314" s="14">
        <f>IF(Table4[[#This Row],[WtyLbr]]="Yes",0,Table4[[#This Row],[LbrCost]])</f>
        <v>20</v>
      </c>
      <c r="U314" s="14">
        <f>IF(Table4[[#This Row],[WtyParts]]="Yes",0,Table4[[#This Row],[PartsCost]])</f>
        <v>40</v>
      </c>
      <c r="V314" s="14">
        <f>M314+R314</f>
        <v>60</v>
      </c>
      <c r="W314" s="14">
        <f>SUM(Table4[[#This Row],[LbrFee]],Table4[[#This Row],[PartsFee]])</f>
        <v>60</v>
      </c>
      <c r="X314" t="s">
        <v>29</v>
      </c>
      <c r="Y314" t="s">
        <v>29</v>
      </c>
    </row>
    <row r="315" spans="1:25" ht="30" customHeight="1" x14ac:dyDescent="0.3">
      <c r="A315" t="s">
        <v>368</v>
      </c>
      <c r="B315" t="s">
        <v>31</v>
      </c>
      <c r="C315" t="s">
        <v>32</v>
      </c>
      <c r="D315" t="s">
        <v>26</v>
      </c>
      <c r="F315">
        <v>44231</v>
      </c>
      <c r="G315">
        <v>44242</v>
      </c>
      <c r="H315">
        <v>1</v>
      </c>
      <c r="L315">
        <v>1.5</v>
      </c>
      <c r="M315" s="13">
        <v>33.479999999999997</v>
      </c>
      <c r="N315" t="s">
        <v>27</v>
      </c>
      <c r="O315" t="s">
        <v>38</v>
      </c>
      <c r="P315">
        <v>11</v>
      </c>
      <c r="Q315" s="14">
        <f>_xlfn.IFS(H315=1,$AB$3,H315=2,$AB$4,H315=3,$AB$5)</f>
        <v>80</v>
      </c>
      <c r="R315" s="14">
        <f>L315*Q315</f>
        <v>120</v>
      </c>
      <c r="S315" s="14">
        <f>Table4[[#This Row],[LbrCost]]/24</f>
        <v>5</v>
      </c>
      <c r="T315" s="14">
        <f>IF(Table4[[#This Row],[WtyLbr]]="Yes",0,Table4[[#This Row],[LbrCost]])</f>
        <v>120</v>
      </c>
      <c r="U315" s="14">
        <f>IF(Table4[[#This Row],[WtyParts]]="Yes",0,Table4[[#This Row],[PartsCost]])</f>
        <v>33.479999999999997</v>
      </c>
      <c r="V315" s="14">
        <f>M315+R315</f>
        <v>153.47999999999999</v>
      </c>
      <c r="W315" s="14">
        <f>SUM(Table4[[#This Row],[LbrFee]],Table4[[#This Row],[PartsFee]])</f>
        <v>153.47999999999999</v>
      </c>
      <c r="X315" t="s">
        <v>39</v>
      </c>
      <c r="Y315" t="s">
        <v>63</v>
      </c>
    </row>
    <row r="316" spans="1:25" ht="30" customHeight="1" x14ac:dyDescent="0.3">
      <c r="A316" t="s">
        <v>369</v>
      </c>
      <c r="B316" t="s">
        <v>55</v>
      </c>
      <c r="C316" t="s">
        <v>50</v>
      </c>
      <c r="D316" t="s">
        <v>26</v>
      </c>
      <c r="F316">
        <v>44231</v>
      </c>
      <c r="G316">
        <v>44247</v>
      </c>
      <c r="H316">
        <v>2</v>
      </c>
      <c r="L316">
        <v>0.25</v>
      </c>
      <c r="M316" s="13">
        <v>33.86</v>
      </c>
      <c r="N316" t="s">
        <v>27</v>
      </c>
      <c r="O316" t="s">
        <v>28</v>
      </c>
      <c r="P316">
        <v>16</v>
      </c>
      <c r="Q316" s="14">
        <f>_xlfn.IFS(H316=1,$AB$3,H316=2,$AB$4,H316=3,$AB$5)</f>
        <v>140</v>
      </c>
      <c r="R316" s="14">
        <f>L316*Q316</f>
        <v>35</v>
      </c>
      <c r="S316" s="14">
        <f>Table4[[#This Row],[LbrCost]]/24</f>
        <v>1.4583333333333333</v>
      </c>
      <c r="T316" s="14">
        <f>IF(Table4[[#This Row],[WtyLbr]]="Yes",0,Table4[[#This Row],[LbrCost]])</f>
        <v>35</v>
      </c>
      <c r="U316" s="14">
        <f>IF(Table4[[#This Row],[WtyParts]]="Yes",0,Table4[[#This Row],[PartsCost]])</f>
        <v>33.86</v>
      </c>
      <c r="V316" s="14">
        <f>M316+R316</f>
        <v>68.86</v>
      </c>
      <c r="W316" s="14">
        <f>SUM(Table4[[#This Row],[LbrFee]],Table4[[#This Row],[PartsFee]])</f>
        <v>68.86</v>
      </c>
      <c r="X316" t="s">
        <v>39</v>
      </c>
      <c r="Y316" t="s">
        <v>60</v>
      </c>
    </row>
    <row r="317" spans="1:25" ht="30" customHeight="1" x14ac:dyDescent="0.3">
      <c r="A317" t="s">
        <v>370</v>
      </c>
      <c r="B317" t="s">
        <v>31</v>
      </c>
      <c r="C317" t="s">
        <v>32</v>
      </c>
      <c r="D317" t="s">
        <v>37</v>
      </c>
      <c r="F317">
        <v>44231</v>
      </c>
      <c r="G317">
        <v>44250</v>
      </c>
      <c r="H317">
        <v>1</v>
      </c>
      <c r="L317">
        <v>0.25</v>
      </c>
      <c r="M317" s="13">
        <v>33.96</v>
      </c>
      <c r="N317" t="s">
        <v>27</v>
      </c>
      <c r="O317" t="s">
        <v>28</v>
      </c>
      <c r="P317">
        <v>19</v>
      </c>
      <c r="Q317" s="14">
        <f>_xlfn.IFS(H317=1,$AB$3,H317=2,$AB$4,H317=3,$AB$5)</f>
        <v>80</v>
      </c>
      <c r="R317" s="14">
        <f>L317*Q317</f>
        <v>20</v>
      </c>
      <c r="S317" s="14">
        <f>Table4[[#This Row],[LbrCost]]/24</f>
        <v>0.83333333333333337</v>
      </c>
      <c r="T317" s="14">
        <f>IF(Table4[[#This Row],[WtyLbr]]="Yes",0,Table4[[#This Row],[LbrCost]])</f>
        <v>20</v>
      </c>
      <c r="U317" s="14">
        <f>IF(Table4[[#This Row],[WtyParts]]="Yes",0,Table4[[#This Row],[PartsCost]])</f>
        <v>33.96</v>
      </c>
      <c r="V317" s="14">
        <f>M317+R317</f>
        <v>53.96</v>
      </c>
      <c r="W317" s="14">
        <f>SUM(Table4[[#This Row],[LbrFee]],Table4[[#This Row],[PartsFee]])</f>
        <v>53.96</v>
      </c>
      <c r="X317" t="s">
        <v>39</v>
      </c>
      <c r="Y317" t="s">
        <v>29</v>
      </c>
    </row>
    <row r="318" spans="1:25" ht="30" customHeight="1" x14ac:dyDescent="0.3">
      <c r="A318" t="s">
        <v>371</v>
      </c>
      <c r="B318" t="s">
        <v>55</v>
      </c>
      <c r="C318" t="s">
        <v>25</v>
      </c>
      <c r="D318" t="s">
        <v>26</v>
      </c>
      <c r="F318">
        <v>44231</v>
      </c>
      <c r="G318">
        <v>44260</v>
      </c>
      <c r="H318">
        <v>1</v>
      </c>
      <c r="L318">
        <v>0.5</v>
      </c>
      <c r="M318" s="13">
        <v>36.89</v>
      </c>
      <c r="N318" t="s">
        <v>27</v>
      </c>
      <c r="O318" t="s">
        <v>51</v>
      </c>
      <c r="P318">
        <v>29</v>
      </c>
      <c r="Q318" s="14">
        <f>_xlfn.IFS(H318=1,$AB$3,H318=2,$AB$4,H318=3,$AB$5)</f>
        <v>80</v>
      </c>
      <c r="R318" s="14">
        <f>L318*Q318</f>
        <v>40</v>
      </c>
      <c r="S318" s="14">
        <f>Table4[[#This Row],[LbrCost]]/24</f>
        <v>1.6666666666666667</v>
      </c>
      <c r="T318" s="14">
        <f>IF(Table4[[#This Row],[WtyLbr]]="Yes",0,Table4[[#This Row],[LbrCost]])</f>
        <v>40</v>
      </c>
      <c r="U318" s="14">
        <f>IF(Table4[[#This Row],[WtyParts]]="Yes",0,Table4[[#This Row],[PartsCost]])</f>
        <v>36.89</v>
      </c>
      <c r="V318" s="14">
        <f>M318+R318</f>
        <v>76.89</v>
      </c>
      <c r="W318" s="14">
        <f>SUM(Table4[[#This Row],[LbrFee]],Table4[[#This Row],[PartsFee]])</f>
        <v>76.89</v>
      </c>
      <c r="X318" t="s">
        <v>39</v>
      </c>
      <c r="Y318" t="s">
        <v>34</v>
      </c>
    </row>
    <row r="319" spans="1:25" ht="30" customHeight="1" x14ac:dyDescent="0.3">
      <c r="A319" t="s">
        <v>372</v>
      </c>
      <c r="B319" t="s">
        <v>68</v>
      </c>
      <c r="C319" t="s">
        <v>25</v>
      </c>
      <c r="D319" t="s">
        <v>26</v>
      </c>
      <c r="F319">
        <v>44231</v>
      </c>
      <c r="G319">
        <v>44264</v>
      </c>
      <c r="H319">
        <v>1</v>
      </c>
      <c r="L319">
        <v>0.5</v>
      </c>
      <c r="M319" s="13">
        <v>25.34</v>
      </c>
      <c r="N319" t="s">
        <v>27</v>
      </c>
      <c r="O319" t="s">
        <v>51</v>
      </c>
      <c r="P319">
        <v>33</v>
      </c>
      <c r="Q319" s="14">
        <f>_xlfn.IFS(H319=1,$AB$3,H319=2,$AB$4,H319=3,$AB$5)</f>
        <v>80</v>
      </c>
      <c r="R319" s="14">
        <f>L319*Q319</f>
        <v>40</v>
      </c>
      <c r="S319" s="14">
        <f>Table4[[#This Row],[LbrCost]]/24</f>
        <v>1.6666666666666667</v>
      </c>
      <c r="T319" s="14">
        <f>IF(Table4[[#This Row],[WtyLbr]]="Yes",0,Table4[[#This Row],[LbrCost]])</f>
        <v>40</v>
      </c>
      <c r="U319" s="14">
        <f>IF(Table4[[#This Row],[WtyParts]]="Yes",0,Table4[[#This Row],[PartsCost]])</f>
        <v>25.34</v>
      </c>
      <c r="V319" s="14">
        <f>M319+R319</f>
        <v>65.34</v>
      </c>
      <c r="W319" s="14">
        <f>SUM(Table4[[#This Row],[LbrFee]],Table4[[#This Row],[PartsFee]])</f>
        <v>65.34</v>
      </c>
      <c r="X319" t="s">
        <v>39</v>
      </c>
      <c r="Y319" t="s">
        <v>29</v>
      </c>
    </row>
    <row r="320" spans="1:25" ht="30" customHeight="1" x14ac:dyDescent="0.3">
      <c r="A320" t="s">
        <v>373</v>
      </c>
      <c r="B320" t="s">
        <v>143</v>
      </c>
      <c r="C320" t="s">
        <v>202</v>
      </c>
      <c r="D320" t="s">
        <v>37</v>
      </c>
      <c r="F320">
        <v>44231</v>
      </c>
      <c r="G320">
        <v>44270</v>
      </c>
      <c r="H320">
        <v>1</v>
      </c>
      <c r="L320">
        <v>0.25</v>
      </c>
      <c r="M320" s="13">
        <v>30</v>
      </c>
      <c r="N320" t="s">
        <v>27</v>
      </c>
      <c r="O320" t="s">
        <v>28</v>
      </c>
      <c r="P320">
        <v>39</v>
      </c>
      <c r="Q320" s="14">
        <f>_xlfn.IFS(H320=1,$AB$3,H320=2,$AB$4,H320=3,$AB$5)</f>
        <v>80</v>
      </c>
      <c r="R320" s="14">
        <f>L320*Q320</f>
        <v>20</v>
      </c>
      <c r="S320" s="14">
        <f>Table4[[#This Row],[LbrCost]]/24</f>
        <v>0.83333333333333337</v>
      </c>
      <c r="T320" s="14">
        <f>IF(Table4[[#This Row],[WtyLbr]]="Yes",0,Table4[[#This Row],[LbrCost]])</f>
        <v>20</v>
      </c>
      <c r="U320" s="14">
        <f>IF(Table4[[#This Row],[WtyParts]]="Yes",0,Table4[[#This Row],[PartsCost]])</f>
        <v>30</v>
      </c>
      <c r="V320" s="14">
        <f>M320+R320</f>
        <v>50</v>
      </c>
      <c r="W320" s="14">
        <f>SUM(Table4[[#This Row],[LbrFee]],Table4[[#This Row],[PartsFee]])</f>
        <v>50</v>
      </c>
      <c r="X320" t="s">
        <v>39</v>
      </c>
      <c r="Y320" t="s">
        <v>63</v>
      </c>
    </row>
    <row r="321" spans="1:25" ht="30" customHeight="1" x14ac:dyDescent="0.3">
      <c r="A321" t="s">
        <v>374</v>
      </c>
      <c r="B321" t="s">
        <v>68</v>
      </c>
      <c r="C321" t="s">
        <v>50</v>
      </c>
      <c r="D321" t="s">
        <v>26</v>
      </c>
      <c r="E321" t="s">
        <v>44</v>
      </c>
      <c r="F321">
        <v>44232</v>
      </c>
      <c r="G321">
        <v>44268</v>
      </c>
      <c r="H321">
        <v>1</v>
      </c>
      <c r="L321">
        <v>0.5</v>
      </c>
      <c r="M321" s="13">
        <v>31.81</v>
      </c>
      <c r="N321" t="s">
        <v>27</v>
      </c>
      <c r="O321" t="s">
        <v>28</v>
      </c>
      <c r="P321">
        <v>36</v>
      </c>
      <c r="Q321" s="14">
        <f>_xlfn.IFS(H321=1,$AB$3,H321=2,$AB$4,H321=3,$AB$5)</f>
        <v>80</v>
      </c>
      <c r="R321" s="14">
        <f>L321*Q321</f>
        <v>40</v>
      </c>
      <c r="S321" s="14">
        <f>Table4[[#This Row],[LbrCost]]/24</f>
        <v>1.6666666666666667</v>
      </c>
      <c r="T321" s="14">
        <f>IF(Table4[[#This Row],[WtyLbr]]="Yes",0,Table4[[#This Row],[LbrCost]])</f>
        <v>40</v>
      </c>
      <c r="U321" s="14">
        <f>IF(Table4[[#This Row],[WtyParts]]="Yes",0,Table4[[#This Row],[PartsCost]])</f>
        <v>31.81</v>
      </c>
      <c r="V321" s="14">
        <f>M321+R321</f>
        <v>71.81</v>
      </c>
      <c r="W321" s="14">
        <f>SUM(Table4[[#This Row],[LbrFee]],Table4[[#This Row],[PartsFee]])</f>
        <v>71.81</v>
      </c>
      <c r="X321" t="s">
        <v>34</v>
      </c>
      <c r="Y321" t="s">
        <v>60</v>
      </c>
    </row>
    <row r="322" spans="1:25" ht="30" customHeight="1" x14ac:dyDescent="0.3">
      <c r="A322" t="s">
        <v>375</v>
      </c>
      <c r="B322" t="s">
        <v>42</v>
      </c>
      <c r="C322" t="s">
        <v>25</v>
      </c>
      <c r="D322" t="s">
        <v>33</v>
      </c>
      <c r="E322" t="s">
        <v>44</v>
      </c>
      <c r="F322">
        <v>44232</v>
      </c>
      <c r="G322">
        <v>44377</v>
      </c>
      <c r="H322">
        <v>1</v>
      </c>
      <c r="L322">
        <v>0.5</v>
      </c>
      <c r="M322" s="13">
        <v>61.17</v>
      </c>
      <c r="N322" t="s">
        <v>27</v>
      </c>
      <c r="O322" t="s">
        <v>38</v>
      </c>
      <c r="P322">
        <v>145</v>
      </c>
      <c r="Q322" s="14">
        <f>_xlfn.IFS(H322=1,$AB$3,H322=2,$AB$4,H322=3,$AB$5)</f>
        <v>80</v>
      </c>
      <c r="R322" s="14">
        <f>L322*Q322</f>
        <v>40</v>
      </c>
      <c r="S322" s="14">
        <f>Table4[[#This Row],[LbrCost]]/24</f>
        <v>1.6666666666666667</v>
      </c>
      <c r="T322" s="14">
        <f>IF(Table4[[#This Row],[WtyLbr]]="Yes",0,Table4[[#This Row],[LbrCost]])</f>
        <v>40</v>
      </c>
      <c r="U322" s="14">
        <f>IF(Table4[[#This Row],[WtyParts]]="Yes",0,Table4[[#This Row],[PartsCost]])</f>
        <v>61.17</v>
      </c>
      <c r="V322" s="14">
        <f>M322+R322</f>
        <v>101.17</v>
      </c>
      <c r="W322" s="14">
        <f>SUM(Table4[[#This Row],[LbrFee]],Table4[[#This Row],[PartsFee]])</f>
        <v>101.17</v>
      </c>
      <c r="X322" t="s">
        <v>34</v>
      </c>
      <c r="Y322" t="s">
        <v>47</v>
      </c>
    </row>
    <row r="323" spans="1:25" ht="30" customHeight="1" x14ac:dyDescent="0.3">
      <c r="A323" t="s">
        <v>376</v>
      </c>
      <c r="B323" t="s">
        <v>55</v>
      </c>
      <c r="C323" t="s">
        <v>25</v>
      </c>
      <c r="D323" t="s">
        <v>26</v>
      </c>
      <c r="F323">
        <v>44233</v>
      </c>
      <c r="G323">
        <v>44278</v>
      </c>
      <c r="H323">
        <v>1</v>
      </c>
      <c r="L323">
        <v>0.5</v>
      </c>
      <c r="M323" s="13">
        <v>15.54</v>
      </c>
      <c r="N323" t="s">
        <v>27</v>
      </c>
      <c r="O323" t="s">
        <v>38</v>
      </c>
      <c r="P323">
        <v>45</v>
      </c>
      <c r="Q323" s="14">
        <f>_xlfn.IFS(H323=1,$AB$3,H323=2,$AB$4,H323=3,$AB$5)</f>
        <v>80</v>
      </c>
      <c r="R323" s="14">
        <f>L323*Q323</f>
        <v>40</v>
      </c>
      <c r="S323" s="14">
        <f>Table4[[#This Row],[LbrCost]]/24</f>
        <v>1.6666666666666667</v>
      </c>
      <c r="T323" s="14">
        <f>IF(Table4[[#This Row],[WtyLbr]]="Yes",0,Table4[[#This Row],[LbrCost]])</f>
        <v>40</v>
      </c>
      <c r="U323" s="14">
        <f>IF(Table4[[#This Row],[WtyParts]]="Yes",0,Table4[[#This Row],[PartsCost]])</f>
        <v>15.54</v>
      </c>
      <c r="V323" s="14">
        <f>M323+R323</f>
        <v>55.54</v>
      </c>
      <c r="W323" s="14">
        <f>SUM(Table4[[#This Row],[LbrFee]],Table4[[#This Row],[PartsFee]])</f>
        <v>55.54</v>
      </c>
      <c r="X323" t="s">
        <v>60</v>
      </c>
      <c r="Y323" t="s">
        <v>29</v>
      </c>
    </row>
    <row r="324" spans="1:25" ht="30" customHeight="1" x14ac:dyDescent="0.3">
      <c r="A324" t="s">
        <v>377</v>
      </c>
      <c r="B324" t="s">
        <v>55</v>
      </c>
      <c r="C324" t="s">
        <v>25</v>
      </c>
      <c r="D324" t="s">
        <v>37</v>
      </c>
      <c r="F324">
        <v>44233</v>
      </c>
      <c r="G324">
        <v>44286</v>
      </c>
      <c r="H324">
        <v>1</v>
      </c>
      <c r="L324">
        <v>0.25</v>
      </c>
      <c r="M324" s="13">
        <v>72.349999999999994</v>
      </c>
      <c r="N324" t="s">
        <v>27</v>
      </c>
      <c r="O324" t="s">
        <v>28</v>
      </c>
      <c r="P324">
        <v>53</v>
      </c>
      <c r="Q324" s="14">
        <f>_xlfn.IFS(H324=1,$AB$3,H324=2,$AB$4,H324=3,$AB$5)</f>
        <v>80</v>
      </c>
      <c r="R324" s="14">
        <f>L324*Q324</f>
        <v>20</v>
      </c>
      <c r="S324" s="14">
        <f>Table4[[#This Row],[LbrCost]]/24</f>
        <v>0.83333333333333337</v>
      </c>
      <c r="T324" s="14">
        <f>IF(Table4[[#This Row],[WtyLbr]]="Yes",0,Table4[[#This Row],[LbrCost]])</f>
        <v>20</v>
      </c>
      <c r="U324" s="14">
        <f>IF(Table4[[#This Row],[WtyParts]]="Yes",0,Table4[[#This Row],[PartsCost]])</f>
        <v>72.349999999999994</v>
      </c>
      <c r="V324" s="14">
        <f>M324+R324</f>
        <v>92.35</v>
      </c>
      <c r="W324" s="14">
        <f>SUM(Table4[[#This Row],[LbrFee]],Table4[[#This Row],[PartsFee]])</f>
        <v>92.35</v>
      </c>
      <c r="X324" t="s">
        <v>60</v>
      </c>
      <c r="Y324" t="s">
        <v>47</v>
      </c>
    </row>
    <row r="325" spans="1:25" ht="30" customHeight="1" x14ac:dyDescent="0.3">
      <c r="A325" t="s">
        <v>378</v>
      </c>
      <c r="B325" t="s">
        <v>24</v>
      </c>
      <c r="C325" t="s">
        <v>202</v>
      </c>
      <c r="D325" t="s">
        <v>37</v>
      </c>
      <c r="E325" t="s">
        <v>44</v>
      </c>
      <c r="F325">
        <v>44235</v>
      </c>
      <c r="G325">
        <v>44246</v>
      </c>
      <c r="H325">
        <v>1</v>
      </c>
      <c r="L325">
        <v>0.25</v>
      </c>
      <c r="M325" s="13">
        <v>96.71</v>
      </c>
      <c r="N325" t="s">
        <v>27</v>
      </c>
      <c r="O325" t="s">
        <v>28</v>
      </c>
      <c r="P325">
        <v>11</v>
      </c>
      <c r="Q325" s="14">
        <f>_xlfn.IFS(H325=1,$AB$3,H325=2,$AB$4,H325=3,$AB$5)</f>
        <v>80</v>
      </c>
      <c r="R325" s="14">
        <f>L325*Q325</f>
        <v>20</v>
      </c>
      <c r="S325" s="14">
        <f>Table4[[#This Row],[LbrCost]]/24</f>
        <v>0.83333333333333337</v>
      </c>
      <c r="T325" s="14">
        <f>IF(Table4[[#This Row],[WtyLbr]]="Yes",0,Table4[[#This Row],[LbrCost]])</f>
        <v>20</v>
      </c>
      <c r="U325" s="14">
        <f>IF(Table4[[#This Row],[WtyParts]]="Yes",0,Table4[[#This Row],[PartsCost]])</f>
        <v>96.71</v>
      </c>
      <c r="V325" s="14">
        <f>M325+R325</f>
        <v>116.71</v>
      </c>
      <c r="W325" s="14">
        <f>SUM(Table4[[#This Row],[LbrFee]],Table4[[#This Row],[PartsFee]])</f>
        <v>116.71</v>
      </c>
      <c r="X325" t="s">
        <v>63</v>
      </c>
      <c r="Y325" t="s">
        <v>34</v>
      </c>
    </row>
    <row r="326" spans="1:25" ht="30" customHeight="1" x14ac:dyDescent="0.3">
      <c r="A326" t="s">
        <v>379</v>
      </c>
      <c r="B326" t="s">
        <v>42</v>
      </c>
      <c r="C326" t="s">
        <v>43</v>
      </c>
      <c r="D326" t="s">
        <v>33</v>
      </c>
      <c r="F326">
        <v>44235</v>
      </c>
      <c r="G326">
        <v>44243</v>
      </c>
      <c r="H326">
        <v>1</v>
      </c>
      <c r="L326">
        <v>0.5</v>
      </c>
      <c r="M326" s="13">
        <v>207.9</v>
      </c>
      <c r="N326" t="s">
        <v>27</v>
      </c>
      <c r="O326" t="s">
        <v>51</v>
      </c>
      <c r="P326">
        <v>8</v>
      </c>
      <c r="Q326" s="14">
        <f>_xlfn.IFS(H326=1,$AB$3,H326=2,$AB$4,H326=3,$AB$5)</f>
        <v>80</v>
      </c>
      <c r="R326" s="14">
        <f>L326*Q326</f>
        <v>40</v>
      </c>
      <c r="S326" s="14">
        <f>Table4[[#This Row],[LbrCost]]/24</f>
        <v>1.6666666666666667</v>
      </c>
      <c r="T326" s="14">
        <f>IF(Table4[[#This Row],[WtyLbr]]="Yes",0,Table4[[#This Row],[LbrCost]])</f>
        <v>40</v>
      </c>
      <c r="U326" s="14">
        <f>IF(Table4[[#This Row],[WtyParts]]="Yes",0,Table4[[#This Row],[PartsCost]])</f>
        <v>207.9</v>
      </c>
      <c r="V326" s="14">
        <f>M326+R326</f>
        <v>247.9</v>
      </c>
      <c r="W326" s="14">
        <f>SUM(Table4[[#This Row],[LbrFee]],Table4[[#This Row],[PartsFee]])</f>
        <v>247.9</v>
      </c>
      <c r="X326" t="s">
        <v>63</v>
      </c>
      <c r="Y326" t="s">
        <v>29</v>
      </c>
    </row>
    <row r="327" spans="1:25" ht="30" customHeight="1" x14ac:dyDescent="0.3">
      <c r="A327" t="s">
        <v>380</v>
      </c>
      <c r="B327" t="s">
        <v>31</v>
      </c>
      <c r="C327" t="s">
        <v>32</v>
      </c>
      <c r="D327" t="s">
        <v>169</v>
      </c>
      <c r="F327">
        <v>44235</v>
      </c>
      <c r="G327">
        <v>44245</v>
      </c>
      <c r="H327">
        <v>3</v>
      </c>
      <c r="L327">
        <v>3.5</v>
      </c>
      <c r="M327" s="13">
        <v>821.87</v>
      </c>
      <c r="N327" t="s">
        <v>27</v>
      </c>
      <c r="O327" t="s">
        <v>28</v>
      </c>
      <c r="P327">
        <v>10</v>
      </c>
      <c r="Q327" s="14">
        <f>_xlfn.IFS(H327=1,$AB$3,H327=2,$AB$4,H327=3,$AB$5)</f>
        <v>195</v>
      </c>
      <c r="R327" s="14">
        <f>L327*Q327</f>
        <v>682.5</v>
      </c>
      <c r="S327" s="14">
        <f>Table4[[#This Row],[LbrCost]]/24</f>
        <v>28.4375</v>
      </c>
      <c r="T327" s="14">
        <f>IF(Table4[[#This Row],[WtyLbr]]="Yes",0,Table4[[#This Row],[LbrCost]])</f>
        <v>682.5</v>
      </c>
      <c r="U327" s="14">
        <f>IF(Table4[[#This Row],[WtyParts]]="Yes",0,Table4[[#This Row],[PartsCost]])</f>
        <v>821.87</v>
      </c>
      <c r="V327" s="14">
        <f>M327+R327</f>
        <v>1504.37</v>
      </c>
      <c r="W327" s="14">
        <f>SUM(Table4[[#This Row],[LbrFee]],Table4[[#This Row],[PartsFee]])</f>
        <v>1504.37</v>
      </c>
      <c r="X327" t="s">
        <v>63</v>
      </c>
      <c r="Y327" t="s">
        <v>39</v>
      </c>
    </row>
    <row r="328" spans="1:25" ht="30" customHeight="1" x14ac:dyDescent="0.3">
      <c r="A328" t="s">
        <v>381</v>
      </c>
      <c r="B328" t="s">
        <v>24</v>
      </c>
      <c r="C328" t="s">
        <v>202</v>
      </c>
      <c r="D328" t="s">
        <v>53</v>
      </c>
      <c r="F328">
        <v>44235</v>
      </c>
      <c r="G328">
        <v>44249</v>
      </c>
      <c r="H328">
        <v>2</v>
      </c>
      <c r="L328">
        <v>1</v>
      </c>
      <c r="M328" s="13">
        <v>118.56</v>
      </c>
      <c r="N328" t="s">
        <v>27</v>
      </c>
      <c r="O328" t="s">
        <v>28</v>
      </c>
      <c r="P328">
        <v>14</v>
      </c>
      <c r="Q328" s="14">
        <f>_xlfn.IFS(H328=1,$AB$3,H328=2,$AB$4,H328=3,$AB$5)</f>
        <v>140</v>
      </c>
      <c r="R328" s="14">
        <f>L328*Q328</f>
        <v>140</v>
      </c>
      <c r="S328" s="14">
        <f>Table4[[#This Row],[LbrCost]]/24</f>
        <v>5.833333333333333</v>
      </c>
      <c r="T328" s="14">
        <f>IF(Table4[[#This Row],[WtyLbr]]="Yes",0,Table4[[#This Row],[LbrCost]])</f>
        <v>140</v>
      </c>
      <c r="U328" s="14">
        <f>IF(Table4[[#This Row],[WtyParts]]="Yes",0,Table4[[#This Row],[PartsCost]])</f>
        <v>118.56</v>
      </c>
      <c r="V328" s="14">
        <f>M328+R328</f>
        <v>258.56</v>
      </c>
      <c r="W328" s="14">
        <f>SUM(Table4[[#This Row],[LbrFee]],Table4[[#This Row],[PartsFee]])</f>
        <v>258.56</v>
      </c>
      <c r="X328" t="s">
        <v>63</v>
      </c>
      <c r="Y328" t="s">
        <v>63</v>
      </c>
    </row>
    <row r="329" spans="1:25" ht="30" customHeight="1" x14ac:dyDescent="0.3">
      <c r="A329" t="s">
        <v>382</v>
      </c>
      <c r="B329" t="s">
        <v>42</v>
      </c>
      <c r="C329" t="s">
        <v>43</v>
      </c>
      <c r="D329" t="s">
        <v>26</v>
      </c>
      <c r="E329" t="s">
        <v>44</v>
      </c>
      <c r="F329">
        <v>44236</v>
      </c>
      <c r="G329">
        <v>44237</v>
      </c>
      <c r="H329">
        <v>1</v>
      </c>
      <c r="L329">
        <v>0.25</v>
      </c>
      <c r="M329" s="13">
        <v>54.46</v>
      </c>
      <c r="N329" t="s">
        <v>27</v>
      </c>
      <c r="O329" t="s">
        <v>38</v>
      </c>
      <c r="P329">
        <v>1</v>
      </c>
      <c r="Q329" s="14">
        <f>_xlfn.IFS(H329=1,$AB$3,H329=2,$AB$4,H329=3,$AB$5)</f>
        <v>80</v>
      </c>
      <c r="R329" s="14">
        <f>L329*Q329</f>
        <v>20</v>
      </c>
      <c r="S329" s="14">
        <f>Table4[[#This Row],[LbrCost]]/24</f>
        <v>0.83333333333333337</v>
      </c>
      <c r="T329" s="14">
        <f>IF(Table4[[#This Row],[WtyLbr]]="Yes",0,Table4[[#This Row],[LbrCost]])</f>
        <v>20</v>
      </c>
      <c r="U329" s="14">
        <f>IF(Table4[[#This Row],[WtyParts]]="Yes",0,Table4[[#This Row],[PartsCost]])</f>
        <v>54.46</v>
      </c>
      <c r="V329" s="14">
        <f>M329+R329</f>
        <v>74.460000000000008</v>
      </c>
      <c r="W329" s="14">
        <f>SUM(Table4[[#This Row],[LbrFee]],Table4[[#This Row],[PartsFee]])</f>
        <v>74.460000000000008</v>
      </c>
      <c r="X329" t="s">
        <v>29</v>
      </c>
      <c r="Y329" t="s">
        <v>47</v>
      </c>
    </row>
    <row r="330" spans="1:25" ht="30" customHeight="1" x14ac:dyDescent="0.3">
      <c r="A330" t="s">
        <v>383</v>
      </c>
      <c r="B330" t="s">
        <v>24</v>
      </c>
      <c r="C330" t="s">
        <v>202</v>
      </c>
      <c r="D330" t="s">
        <v>26</v>
      </c>
      <c r="F330">
        <v>44236</v>
      </c>
      <c r="G330">
        <v>44249</v>
      </c>
      <c r="H330">
        <v>2</v>
      </c>
      <c r="L330">
        <v>0.25</v>
      </c>
      <c r="M330" s="13">
        <v>83.44</v>
      </c>
      <c r="N330" t="s">
        <v>27</v>
      </c>
      <c r="O330" t="s">
        <v>28</v>
      </c>
      <c r="P330">
        <v>13</v>
      </c>
      <c r="Q330" s="14">
        <f>_xlfn.IFS(H330=1,$AB$3,H330=2,$AB$4,H330=3,$AB$5)</f>
        <v>140</v>
      </c>
      <c r="R330" s="14">
        <f>L330*Q330</f>
        <v>35</v>
      </c>
      <c r="S330" s="14">
        <f>Table4[[#This Row],[LbrCost]]/24</f>
        <v>1.4583333333333333</v>
      </c>
      <c r="T330" s="14">
        <f>IF(Table4[[#This Row],[WtyLbr]]="Yes",0,Table4[[#This Row],[LbrCost]])</f>
        <v>35</v>
      </c>
      <c r="U330" s="14">
        <f>IF(Table4[[#This Row],[WtyParts]]="Yes",0,Table4[[#This Row],[PartsCost]])</f>
        <v>83.44</v>
      </c>
      <c r="V330" s="14">
        <f>M330+R330</f>
        <v>118.44</v>
      </c>
      <c r="W330" s="14">
        <f>SUM(Table4[[#This Row],[LbrFee]],Table4[[#This Row],[PartsFee]])</f>
        <v>118.44</v>
      </c>
      <c r="X330" t="s">
        <v>29</v>
      </c>
      <c r="Y330" t="s">
        <v>63</v>
      </c>
    </row>
    <row r="331" spans="1:25" ht="30" customHeight="1" x14ac:dyDescent="0.3">
      <c r="A331" t="s">
        <v>384</v>
      </c>
      <c r="B331" t="s">
        <v>24</v>
      </c>
      <c r="C331" t="s">
        <v>202</v>
      </c>
      <c r="D331" t="s">
        <v>26</v>
      </c>
      <c r="F331">
        <v>44236</v>
      </c>
      <c r="G331">
        <v>44251</v>
      </c>
      <c r="H331">
        <v>2</v>
      </c>
      <c r="L331">
        <v>0.75</v>
      </c>
      <c r="M331" s="13">
        <v>36</v>
      </c>
      <c r="N331" t="s">
        <v>27</v>
      </c>
      <c r="O331" t="s">
        <v>28</v>
      </c>
      <c r="P331">
        <v>15</v>
      </c>
      <c r="Q331" s="14">
        <f>_xlfn.IFS(H331=1,$AB$3,H331=2,$AB$4,H331=3,$AB$5)</f>
        <v>140</v>
      </c>
      <c r="R331" s="14">
        <f>L331*Q331</f>
        <v>105</v>
      </c>
      <c r="S331" s="14">
        <f>Table4[[#This Row],[LbrCost]]/24</f>
        <v>4.375</v>
      </c>
      <c r="T331" s="14">
        <f>IF(Table4[[#This Row],[WtyLbr]]="Yes",0,Table4[[#This Row],[LbrCost]])</f>
        <v>105</v>
      </c>
      <c r="U331" s="14">
        <f>IF(Table4[[#This Row],[WtyParts]]="Yes",0,Table4[[#This Row],[PartsCost]])</f>
        <v>36</v>
      </c>
      <c r="V331" s="14">
        <f>M331+R331</f>
        <v>141</v>
      </c>
      <c r="W331" s="14">
        <f>SUM(Table4[[#This Row],[LbrFee]],Table4[[#This Row],[PartsFee]])</f>
        <v>141</v>
      </c>
      <c r="X331" t="s">
        <v>29</v>
      </c>
      <c r="Y331" t="s">
        <v>47</v>
      </c>
    </row>
    <row r="332" spans="1:25" ht="30" customHeight="1" x14ac:dyDescent="0.3">
      <c r="A332" t="s">
        <v>385</v>
      </c>
      <c r="B332" t="s">
        <v>31</v>
      </c>
      <c r="C332" t="s">
        <v>32</v>
      </c>
      <c r="D332" t="s">
        <v>33</v>
      </c>
      <c r="F332">
        <v>44236</v>
      </c>
      <c r="G332">
        <v>44299</v>
      </c>
      <c r="H332">
        <v>1</v>
      </c>
      <c r="L332">
        <v>0.5</v>
      </c>
      <c r="M332" s="13">
        <v>53.43</v>
      </c>
      <c r="N332" t="s">
        <v>27</v>
      </c>
      <c r="O332" t="s">
        <v>28</v>
      </c>
      <c r="P332">
        <v>63</v>
      </c>
      <c r="Q332" s="14">
        <f>_xlfn.IFS(H332=1,$AB$3,H332=2,$AB$4,H332=3,$AB$5)</f>
        <v>80</v>
      </c>
      <c r="R332" s="14">
        <f>L332*Q332</f>
        <v>40</v>
      </c>
      <c r="S332" s="14">
        <f>Table4[[#This Row],[LbrCost]]/24</f>
        <v>1.6666666666666667</v>
      </c>
      <c r="T332" s="14">
        <f>IF(Table4[[#This Row],[WtyLbr]]="Yes",0,Table4[[#This Row],[LbrCost]])</f>
        <v>40</v>
      </c>
      <c r="U332" s="14">
        <f>IF(Table4[[#This Row],[WtyParts]]="Yes",0,Table4[[#This Row],[PartsCost]])</f>
        <v>53.43</v>
      </c>
      <c r="V332" s="14">
        <f>M332+R332</f>
        <v>93.43</v>
      </c>
      <c r="W332" s="14">
        <f>SUM(Table4[[#This Row],[LbrFee]],Table4[[#This Row],[PartsFee]])</f>
        <v>93.43</v>
      </c>
      <c r="X332" t="s">
        <v>29</v>
      </c>
      <c r="Y332" t="s">
        <v>29</v>
      </c>
    </row>
    <row r="333" spans="1:25" ht="30" customHeight="1" x14ac:dyDescent="0.3">
      <c r="A333" t="s">
        <v>386</v>
      </c>
      <c r="B333" t="s">
        <v>24</v>
      </c>
      <c r="C333" t="s">
        <v>202</v>
      </c>
      <c r="D333" t="s">
        <v>26</v>
      </c>
      <c r="F333">
        <v>44237</v>
      </c>
      <c r="G333">
        <v>44244</v>
      </c>
      <c r="H333">
        <v>1</v>
      </c>
      <c r="L333">
        <v>0.5</v>
      </c>
      <c r="M333" s="13">
        <v>76.790000000000006</v>
      </c>
      <c r="N333" t="s">
        <v>27</v>
      </c>
      <c r="O333" t="s">
        <v>28</v>
      </c>
      <c r="P333">
        <v>7</v>
      </c>
      <c r="Q333" s="14">
        <f>_xlfn.IFS(H333=1,$AB$3,H333=2,$AB$4,H333=3,$AB$5)</f>
        <v>80</v>
      </c>
      <c r="R333" s="14">
        <f>L333*Q333</f>
        <v>40</v>
      </c>
      <c r="S333" s="14">
        <f>Table4[[#This Row],[LbrCost]]/24</f>
        <v>1.6666666666666667</v>
      </c>
      <c r="T333" s="14">
        <f>IF(Table4[[#This Row],[WtyLbr]]="Yes",0,Table4[[#This Row],[LbrCost]])</f>
        <v>40</v>
      </c>
      <c r="U333" s="14">
        <f>IF(Table4[[#This Row],[WtyParts]]="Yes",0,Table4[[#This Row],[PartsCost]])</f>
        <v>76.790000000000006</v>
      </c>
      <c r="V333" s="14">
        <f>M333+R333</f>
        <v>116.79</v>
      </c>
      <c r="W333" s="14">
        <f>SUM(Table4[[#This Row],[LbrFee]],Table4[[#This Row],[PartsFee]])</f>
        <v>116.79</v>
      </c>
      <c r="X333" t="s">
        <v>47</v>
      </c>
      <c r="Y333" t="s">
        <v>47</v>
      </c>
    </row>
    <row r="334" spans="1:25" ht="30" customHeight="1" x14ac:dyDescent="0.3">
      <c r="A334" t="s">
        <v>387</v>
      </c>
      <c r="B334" t="s">
        <v>68</v>
      </c>
      <c r="C334" t="s">
        <v>50</v>
      </c>
      <c r="D334" t="s">
        <v>26</v>
      </c>
      <c r="F334">
        <v>44237</v>
      </c>
      <c r="G334">
        <v>44249</v>
      </c>
      <c r="H334">
        <v>1</v>
      </c>
      <c r="J334" t="s">
        <v>44</v>
      </c>
      <c r="K334" t="s">
        <v>44</v>
      </c>
      <c r="L334">
        <v>0.25</v>
      </c>
      <c r="M334" s="13">
        <v>78</v>
      </c>
      <c r="N334" t="s">
        <v>27</v>
      </c>
      <c r="O334" t="s">
        <v>388</v>
      </c>
      <c r="P334">
        <v>12</v>
      </c>
      <c r="Q334" s="14">
        <f>_xlfn.IFS(H334=1,$AB$3,H334=2,$AB$4,H334=3,$AB$5)</f>
        <v>80</v>
      </c>
      <c r="R334" s="14">
        <f>L334*Q334</f>
        <v>20</v>
      </c>
      <c r="S334" s="14">
        <f>Table4[[#This Row],[LbrCost]]/24</f>
        <v>0.83333333333333337</v>
      </c>
      <c r="T334" s="14">
        <f>IF(Table4[[#This Row],[WtyLbr]]="Yes",0,Table4[[#This Row],[LbrCost]])</f>
        <v>0</v>
      </c>
      <c r="U334" s="14">
        <f>IF(Table4[[#This Row],[WtyParts]]="Yes",0,Table4[[#This Row],[PartsCost]])</f>
        <v>0</v>
      </c>
      <c r="V334" s="14">
        <f>M334+R334</f>
        <v>98</v>
      </c>
      <c r="W334" s="14">
        <f>SUM(Table4[[#This Row],[LbrFee]],Table4[[#This Row],[PartsFee]])</f>
        <v>0</v>
      </c>
      <c r="X334" t="s">
        <v>47</v>
      </c>
      <c r="Y334" t="s">
        <v>63</v>
      </c>
    </row>
    <row r="335" spans="1:25" ht="30" customHeight="1" x14ac:dyDescent="0.3">
      <c r="A335" t="s">
        <v>389</v>
      </c>
      <c r="B335" t="s">
        <v>42</v>
      </c>
      <c r="C335" t="s">
        <v>50</v>
      </c>
      <c r="D335" t="s">
        <v>33</v>
      </c>
      <c r="F335">
        <v>44237</v>
      </c>
      <c r="G335">
        <v>44252</v>
      </c>
      <c r="H335">
        <v>2</v>
      </c>
      <c r="L335">
        <v>2.75</v>
      </c>
      <c r="M335" s="13">
        <v>666.44</v>
      </c>
      <c r="N335" t="s">
        <v>27</v>
      </c>
      <c r="O335" t="s">
        <v>51</v>
      </c>
      <c r="P335">
        <v>15</v>
      </c>
      <c r="Q335" s="14">
        <f>_xlfn.IFS(H335=1,$AB$3,H335=2,$AB$4,H335=3,$AB$5)</f>
        <v>140</v>
      </c>
      <c r="R335" s="14">
        <f>L335*Q335</f>
        <v>385</v>
      </c>
      <c r="S335" s="14">
        <f>Table4[[#This Row],[LbrCost]]/24</f>
        <v>16.041666666666668</v>
      </c>
      <c r="T335" s="14">
        <f>IF(Table4[[#This Row],[WtyLbr]]="Yes",0,Table4[[#This Row],[LbrCost]])</f>
        <v>385</v>
      </c>
      <c r="U335" s="14">
        <f>IF(Table4[[#This Row],[WtyParts]]="Yes",0,Table4[[#This Row],[PartsCost]])</f>
        <v>666.44</v>
      </c>
      <c r="V335" s="14">
        <f>M335+R335</f>
        <v>1051.44</v>
      </c>
      <c r="W335" s="14">
        <f>SUM(Table4[[#This Row],[LbrFee]],Table4[[#This Row],[PartsFee]])</f>
        <v>1051.44</v>
      </c>
      <c r="X335" t="s">
        <v>47</v>
      </c>
      <c r="Y335" t="s">
        <v>39</v>
      </c>
    </row>
    <row r="336" spans="1:25" ht="30" customHeight="1" x14ac:dyDescent="0.3">
      <c r="A336" t="s">
        <v>390</v>
      </c>
      <c r="B336" t="s">
        <v>42</v>
      </c>
      <c r="C336" t="s">
        <v>50</v>
      </c>
      <c r="D336" t="s">
        <v>37</v>
      </c>
      <c r="E336" t="s">
        <v>44</v>
      </c>
      <c r="F336">
        <v>44238</v>
      </c>
      <c r="G336">
        <v>44254</v>
      </c>
      <c r="H336">
        <v>1</v>
      </c>
      <c r="L336">
        <v>0.25</v>
      </c>
      <c r="M336" s="13">
        <v>19.2</v>
      </c>
      <c r="N336" t="s">
        <v>27</v>
      </c>
      <c r="O336" t="s">
        <v>51</v>
      </c>
      <c r="P336">
        <v>16</v>
      </c>
      <c r="Q336" s="14">
        <f>_xlfn.IFS(H336=1,$AB$3,H336=2,$AB$4,H336=3,$AB$5)</f>
        <v>80</v>
      </c>
      <c r="R336" s="14">
        <f>L336*Q336</f>
        <v>20</v>
      </c>
      <c r="S336" s="14">
        <f>Table4[[#This Row],[LbrCost]]/24</f>
        <v>0.83333333333333337</v>
      </c>
      <c r="T336" s="14">
        <f>IF(Table4[[#This Row],[WtyLbr]]="Yes",0,Table4[[#This Row],[LbrCost]])</f>
        <v>20</v>
      </c>
      <c r="U336" s="14">
        <f>IF(Table4[[#This Row],[WtyParts]]="Yes",0,Table4[[#This Row],[PartsCost]])</f>
        <v>19.2</v>
      </c>
      <c r="V336" s="14">
        <f>M336+R336</f>
        <v>39.200000000000003</v>
      </c>
      <c r="W336" s="14">
        <f>SUM(Table4[[#This Row],[LbrFee]],Table4[[#This Row],[PartsFee]])</f>
        <v>39.200000000000003</v>
      </c>
      <c r="X336" t="s">
        <v>39</v>
      </c>
      <c r="Y336" t="s">
        <v>60</v>
      </c>
    </row>
    <row r="337" spans="1:25" ht="30" customHeight="1" x14ac:dyDescent="0.3">
      <c r="A337" t="s">
        <v>391</v>
      </c>
      <c r="B337" t="s">
        <v>31</v>
      </c>
      <c r="C337" t="s">
        <v>32</v>
      </c>
      <c r="D337" t="s">
        <v>26</v>
      </c>
      <c r="F337">
        <v>44238</v>
      </c>
      <c r="G337">
        <v>44266</v>
      </c>
      <c r="H337">
        <v>1</v>
      </c>
      <c r="L337">
        <v>0.75</v>
      </c>
      <c r="M337" s="13">
        <v>414.54</v>
      </c>
      <c r="N337" t="s">
        <v>27</v>
      </c>
      <c r="O337" t="s">
        <v>38</v>
      </c>
      <c r="P337">
        <v>28</v>
      </c>
      <c r="Q337" s="14">
        <f>_xlfn.IFS(H337=1,$AB$3,H337=2,$AB$4,H337=3,$AB$5)</f>
        <v>80</v>
      </c>
      <c r="R337" s="14">
        <f>L337*Q337</f>
        <v>60</v>
      </c>
      <c r="S337" s="14">
        <f>Table4[[#This Row],[LbrCost]]/24</f>
        <v>2.5</v>
      </c>
      <c r="T337" s="14">
        <f>IF(Table4[[#This Row],[WtyLbr]]="Yes",0,Table4[[#This Row],[LbrCost]])</f>
        <v>60</v>
      </c>
      <c r="U337" s="14">
        <f>IF(Table4[[#This Row],[WtyParts]]="Yes",0,Table4[[#This Row],[PartsCost]])</f>
        <v>414.54</v>
      </c>
      <c r="V337" s="14">
        <f>M337+R337</f>
        <v>474.54</v>
      </c>
      <c r="W337" s="14">
        <f>SUM(Table4[[#This Row],[LbrFee]],Table4[[#This Row],[PartsFee]])</f>
        <v>474.54</v>
      </c>
      <c r="X337" t="s">
        <v>39</v>
      </c>
      <c r="Y337" t="s">
        <v>39</v>
      </c>
    </row>
    <row r="338" spans="1:25" ht="30" customHeight="1" x14ac:dyDescent="0.3">
      <c r="A338" t="s">
        <v>392</v>
      </c>
      <c r="B338" t="s">
        <v>68</v>
      </c>
      <c r="C338" t="s">
        <v>25</v>
      </c>
      <c r="D338" t="s">
        <v>53</v>
      </c>
      <c r="F338">
        <v>44240</v>
      </c>
      <c r="G338">
        <v>44294</v>
      </c>
      <c r="H338">
        <v>1</v>
      </c>
      <c r="L338">
        <v>1</v>
      </c>
      <c r="M338" s="13">
        <v>19.2</v>
      </c>
      <c r="N338" t="s">
        <v>27</v>
      </c>
      <c r="O338" t="s">
        <v>28</v>
      </c>
      <c r="P338">
        <v>54</v>
      </c>
      <c r="Q338" s="14">
        <f>_xlfn.IFS(H338=1,$AB$3,H338=2,$AB$4,H338=3,$AB$5)</f>
        <v>80</v>
      </c>
      <c r="R338" s="14">
        <f>L338*Q338</f>
        <v>80</v>
      </c>
      <c r="S338" s="14">
        <f>Table4[[#This Row],[LbrCost]]/24</f>
        <v>3.3333333333333335</v>
      </c>
      <c r="T338" s="14">
        <f>IF(Table4[[#This Row],[WtyLbr]]="Yes",0,Table4[[#This Row],[LbrCost]])</f>
        <v>80</v>
      </c>
      <c r="U338" s="14">
        <f>IF(Table4[[#This Row],[WtyParts]]="Yes",0,Table4[[#This Row],[PartsCost]])</f>
        <v>19.2</v>
      </c>
      <c r="V338" s="14">
        <f>M338+R338</f>
        <v>99.2</v>
      </c>
      <c r="W338" s="14">
        <f>SUM(Table4[[#This Row],[LbrFee]],Table4[[#This Row],[PartsFee]])</f>
        <v>99.2</v>
      </c>
      <c r="X338" t="s">
        <v>60</v>
      </c>
      <c r="Y338" t="s">
        <v>39</v>
      </c>
    </row>
    <row r="339" spans="1:25" ht="30" customHeight="1" x14ac:dyDescent="0.3">
      <c r="A339" t="s">
        <v>393</v>
      </c>
      <c r="B339" t="s">
        <v>24</v>
      </c>
      <c r="C339" t="s">
        <v>202</v>
      </c>
      <c r="D339" t="s">
        <v>169</v>
      </c>
      <c r="F339">
        <v>44242</v>
      </c>
      <c r="G339">
        <v>44245</v>
      </c>
      <c r="H339">
        <v>2</v>
      </c>
      <c r="L339">
        <v>1</v>
      </c>
      <c r="M339" s="13">
        <v>157.86000000000001</v>
      </c>
      <c r="N339" t="s">
        <v>27</v>
      </c>
      <c r="O339" t="s">
        <v>28</v>
      </c>
      <c r="P339">
        <v>3</v>
      </c>
      <c r="Q339" s="14">
        <f>_xlfn.IFS(H339=1,$AB$3,H339=2,$AB$4,H339=3,$AB$5)</f>
        <v>140</v>
      </c>
      <c r="R339" s="14">
        <f>L339*Q339</f>
        <v>140</v>
      </c>
      <c r="S339" s="14">
        <f>Table4[[#This Row],[LbrCost]]/24</f>
        <v>5.833333333333333</v>
      </c>
      <c r="T339" s="14">
        <f>IF(Table4[[#This Row],[WtyLbr]]="Yes",0,Table4[[#This Row],[LbrCost]])</f>
        <v>140</v>
      </c>
      <c r="U339" s="14">
        <f>IF(Table4[[#This Row],[WtyParts]]="Yes",0,Table4[[#This Row],[PartsCost]])</f>
        <v>157.86000000000001</v>
      </c>
      <c r="V339" s="14">
        <f>M339+R339</f>
        <v>297.86</v>
      </c>
      <c r="W339" s="14">
        <f>SUM(Table4[[#This Row],[LbrFee]],Table4[[#This Row],[PartsFee]])</f>
        <v>297.86</v>
      </c>
      <c r="X339" t="s">
        <v>63</v>
      </c>
      <c r="Y339" t="s">
        <v>39</v>
      </c>
    </row>
    <row r="340" spans="1:25" ht="30" customHeight="1" x14ac:dyDescent="0.3">
      <c r="A340" t="s">
        <v>394</v>
      </c>
      <c r="B340" t="s">
        <v>24</v>
      </c>
      <c r="C340" t="s">
        <v>202</v>
      </c>
      <c r="D340" t="s">
        <v>26</v>
      </c>
      <c r="F340">
        <v>44242</v>
      </c>
      <c r="G340">
        <v>44251</v>
      </c>
      <c r="H340">
        <v>2</v>
      </c>
      <c r="L340">
        <v>0.25</v>
      </c>
      <c r="M340" s="13">
        <v>160.38999999999999</v>
      </c>
      <c r="N340" t="s">
        <v>27</v>
      </c>
      <c r="O340" t="s">
        <v>28</v>
      </c>
      <c r="P340">
        <v>9</v>
      </c>
      <c r="Q340" s="14">
        <f>_xlfn.IFS(H340=1,$AB$3,H340=2,$AB$4,H340=3,$AB$5)</f>
        <v>140</v>
      </c>
      <c r="R340" s="14">
        <f>L340*Q340</f>
        <v>35</v>
      </c>
      <c r="S340" s="14">
        <f>Table4[[#This Row],[LbrCost]]/24</f>
        <v>1.4583333333333333</v>
      </c>
      <c r="T340" s="14">
        <f>IF(Table4[[#This Row],[WtyLbr]]="Yes",0,Table4[[#This Row],[LbrCost]])</f>
        <v>35</v>
      </c>
      <c r="U340" s="14">
        <f>IF(Table4[[#This Row],[WtyParts]]="Yes",0,Table4[[#This Row],[PartsCost]])</f>
        <v>160.38999999999999</v>
      </c>
      <c r="V340" s="14">
        <f>M340+R340</f>
        <v>195.39</v>
      </c>
      <c r="W340" s="14">
        <f>SUM(Table4[[#This Row],[LbrFee]],Table4[[#This Row],[PartsFee]])</f>
        <v>195.39</v>
      </c>
      <c r="X340" t="s">
        <v>63</v>
      </c>
      <c r="Y340" t="s">
        <v>47</v>
      </c>
    </row>
    <row r="341" spans="1:25" ht="30" customHeight="1" x14ac:dyDescent="0.3">
      <c r="A341" t="s">
        <v>395</v>
      </c>
      <c r="B341" t="s">
        <v>24</v>
      </c>
      <c r="C341" t="s">
        <v>202</v>
      </c>
      <c r="D341" t="s">
        <v>26</v>
      </c>
      <c r="F341">
        <v>44242</v>
      </c>
      <c r="G341">
        <v>44252</v>
      </c>
      <c r="H341">
        <v>2</v>
      </c>
      <c r="L341">
        <v>0.25</v>
      </c>
      <c r="M341" s="13">
        <v>46.85</v>
      </c>
      <c r="N341" t="s">
        <v>27</v>
      </c>
      <c r="O341" t="s">
        <v>28</v>
      </c>
      <c r="P341">
        <v>10</v>
      </c>
      <c r="Q341" s="14">
        <f>_xlfn.IFS(H341=1,$AB$3,H341=2,$AB$4,H341=3,$AB$5)</f>
        <v>140</v>
      </c>
      <c r="R341" s="14">
        <f>L341*Q341</f>
        <v>35</v>
      </c>
      <c r="S341" s="14">
        <f>Table4[[#This Row],[LbrCost]]/24</f>
        <v>1.4583333333333333</v>
      </c>
      <c r="T341" s="14">
        <f>IF(Table4[[#This Row],[WtyLbr]]="Yes",0,Table4[[#This Row],[LbrCost]])</f>
        <v>35</v>
      </c>
      <c r="U341" s="14">
        <f>IF(Table4[[#This Row],[WtyParts]]="Yes",0,Table4[[#This Row],[PartsCost]])</f>
        <v>46.85</v>
      </c>
      <c r="V341" s="14">
        <f>M341+R341</f>
        <v>81.849999999999994</v>
      </c>
      <c r="W341" s="14">
        <f>SUM(Table4[[#This Row],[LbrFee]],Table4[[#This Row],[PartsFee]])</f>
        <v>81.849999999999994</v>
      </c>
      <c r="X341" t="s">
        <v>63</v>
      </c>
      <c r="Y341" t="s">
        <v>39</v>
      </c>
    </row>
    <row r="342" spans="1:25" ht="30" customHeight="1" x14ac:dyDescent="0.3">
      <c r="A342" t="s">
        <v>396</v>
      </c>
      <c r="B342" t="s">
        <v>80</v>
      </c>
      <c r="C342" t="s">
        <v>43</v>
      </c>
      <c r="D342" t="s">
        <v>33</v>
      </c>
      <c r="E342" t="s">
        <v>44</v>
      </c>
      <c r="F342">
        <v>44242</v>
      </c>
      <c r="G342">
        <v>44256</v>
      </c>
      <c r="H342">
        <v>2</v>
      </c>
      <c r="L342">
        <v>1.25</v>
      </c>
      <c r="M342" s="13">
        <v>952.06</v>
      </c>
      <c r="N342" t="s">
        <v>27</v>
      </c>
      <c r="O342" t="s">
        <v>51</v>
      </c>
      <c r="P342">
        <v>14</v>
      </c>
      <c r="Q342" s="14">
        <f>_xlfn.IFS(H342=1,$AB$3,H342=2,$AB$4,H342=3,$AB$5)</f>
        <v>140</v>
      </c>
      <c r="R342" s="14">
        <f>L342*Q342</f>
        <v>175</v>
      </c>
      <c r="S342" s="14">
        <f>Table4[[#This Row],[LbrCost]]/24</f>
        <v>7.291666666666667</v>
      </c>
      <c r="T342" s="14">
        <f>IF(Table4[[#This Row],[WtyLbr]]="Yes",0,Table4[[#This Row],[LbrCost]])</f>
        <v>175</v>
      </c>
      <c r="U342" s="14">
        <f>IF(Table4[[#This Row],[WtyParts]]="Yes",0,Table4[[#This Row],[PartsCost]])</f>
        <v>952.06</v>
      </c>
      <c r="V342" s="14">
        <f>M342+R342</f>
        <v>1127.06</v>
      </c>
      <c r="W342" s="14">
        <f>SUM(Table4[[#This Row],[LbrFee]],Table4[[#This Row],[PartsFee]])</f>
        <v>1127.06</v>
      </c>
      <c r="X342" t="s">
        <v>63</v>
      </c>
      <c r="Y342" t="s">
        <v>63</v>
      </c>
    </row>
    <row r="343" spans="1:25" ht="30" customHeight="1" x14ac:dyDescent="0.3">
      <c r="A343" t="s">
        <v>397</v>
      </c>
      <c r="B343" t="s">
        <v>55</v>
      </c>
      <c r="C343" t="s">
        <v>25</v>
      </c>
      <c r="D343" t="s">
        <v>37</v>
      </c>
      <c r="F343">
        <v>44243</v>
      </c>
      <c r="G343">
        <v>44258</v>
      </c>
      <c r="H343">
        <v>1</v>
      </c>
      <c r="L343">
        <v>0.25</v>
      </c>
      <c r="M343" s="13">
        <v>17.420000000000002</v>
      </c>
      <c r="N343" t="s">
        <v>27</v>
      </c>
      <c r="O343" t="s">
        <v>28</v>
      </c>
      <c r="P343">
        <v>15</v>
      </c>
      <c r="Q343" s="14">
        <f>_xlfn.IFS(H343=1,$AB$3,H343=2,$AB$4,H343=3,$AB$5)</f>
        <v>80</v>
      </c>
      <c r="R343" s="14">
        <f>L343*Q343</f>
        <v>20</v>
      </c>
      <c r="S343" s="14">
        <f>Table4[[#This Row],[LbrCost]]/24</f>
        <v>0.83333333333333337</v>
      </c>
      <c r="T343" s="14">
        <f>IF(Table4[[#This Row],[WtyLbr]]="Yes",0,Table4[[#This Row],[LbrCost]])</f>
        <v>20</v>
      </c>
      <c r="U343" s="14">
        <f>IF(Table4[[#This Row],[WtyParts]]="Yes",0,Table4[[#This Row],[PartsCost]])</f>
        <v>17.420000000000002</v>
      </c>
      <c r="V343" s="14">
        <f>M343+R343</f>
        <v>37.42</v>
      </c>
      <c r="W343" s="14">
        <f>SUM(Table4[[#This Row],[LbrFee]],Table4[[#This Row],[PartsFee]])</f>
        <v>37.42</v>
      </c>
      <c r="X343" t="s">
        <v>29</v>
      </c>
      <c r="Y343" t="s">
        <v>47</v>
      </c>
    </row>
    <row r="344" spans="1:25" ht="30" customHeight="1" x14ac:dyDescent="0.3">
      <c r="A344" t="s">
        <v>398</v>
      </c>
      <c r="B344" t="s">
        <v>42</v>
      </c>
      <c r="C344" t="s">
        <v>43</v>
      </c>
      <c r="D344" t="s">
        <v>33</v>
      </c>
      <c r="F344">
        <v>44243</v>
      </c>
      <c r="G344">
        <v>44263</v>
      </c>
      <c r="H344">
        <v>2</v>
      </c>
      <c r="L344">
        <v>0.5</v>
      </c>
      <c r="M344" s="13">
        <v>202</v>
      </c>
      <c r="N344" t="s">
        <v>27</v>
      </c>
      <c r="O344" t="s">
        <v>51</v>
      </c>
      <c r="P344">
        <v>20</v>
      </c>
      <c r="Q344" s="14">
        <f>_xlfn.IFS(H344=1,$AB$3,H344=2,$AB$4,H344=3,$AB$5)</f>
        <v>140</v>
      </c>
      <c r="R344" s="14">
        <f>L344*Q344</f>
        <v>70</v>
      </c>
      <c r="S344" s="14">
        <f>Table4[[#This Row],[LbrCost]]/24</f>
        <v>2.9166666666666665</v>
      </c>
      <c r="T344" s="14">
        <f>IF(Table4[[#This Row],[WtyLbr]]="Yes",0,Table4[[#This Row],[LbrCost]])</f>
        <v>70</v>
      </c>
      <c r="U344" s="14">
        <f>IF(Table4[[#This Row],[WtyParts]]="Yes",0,Table4[[#This Row],[PartsCost]])</f>
        <v>202</v>
      </c>
      <c r="V344" s="14">
        <f>M344+R344</f>
        <v>272</v>
      </c>
      <c r="W344" s="14">
        <f>SUM(Table4[[#This Row],[LbrFee]],Table4[[#This Row],[PartsFee]])</f>
        <v>272</v>
      </c>
      <c r="X344" t="s">
        <v>29</v>
      </c>
      <c r="Y344" t="s">
        <v>63</v>
      </c>
    </row>
    <row r="345" spans="1:25" ht="30" customHeight="1" x14ac:dyDescent="0.3">
      <c r="A345" t="s">
        <v>399</v>
      </c>
      <c r="B345" t="s">
        <v>68</v>
      </c>
      <c r="C345" t="s">
        <v>50</v>
      </c>
      <c r="D345" t="s">
        <v>26</v>
      </c>
      <c r="F345">
        <v>44244</v>
      </c>
      <c r="G345">
        <v>44249</v>
      </c>
      <c r="H345">
        <v>1</v>
      </c>
      <c r="L345">
        <v>0.75</v>
      </c>
      <c r="M345" s="13">
        <v>137.13</v>
      </c>
      <c r="N345" t="s">
        <v>27</v>
      </c>
      <c r="O345" t="s">
        <v>28</v>
      </c>
      <c r="P345">
        <v>5</v>
      </c>
      <c r="Q345" s="14">
        <f>_xlfn.IFS(H345=1,$AB$3,H345=2,$AB$4,H345=3,$AB$5)</f>
        <v>80</v>
      </c>
      <c r="R345" s="14">
        <f>L345*Q345</f>
        <v>60</v>
      </c>
      <c r="S345" s="14">
        <f>Table4[[#This Row],[LbrCost]]/24</f>
        <v>2.5</v>
      </c>
      <c r="T345" s="14">
        <f>IF(Table4[[#This Row],[WtyLbr]]="Yes",0,Table4[[#This Row],[LbrCost]])</f>
        <v>60</v>
      </c>
      <c r="U345" s="14">
        <f>IF(Table4[[#This Row],[WtyParts]]="Yes",0,Table4[[#This Row],[PartsCost]])</f>
        <v>137.13</v>
      </c>
      <c r="V345" s="14">
        <f>M345+R345</f>
        <v>197.13</v>
      </c>
      <c r="W345" s="14">
        <f>SUM(Table4[[#This Row],[LbrFee]],Table4[[#This Row],[PartsFee]])</f>
        <v>197.13</v>
      </c>
      <c r="X345" t="s">
        <v>47</v>
      </c>
      <c r="Y345" t="s">
        <v>63</v>
      </c>
    </row>
    <row r="346" spans="1:25" ht="30" customHeight="1" x14ac:dyDescent="0.3">
      <c r="A346" t="s">
        <v>400</v>
      </c>
      <c r="B346" t="s">
        <v>55</v>
      </c>
      <c r="C346" t="s">
        <v>25</v>
      </c>
      <c r="D346" t="s">
        <v>26</v>
      </c>
      <c r="F346">
        <v>44244</v>
      </c>
      <c r="G346">
        <v>44256</v>
      </c>
      <c r="H346">
        <v>1</v>
      </c>
      <c r="L346">
        <v>0.5</v>
      </c>
      <c r="M346" s="13">
        <v>180</v>
      </c>
      <c r="N346" t="s">
        <v>27</v>
      </c>
      <c r="O346" t="s">
        <v>51</v>
      </c>
      <c r="P346">
        <v>12</v>
      </c>
      <c r="Q346" s="14">
        <f>_xlfn.IFS(H346=1,$AB$3,H346=2,$AB$4,H346=3,$AB$5)</f>
        <v>80</v>
      </c>
      <c r="R346" s="14">
        <f>L346*Q346</f>
        <v>40</v>
      </c>
      <c r="S346" s="14">
        <f>Table4[[#This Row],[LbrCost]]/24</f>
        <v>1.6666666666666667</v>
      </c>
      <c r="T346" s="14">
        <f>IF(Table4[[#This Row],[WtyLbr]]="Yes",0,Table4[[#This Row],[LbrCost]])</f>
        <v>40</v>
      </c>
      <c r="U346" s="14">
        <f>IF(Table4[[#This Row],[WtyParts]]="Yes",0,Table4[[#This Row],[PartsCost]])</f>
        <v>180</v>
      </c>
      <c r="V346" s="14">
        <f>M346+R346</f>
        <v>220</v>
      </c>
      <c r="W346" s="14">
        <f>SUM(Table4[[#This Row],[LbrFee]],Table4[[#This Row],[PartsFee]])</f>
        <v>220</v>
      </c>
      <c r="X346" t="s">
        <v>47</v>
      </c>
      <c r="Y346" t="s">
        <v>63</v>
      </c>
    </row>
    <row r="347" spans="1:25" ht="30" customHeight="1" x14ac:dyDescent="0.3">
      <c r="A347" t="s">
        <v>401</v>
      </c>
      <c r="B347" t="s">
        <v>36</v>
      </c>
      <c r="C347" t="s">
        <v>25</v>
      </c>
      <c r="D347" t="s">
        <v>26</v>
      </c>
      <c r="F347">
        <v>44244</v>
      </c>
      <c r="G347">
        <v>44256</v>
      </c>
      <c r="H347">
        <v>1</v>
      </c>
      <c r="L347">
        <v>0.25</v>
      </c>
      <c r="M347" s="13">
        <v>255.34</v>
      </c>
      <c r="N347" t="s">
        <v>27</v>
      </c>
      <c r="O347" t="s">
        <v>51</v>
      </c>
      <c r="P347">
        <v>12</v>
      </c>
      <c r="Q347" s="14">
        <f>_xlfn.IFS(H347=1,$AB$3,H347=2,$AB$4,H347=3,$AB$5)</f>
        <v>80</v>
      </c>
      <c r="R347" s="14">
        <f>L347*Q347</f>
        <v>20</v>
      </c>
      <c r="S347" s="14">
        <f>Table4[[#This Row],[LbrCost]]/24</f>
        <v>0.83333333333333337</v>
      </c>
      <c r="T347" s="14">
        <f>IF(Table4[[#This Row],[WtyLbr]]="Yes",0,Table4[[#This Row],[LbrCost]])</f>
        <v>20</v>
      </c>
      <c r="U347" s="14">
        <f>IF(Table4[[#This Row],[WtyParts]]="Yes",0,Table4[[#This Row],[PartsCost]])</f>
        <v>255.34</v>
      </c>
      <c r="V347" s="14">
        <f>M347+R347</f>
        <v>275.34000000000003</v>
      </c>
      <c r="W347" s="14">
        <f>SUM(Table4[[#This Row],[LbrFee]],Table4[[#This Row],[PartsFee]])</f>
        <v>275.34000000000003</v>
      </c>
      <c r="X347" t="s">
        <v>47</v>
      </c>
      <c r="Y347" t="s">
        <v>63</v>
      </c>
    </row>
    <row r="348" spans="1:25" ht="30" customHeight="1" x14ac:dyDescent="0.3">
      <c r="A348" t="s">
        <v>402</v>
      </c>
      <c r="B348" t="s">
        <v>42</v>
      </c>
      <c r="C348" t="s">
        <v>25</v>
      </c>
      <c r="D348" t="s">
        <v>37</v>
      </c>
      <c r="F348">
        <v>44244</v>
      </c>
      <c r="G348">
        <v>44257</v>
      </c>
      <c r="H348">
        <v>1</v>
      </c>
      <c r="L348">
        <v>0.25</v>
      </c>
      <c r="M348" s="13">
        <v>48.37</v>
      </c>
      <c r="N348" t="s">
        <v>27</v>
      </c>
      <c r="O348" t="s">
        <v>38</v>
      </c>
      <c r="P348">
        <v>13</v>
      </c>
      <c r="Q348" s="14">
        <f>_xlfn.IFS(H348=1,$AB$3,H348=2,$AB$4,H348=3,$AB$5)</f>
        <v>80</v>
      </c>
      <c r="R348" s="14">
        <f>L348*Q348</f>
        <v>20</v>
      </c>
      <c r="S348" s="14">
        <f>Table4[[#This Row],[LbrCost]]/24</f>
        <v>0.83333333333333337</v>
      </c>
      <c r="T348" s="14">
        <f>IF(Table4[[#This Row],[WtyLbr]]="Yes",0,Table4[[#This Row],[LbrCost]])</f>
        <v>20</v>
      </c>
      <c r="U348" s="14">
        <f>IF(Table4[[#This Row],[WtyParts]]="Yes",0,Table4[[#This Row],[PartsCost]])</f>
        <v>48.37</v>
      </c>
      <c r="V348" s="14">
        <f>M348+R348</f>
        <v>68.37</v>
      </c>
      <c r="W348" s="14">
        <f>SUM(Table4[[#This Row],[LbrFee]],Table4[[#This Row],[PartsFee]])</f>
        <v>68.37</v>
      </c>
      <c r="X348" t="s">
        <v>47</v>
      </c>
      <c r="Y348" t="s">
        <v>29</v>
      </c>
    </row>
    <row r="349" spans="1:25" ht="30" customHeight="1" x14ac:dyDescent="0.3">
      <c r="A349" t="s">
        <v>403</v>
      </c>
      <c r="B349" t="s">
        <v>24</v>
      </c>
      <c r="C349" t="s">
        <v>202</v>
      </c>
      <c r="D349" t="s">
        <v>37</v>
      </c>
      <c r="F349">
        <v>44244</v>
      </c>
      <c r="G349">
        <v>44263</v>
      </c>
      <c r="H349">
        <v>1</v>
      </c>
      <c r="L349">
        <v>0.25</v>
      </c>
      <c r="M349" s="13">
        <v>40.200000000000003</v>
      </c>
      <c r="N349" t="s">
        <v>27</v>
      </c>
      <c r="O349" t="s">
        <v>28</v>
      </c>
      <c r="P349">
        <v>19</v>
      </c>
      <c r="Q349" s="14">
        <f>_xlfn.IFS(H349=1,$AB$3,H349=2,$AB$4,H349=3,$AB$5)</f>
        <v>80</v>
      </c>
      <c r="R349" s="14">
        <f>L349*Q349</f>
        <v>20</v>
      </c>
      <c r="S349" s="14">
        <f>Table4[[#This Row],[LbrCost]]/24</f>
        <v>0.83333333333333337</v>
      </c>
      <c r="T349" s="14">
        <f>IF(Table4[[#This Row],[WtyLbr]]="Yes",0,Table4[[#This Row],[LbrCost]])</f>
        <v>20</v>
      </c>
      <c r="U349" s="14">
        <f>IF(Table4[[#This Row],[WtyParts]]="Yes",0,Table4[[#This Row],[PartsCost]])</f>
        <v>40.200000000000003</v>
      </c>
      <c r="V349" s="14">
        <f>M349+R349</f>
        <v>60.2</v>
      </c>
      <c r="W349" s="14">
        <f>SUM(Table4[[#This Row],[LbrFee]],Table4[[#This Row],[PartsFee]])</f>
        <v>60.2</v>
      </c>
      <c r="X349" t="s">
        <v>47</v>
      </c>
      <c r="Y349" t="s">
        <v>63</v>
      </c>
    </row>
    <row r="350" spans="1:25" ht="30" customHeight="1" x14ac:dyDescent="0.3">
      <c r="A350" t="s">
        <v>404</v>
      </c>
      <c r="B350" t="s">
        <v>36</v>
      </c>
      <c r="C350" t="s">
        <v>43</v>
      </c>
      <c r="D350" t="s">
        <v>37</v>
      </c>
      <c r="F350">
        <v>44245</v>
      </c>
      <c r="G350">
        <v>44261</v>
      </c>
      <c r="H350">
        <v>1</v>
      </c>
      <c r="L350">
        <v>0.25</v>
      </c>
      <c r="M350" s="13">
        <v>61.5</v>
      </c>
      <c r="N350" t="s">
        <v>27</v>
      </c>
      <c r="O350" t="s">
        <v>28</v>
      </c>
      <c r="P350">
        <v>16</v>
      </c>
      <c r="Q350" s="14">
        <f>_xlfn.IFS(H350=1,$AB$3,H350=2,$AB$4,H350=3,$AB$5)</f>
        <v>80</v>
      </c>
      <c r="R350" s="14">
        <f>L350*Q350</f>
        <v>20</v>
      </c>
      <c r="S350" s="14">
        <f>Table4[[#This Row],[LbrCost]]/24</f>
        <v>0.83333333333333337</v>
      </c>
      <c r="T350" s="14">
        <f>IF(Table4[[#This Row],[WtyLbr]]="Yes",0,Table4[[#This Row],[LbrCost]])</f>
        <v>20</v>
      </c>
      <c r="U350" s="14">
        <f>IF(Table4[[#This Row],[WtyParts]]="Yes",0,Table4[[#This Row],[PartsCost]])</f>
        <v>61.5</v>
      </c>
      <c r="V350" s="14">
        <f>M350+R350</f>
        <v>81.5</v>
      </c>
      <c r="W350" s="14">
        <f>SUM(Table4[[#This Row],[LbrFee]],Table4[[#This Row],[PartsFee]])</f>
        <v>81.5</v>
      </c>
      <c r="X350" t="s">
        <v>39</v>
      </c>
      <c r="Y350" t="s">
        <v>60</v>
      </c>
    </row>
    <row r="351" spans="1:25" ht="30" customHeight="1" x14ac:dyDescent="0.3">
      <c r="A351" t="s">
        <v>405</v>
      </c>
      <c r="B351" t="s">
        <v>42</v>
      </c>
      <c r="C351" t="s">
        <v>25</v>
      </c>
      <c r="D351" t="s">
        <v>33</v>
      </c>
      <c r="F351">
        <v>44245</v>
      </c>
      <c r="G351">
        <v>44257</v>
      </c>
      <c r="H351">
        <v>1</v>
      </c>
      <c r="L351">
        <v>0.5</v>
      </c>
      <c r="M351" s="13">
        <v>42.66</v>
      </c>
      <c r="N351" t="s">
        <v>27</v>
      </c>
      <c r="O351" t="s">
        <v>28</v>
      </c>
      <c r="P351">
        <v>12</v>
      </c>
      <c r="Q351" s="14">
        <f>_xlfn.IFS(H351=1,$AB$3,H351=2,$AB$4,H351=3,$AB$5)</f>
        <v>80</v>
      </c>
      <c r="R351" s="14">
        <f>L351*Q351</f>
        <v>40</v>
      </c>
      <c r="S351" s="14">
        <f>Table4[[#This Row],[LbrCost]]/24</f>
        <v>1.6666666666666667</v>
      </c>
      <c r="T351" s="14">
        <f>IF(Table4[[#This Row],[WtyLbr]]="Yes",0,Table4[[#This Row],[LbrCost]])</f>
        <v>40</v>
      </c>
      <c r="U351" s="14">
        <f>IF(Table4[[#This Row],[WtyParts]]="Yes",0,Table4[[#This Row],[PartsCost]])</f>
        <v>42.66</v>
      </c>
      <c r="V351" s="14">
        <f>M351+R351</f>
        <v>82.66</v>
      </c>
      <c r="W351" s="14">
        <f>SUM(Table4[[#This Row],[LbrFee]],Table4[[#This Row],[PartsFee]])</f>
        <v>82.66</v>
      </c>
      <c r="X351" t="s">
        <v>39</v>
      </c>
      <c r="Y351" t="s">
        <v>29</v>
      </c>
    </row>
    <row r="352" spans="1:25" ht="30" customHeight="1" x14ac:dyDescent="0.3">
      <c r="A352" t="s">
        <v>406</v>
      </c>
      <c r="B352" t="s">
        <v>24</v>
      </c>
      <c r="C352" t="s">
        <v>202</v>
      </c>
      <c r="D352" t="s">
        <v>33</v>
      </c>
      <c r="F352">
        <v>44245</v>
      </c>
      <c r="G352">
        <v>44265</v>
      </c>
      <c r="H352">
        <v>1</v>
      </c>
      <c r="L352">
        <v>0.5</v>
      </c>
      <c r="M352" s="13">
        <v>16.420000000000002</v>
      </c>
      <c r="N352" t="s">
        <v>27</v>
      </c>
      <c r="O352" t="s">
        <v>407</v>
      </c>
      <c r="P352">
        <v>20</v>
      </c>
      <c r="Q352" s="14">
        <f>_xlfn.IFS(H352=1,$AB$3,H352=2,$AB$4,H352=3,$AB$5)</f>
        <v>80</v>
      </c>
      <c r="R352" s="14">
        <f>L352*Q352</f>
        <v>40</v>
      </c>
      <c r="S352" s="14">
        <f>Table4[[#This Row],[LbrCost]]/24</f>
        <v>1.6666666666666667</v>
      </c>
      <c r="T352" s="14">
        <f>IF(Table4[[#This Row],[WtyLbr]]="Yes",0,Table4[[#This Row],[LbrCost]])</f>
        <v>40</v>
      </c>
      <c r="U352" s="14">
        <f>IF(Table4[[#This Row],[WtyParts]]="Yes",0,Table4[[#This Row],[PartsCost]])</f>
        <v>16.420000000000002</v>
      </c>
      <c r="V352" s="14">
        <f>M352+R352</f>
        <v>56.42</v>
      </c>
      <c r="W352" s="14">
        <f>SUM(Table4[[#This Row],[LbrFee]],Table4[[#This Row],[PartsFee]])</f>
        <v>56.42</v>
      </c>
      <c r="X352" t="s">
        <v>39</v>
      </c>
      <c r="Y352" t="s">
        <v>47</v>
      </c>
    </row>
    <row r="353" spans="1:25" ht="30" customHeight="1" x14ac:dyDescent="0.3">
      <c r="A353" t="s">
        <v>408</v>
      </c>
      <c r="B353" t="s">
        <v>68</v>
      </c>
      <c r="C353" t="s">
        <v>50</v>
      </c>
      <c r="D353" t="s">
        <v>26</v>
      </c>
      <c r="F353">
        <v>44246</v>
      </c>
      <c r="G353">
        <v>44264</v>
      </c>
      <c r="H353">
        <v>2</v>
      </c>
      <c r="L353">
        <v>0.5</v>
      </c>
      <c r="M353" s="13">
        <v>31.81</v>
      </c>
      <c r="N353" t="s">
        <v>27</v>
      </c>
      <c r="O353" t="s">
        <v>28</v>
      </c>
      <c r="P353">
        <v>18</v>
      </c>
      <c r="Q353" s="14">
        <f>_xlfn.IFS(H353=1,$AB$3,H353=2,$AB$4,H353=3,$AB$5)</f>
        <v>140</v>
      </c>
      <c r="R353" s="14">
        <f>L353*Q353</f>
        <v>70</v>
      </c>
      <c r="S353" s="14">
        <f>Table4[[#This Row],[LbrCost]]/24</f>
        <v>2.9166666666666665</v>
      </c>
      <c r="T353" s="14">
        <f>IF(Table4[[#This Row],[WtyLbr]]="Yes",0,Table4[[#This Row],[LbrCost]])</f>
        <v>70</v>
      </c>
      <c r="U353" s="14">
        <f>IF(Table4[[#This Row],[WtyParts]]="Yes",0,Table4[[#This Row],[PartsCost]])</f>
        <v>31.81</v>
      </c>
      <c r="V353" s="14">
        <f>M353+R353</f>
        <v>101.81</v>
      </c>
      <c r="W353" s="14">
        <f>SUM(Table4[[#This Row],[LbrFee]],Table4[[#This Row],[PartsFee]])</f>
        <v>101.81</v>
      </c>
      <c r="X353" t="s">
        <v>34</v>
      </c>
      <c r="Y353" t="s">
        <v>29</v>
      </c>
    </row>
    <row r="354" spans="1:25" ht="30" customHeight="1" x14ac:dyDescent="0.3">
      <c r="A354" t="s">
        <v>409</v>
      </c>
      <c r="B354" t="s">
        <v>24</v>
      </c>
      <c r="C354" t="s">
        <v>202</v>
      </c>
      <c r="D354" t="s">
        <v>26</v>
      </c>
      <c r="F354">
        <v>44249</v>
      </c>
      <c r="G354">
        <v>44284</v>
      </c>
      <c r="H354">
        <v>2</v>
      </c>
      <c r="L354">
        <v>0.5</v>
      </c>
      <c r="M354" s="13">
        <v>239.97</v>
      </c>
      <c r="N354" t="s">
        <v>27</v>
      </c>
      <c r="O354" t="s">
        <v>28</v>
      </c>
      <c r="P354">
        <v>35</v>
      </c>
      <c r="Q354" s="14">
        <f>_xlfn.IFS(H354=1,$AB$3,H354=2,$AB$4,H354=3,$AB$5)</f>
        <v>140</v>
      </c>
      <c r="R354" s="14">
        <f>L354*Q354</f>
        <v>70</v>
      </c>
      <c r="S354" s="14">
        <f>Table4[[#This Row],[LbrCost]]/24</f>
        <v>2.9166666666666665</v>
      </c>
      <c r="T354" s="14">
        <f>IF(Table4[[#This Row],[WtyLbr]]="Yes",0,Table4[[#This Row],[LbrCost]])</f>
        <v>70</v>
      </c>
      <c r="U354" s="14">
        <f>IF(Table4[[#This Row],[WtyParts]]="Yes",0,Table4[[#This Row],[PartsCost]])</f>
        <v>239.97</v>
      </c>
      <c r="V354" s="14">
        <f>M354+R354</f>
        <v>309.97000000000003</v>
      </c>
      <c r="W354" s="14">
        <f>SUM(Table4[[#This Row],[LbrFee]],Table4[[#This Row],[PartsFee]])</f>
        <v>309.97000000000003</v>
      </c>
      <c r="X354" t="s">
        <v>63</v>
      </c>
      <c r="Y354" t="s">
        <v>63</v>
      </c>
    </row>
    <row r="355" spans="1:25" ht="30" customHeight="1" x14ac:dyDescent="0.3">
      <c r="A355" t="s">
        <v>410</v>
      </c>
      <c r="B355" t="s">
        <v>36</v>
      </c>
      <c r="C355" t="s">
        <v>50</v>
      </c>
      <c r="D355" t="s">
        <v>53</v>
      </c>
      <c r="F355">
        <v>44250</v>
      </c>
      <c r="G355">
        <v>44257</v>
      </c>
      <c r="H355">
        <v>1</v>
      </c>
      <c r="L355">
        <v>1</v>
      </c>
      <c r="M355" s="13">
        <v>90</v>
      </c>
      <c r="N355" t="s">
        <v>27</v>
      </c>
      <c r="O355" t="s">
        <v>51</v>
      </c>
      <c r="P355">
        <v>7</v>
      </c>
      <c r="Q355" s="14">
        <f>_xlfn.IFS(H355=1,$AB$3,H355=2,$AB$4,H355=3,$AB$5)</f>
        <v>80</v>
      </c>
      <c r="R355" s="14">
        <f>L355*Q355</f>
        <v>80</v>
      </c>
      <c r="S355" s="14">
        <f>Table4[[#This Row],[LbrCost]]/24</f>
        <v>3.3333333333333335</v>
      </c>
      <c r="T355" s="14">
        <f>IF(Table4[[#This Row],[WtyLbr]]="Yes",0,Table4[[#This Row],[LbrCost]])</f>
        <v>80</v>
      </c>
      <c r="U355" s="14">
        <f>IF(Table4[[#This Row],[WtyParts]]="Yes",0,Table4[[#This Row],[PartsCost]])</f>
        <v>90</v>
      </c>
      <c r="V355" s="14">
        <f>M355+R355</f>
        <v>170</v>
      </c>
      <c r="W355" s="14">
        <f>SUM(Table4[[#This Row],[LbrFee]],Table4[[#This Row],[PartsFee]])</f>
        <v>170</v>
      </c>
      <c r="X355" t="s">
        <v>29</v>
      </c>
      <c r="Y355" t="s">
        <v>29</v>
      </c>
    </row>
    <row r="356" spans="1:25" ht="30" customHeight="1" x14ac:dyDescent="0.3">
      <c r="A356" t="s">
        <v>411</v>
      </c>
      <c r="B356" t="s">
        <v>31</v>
      </c>
      <c r="C356" t="s">
        <v>32</v>
      </c>
      <c r="D356" t="s">
        <v>37</v>
      </c>
      <c r="F356">
        <v>44250</v>
      </c>
      <c r="G356">
        <v>44271</v>
      </c>
      <c r="H356">
        <v>1</v>
      </c>
      <c r="L356">
        <v>0.25</v>
      </c>
      <c r="M356" s="13">
        <v>16.25</v>
      </c>
      <c r="N356" t="s">
        <v>27</v>
      </c>
      <c r="O356" t="s">
        <v>28</v>
      </c>
      <c r="P356">
        <v>21</v>
      </c>
      <c r="Q356" s="14">
        <f>_xlfn.IFS(H356=1,$AB$3,H356=2,$AB$4,H356=3,$AB$5)</f>
        <v>80</v>
      </c>
      <c r="R356" s="14">
        <f>L356*Q356</f>
        <v>20</v>
      </c>
      <c r="S356" s="14">
        <f>Table4[[#This Row],[LbrCost]]/24</f>
        <v>0.83333333333333337</v>
      </c>
      <c r="T356" s="14">
        <f>IF(Table4[[#This Row],[WtyLbr]]="Yes",0,Table4[[#This Row],[LbrCost]])</f>
        <v>20</v>
      </c>
      <c r="U356" s="14">
        <f>IF(Table4[[#This Row],[WtyParts]]="Yes",0,Table4[[#This Row],[PartsCost]])</f>
        <v>16.25</v>
      </c>
      <c r="V356" s="14">
        <f>M356+R356</f>
        <v>36.25</v>
      </c>
      <c r="W356" s="14">
        <f>SUM(Table4[[#This Row],[LbrFee]],Table4[[#This Row],[PartsFee]])</f>
        <v>36.25</v>
      </c>
      <c r="X356" t="s">
        <v>29</v>
      </c>
      <c r="Y356" t="s">
        <v>29</v>
      </c>
    </row>
    <row r="357" spans="1:25" ht="30" customHeight="1" x14ac:dyDescent="0.3">
      <c r="A357" t="s">
        <v>412</v>
      </c>
      <c r="B357" t="s">
        <v>36</v>
      </c>
      <c r="C357" t="s">
        <v>43</v>
      </c>
      <c r="D357" t="s">
        <v>26</v>
      </c>
      <c r="F357">
        <v>44250</v>
      </c>
      <c r="G357">
        <v>44287</v>
      </c>
      <c r="H357">
        <v>2</v>
      </c>
      <c r="L357">
        <v>0.25</v>
      </c>
      <c r="M357" s="13">
        <v>269.39999999999998</v>
      </c>
      <c r="N357" t="s">
        <v>27</v>
      </c>
      <c r="O357" t="s">
        <v>51</v>
      </c>
      <c r="P357">
        <v>37</v>
      </c>
      <c r="Q357" s="14">
        <f>_xlfn.IFS(H357=1,$AB$3,H357=2,$AB$4,H357=3,$AB$5)</f>
        <v>140</v>
      </c>
      <c r="R357" s="14">
        <f>L357*Q357</f>
        <v>35</v>
      </c>
      <c r="S357" s="14">
        <f>Table4[[#This Row],[LbrCost]]/24</f>
        <v>1.4583333333333333</v>
      </c>
      <c r="T357" s="14">
        <f>IF(Table4[[#This Row],[WtyLbr]]="Yes",0,Table4[[#This Row],[LbrCost]])</f>
        <v>35</v>
      </c>
      <c r="U357" s="14">
        <f>IF(Table4[[#This Row],[WtyParts]]="Yes",0,Table4[[#This Row],[PartsCost]])</f>
        <v>269.39999999999998</v>
      </c>
      <c r="V357" s="14">
        <f>M357+R357</f>
        <v>304.39999999999998</v>
      </c>
      <c r="W357" s="14">
        <f>SUM(Table4[[#This Row],[LbrFee]],Table4[[#This Row],[PartsFee]])</f>
        <v>304.39999999999998</v>
      </c>
      <c r="X357" t="s">
        <v>29</v>
      </c>
      <c r="Y357" t="s">
        <v>39</v>
      </c>
    </row>
    <row r="358" spans="1:25" ht="30" customHeight="1" x14ac:dyDescent="0.3">
      <c r="A358" t="s">
        <v>413</v>
      </c>
      <c r="B358" t="s">
        <v>31</v>
      </c>
      <c r="C358" t="s">
        <v>32</v>
      </c>
      <c r="D358" t="s">
        <v>37</v>
      </c>
      <c r="F358">
        <v>44251</v>
      </c>
      <c r="G358">
        <v>44270</v>
      </c>
      <c r="H358">
        <v>1</v>
      </c>
      <c r="L358">
        <v>0.25</v>
      </c>
      <c r="M358" s="13">
        <v>33.5</v>
      </c>
      <c r="N358" t="s">
        <v>27</v>
      </c>
      <c r="O358" t="s">
        <v>28</v>
      </c>
      <c r="P358">
        <v>19</v>
      </c>
      <c r="Q358" s="14">
        <f>_xlfn.IFS(H358=1,$AB$3,H358=2,$AB$4,H358=3,$AB$5)</f>
        <v>80</v>
      </c>
      <c r="R358" s="14">
        <f>L358*Q358</f>
        <v>20</v>
      </c>
      <c r="S358" s="14">
        <f>Table4[[#This Row],[LbrCost]]/24</f>
        <v>0.83333333333333337</v>
      </c>
      <c r="T358" s="14">
        <f>IF(Table4[[#This Row],[WtyLbr]]="Yes",0,Table4[[#This Row],[LbrCost]])</f>
        <v>20</v>
      </c>
      <c r="U358" s="14">
        <f>IF(Table4[[#This Row],[WtyParts]]="Yes",0,Table4[[#This Row],[PartsCost]])</f>
        <v>33.5</v>
      </c>
      <c r="V358" s="14">
        <f>M358+R358</f>
        <v>53.5</v>
      </c>
      <c r="W358" s="14">
        <f>SUM(Table4[[#This Row],[LbrFee]],Table4[[#This Row],[PartsFee]])</f>
        <v>53.5</v>
      </c>
      <c r="X358" t="s">
        <v>47</v>
      </c>
      <c r="Y358" t="s">
        <v>63</v>
      </c>
    </row>
    <row r="359" spans="1:25" ht="30" customHeight="1" x14ac:dyDescent="0.3">
      <c r="A359" t="s">
        <v>414</v>
      </c>
      <c r="B359" t="s">
        <v>36</v>
      </c>
      <c r="C359" t="s">
        <v>50</v>
      </c>
      <c r="D359" t="s">
        <v>26</v>
      </c>
      <c r="F359">
        <v>44252</v>
      </c>
      <c r="G359">
        <v>44263</v>
      </c>
      <c r="H359">
        <v>1</v>
      </c>
      <c r="L359">
        <v>0.25</v>
      </c>
      <c r="M359" s="13">
        <v>305.45999999999998</v>
      </c>
      <c r="N359" t="s">
        <v>27</v>
      </c>
      <c r="O359" t="s">
        <v>28</v>
      </c>
      <c r="P359">
        <v>11</v>
      </c>
      <c r="Q359" s="14">
        <f>_xlfn.IFS(H359=1,$AB$3,H359=2,$AB$4,H359=3,$AB$5)</f>
        <v>80</v>
      </c>
      <c r="R359" s="14">
        <f>L359*Q359</f>
        <v>20</v>
      </c>
      <c r="S359" s="14">
        <f>Table4[[#This Row],[LbrCost]]/24</f>
        <v>0.83333333333333337</v>
      </c>
      <c r="T359" s="14">
        <f>IF(Table4[[#This Row],[WtyLbr]]="Yes",0,Table4[[#This Row],[LbrCost]])</f>
        <v>20</v>
      </c>
      <c r="U359" s="14">
        <f>IF(Table4[[#This Row],[WtyParts]]="Yes",0,Table4[[#This Row],[PartsCost]])</f>
        <v>305.45999999999998</v>
      </c>
      <c r="V359" s="14">
        <f>M359+R359</f>
        <v>325.45999999999998</v>
      </c>
      <c r="W359" s="14">
        <f>SUM(Table4[[#This Row],[LbrFee]],Table4[[#This Row],[PartsFee]])</f>
        <v>325.45999999999998</v>
      </c>
      <c r="X359" t="s">
        <v>39</v>
      </c>
      <c r="Y359" t="s">
        <v>63</v>
      </c>
    </row>
    <row r="360" spans="1:25" ht="30" customHeight="1" x14ac:dyDescent="0.3">
      <c r="A360" t="s">
        <v>415</v>
      </c>
      <c r="B360" t="s">
        <v>31</v>
      </c>
      <c r="C360" t="s">
        <v>32</v>
      </c>
      <c r="D360" t="s">
        <v>33</v>
      </c>
      <c r="F360">
        <v>44252</v>
      </c>
      <c r="G360">
        <v>44270</v>
      </c>
      <c r="H360">
        <v>1</v>
      </c>
      <c r="L360">
        <v>0.75</v>
      </c>
      <c r="M360" s="13">
        <v>50.67</v>
      </c>
      <c r="N360" t="s">
        <v>27</v>
      </c>
      <c r="O360" t="s">
        <v>38</v>
      </c>
      <c r="P360">
        <v>18</v>
      </c>
      <c r="Q360" s="14">
        <f>_xlfn.IFS(H360=1,$AB$3,H360=2,$AB$4,H360=3,$AB$5)</f>
        <v>80</v>
      </c>
      <c r="R360" s="14">
        <f>L360*Q360</f>
        <v>60</v>
      </c>
      <c r="S360" s="14">
        <f>Table4[[#This Row],[LbrCost]]/24</f>
        <v>2.5</v>
      </c>
      <c r="T360" s="14">
        <f>IF(Table4[[#This Row],[WtyLbr]]="Yes",0,Table4[[#This Row],[LbrCost]])</f>
        <v>60</v>
      </c>
      <c r="U360" s="14">
        <f>IF(Table4[[#This Row],[WtyParts]]="Yes",0,Table4[[#This Row],[PartsCost]])</f>
        <v>50.67</v>
      </c>
      <c r="V360" s="14">
        <f>M360+R360</f>
        <v>110.67</v>
      </c>
      <c r="W360" s="14">
        <f>SUM(Table4[[#This Row],[LbrFee]],Table4[[#This Row],[PartsFee]])</f>
        <v>110.67</v>
      </c>
      <c r="X360" t="s">
        <v>39</v>
      </c>
      <c r="Y360" t="s">
        <v>63</v>
      </c>
    </row>
    <row r="361" spans="1:25" ht="30" customHeight="1" x14ac:dyDescent="0.3">
      <c r="A361" t="s">
        <v>416</v>
      </c>
      <c r="B361" t="s">
        <v>31</v>
      </c>
      <c r="C361" t="s">
        <v>32</v>
      </c>
      <c r="D361" t="s">
        <v>33</v>
      </c>
      <c r="F361">
        <v>44252</v>
      </c>
      <c r="G361">
        <v>44271</v>
      </c>
      <c r="H361">
        <v>1</v>
      </c>
      <c r="L361">
        <v>0.5</v>
      </c>
      <c r="M361" s="13">
        <v>45.63</v>
      </c>
      <c r="N361" t="s">
        <v>27</v>
      </c>
      <c r="O361" t="s">
        <v>38</v>
      </c>
      <c r="P361">
        <v>19</v>
      </c>
      <c r="Q361" s="14">
        <f>_xlfn.IFS(H361=1,$AB$3,H361=2,$AB$4,H361=3,$AB$5)</f>
        <v>80</v>
      </c>
      <c r="R361" s="14">
        <f>L361*Q361</f>
        <v>40</v>
      </c>
      <c r="S361" s="14">
        <f>Table4[[#This Row],[LbrCost]]/24</f>
        <v>1.6666666666666667</v>
      </c>
      <c r="T361" s="14">
        <f>IF(Table4[[#This Row],[WtyLbr]]="Yes",0,Table4[[#This Row],[LbrCost]])</f>
        <v>40</v>
      </c>
      <c r="U361" s="14">
        <f>IF(Table4[[#This Row],[WtyParts]]="Yes",0,Table4[[#This Row],[PartsCost]])</f>
        <v>45.63</v>
      </c>
      <c r="V361" s="14">
        <f>M361+R361</f>
        <v>85.63</v>
      </c>
      <c r="W361" s="14">
        <f>SUM(Table4[[#This Row],[LbrFee]],Table4[[#This Row],[PartsFee]])</f>
        <v>85.63</v>
      </c>
      <c r="X361" t="s">
        <v>39</v>
      </c>
      <c r="Y361" t="s">
        <v>29</v>
      </c>
    </row>
    <row r="362" spans="1:25" ht="30" customHeight="1" x14ac:dyDescent="0.3">
      <c r="A362" t="s">
        <v>417</v>
      </c>
      <c r="B362" t="s">
        <v>55</v>
      </c>
      <c r="C362" t="s">
        <v>25</v>
      </c>
      <c r="D362" t="s">
        <v>33</v>
      </c>
      <c r="F362">
        <v>44252</v>
      </c>
      <c r="G362">
        <v>44279</v>
      </c>
      <c r="H362">
        <v>1</v>
      </c>
      <c r="L362">
        <v>1</v>
      </c>
      <c r="M362" s="13">
        <v>42.66</v>
      </c>
      <c r="N362" t="s">
        <v>27</v>
      </c>
      <c r="O362" t="s">
        <v>51</v>
      </c>
      <c r="P362">
        <v>27</v>
      </c>
      <c r="Q362" s="14">
        <f>_xlfn.IFS(H362=1,$AB$3,H362=2,$AB$4,H362=3,$AB$5)</f>
        <v>80</v>
      </c>
      <c r="R362" s="14">
        <f>L362*Q362</f>
        <v>80</v>
      </c>
      <c r="S362" s="14">
        <f>Table4[[#This Row],[LbrCost]]/24</f>
        <v>3.3333333333333335</v>
      </c>
      <c r="T362" s="14">
        <f>IF(Table4[[#This Row],[WtyLbr]]="Yes",0,Table4[[#This Row],[LbrCost]])</f>
        <v>80</v>
      </c>
      <c r="U362" s="14">
        <f>IF(Table4[[#This Row],[WtyParts]]="Yes",0,Table4[[#This Row],[PartsCost]])</f>
        <v>42.66</v>
      </c>
      <c r="V362" s="14">
        <f>M362+R362</f>
        <v>122.66</v>
      </c>
      <c r="W362" s="14">
        <f>SUM(Table4[[#This Row],[LbrFee]],Table4[[#This Row],[PartsFee]])</f>
        <v>122.66</v>
      </c>
      <c r="X362" t="s">
        <v>39</v>
      </c>
      <c r="Y362" t="s">
        <v>47</v>
      </c>
    </row>
    <row r="363" spans="1:25" ht="30" customHeight="1" x14ac:dyDescent="0.3">
      <c r="A363" t="s">
        <v>418</v>
      </c>
      <c r="B363" t="s">
        <v>36</v>
      </c>
      <c r="C363" t="s">
        <v>50</v>
      </c>
      <c r="D363" t="s">
        <v>26</v>
      </c>
      <c r="F363">
        <v>44252</v>
      </c>
      <c r="G363">
        <v>44293</v>
      </c>
      <c r="H363">
        <v>1</v>
      </c>
      <c r="L363">
        <v>0.25</v>
      </c>
      <c r="M363" s="13">
        <v>38.700000000000003</v>
      </c>
      <c r="N363" t="s">
        <v>27</v>
      </c>
      <c r="O363" t="s">
        <v>38</v>
      </c>
      <c r="P363">
        <v>41</v>
      </c>
      <c r="Q363" s="14">
        <f>_xlfn.IFS(H363=1,$AB$3,H363=2,$AB$4,H363=3,$AB$5)</f>
        <v>80</v>
      </c>
      <c r="R363" s="14">
        <f>L363*Q363</f>
        <v>20</v>
      </c>
      <c r="S363" s="14">
        <f>Table4[[#This Row],[LbrCost]]/24</f>
        <v>0.83333333333333337</v>
      </c>
      <c r="T363" s="14">
        <f>IF(Table4[[#This Row],[WtyLbr]]="Yes",0,Table4[[#This Row],[LbrCost]])</f>
        <v>20</v>
      </c>
      <c r="U363" s="14">
        <f>IF(Table4[[#This Row],[WtyParts]]="Yes",0,Table4[[#This Row],[PartsCost]])</f>
        <v>38.700000000000003</v>
      </c>
      <c r="V363" s="14">
        <f>M363+R363</f>
        <v>58.7</v>
      </c>
      <c r="W363" s="14">
        <f>SUM(Table4[[#This Row],[LbrFee]],Table4[[#This Row],[PartsFee]])</f>
        <v>58.7</v>
      </c>
      <c r="X363" t="s">
        <v>39</v>
      </c>
      <c r="Y363" t="s">
        <v>47</v>
      </c>
    </row>
    <row r="364" spans="1:25" ht="30" customHeight="1" x14ac:dyDescent="0.3">
      <c r="A364" t="s">
        <v>419</v>
      </c>
      <c r="B364" t="s">
        <v>36</v>
      </c>
      <c r="C364" t="s">
        <v>43</v>
      </c>
      <c r="D364" t="s">
        <v>26</v>
      </c>
      <c r="F364">
        <v>44256</v>
      </c>
      <c r="G364">
        <v>44270</v>
      </c>
      <c r="H364">
        <v>1</v>
      </c>
      <c r="L364">
        <v>0.25</v>
      </c>
      <c r="M364" s="13">
        <v>164.22</v>
      </c>
      <c r="N364" t="s">
        <v>27</v>
      </c>
      <c r="O364" t="s">
        <v>28</v>
      </c>
      <c r="P364">
        <v>14</v>
      </c>
      <c r="Q364" s="14">
        <f>_xlfn.IFS(H364=1,$AB$3,H364=2,$AB$4,H364=3,$AB$5)</f>
        <v>80</v>
      </c>
      <c r="R364" s="14">
        <f>L364*Q364</f>
        <v>20</v>
      </c>
      <c r="S364" s="14">
        <f>Table4[[#This Row],[LbrCost]]/24</f>
        <v>0.83333333333333337</v>
      </c>
      <c r="T364" s="14">
        <f>IF(Table4[[#This Row],[WtyLbr]]="Yes",0,Table4[[#This Row],[LbrCost]])</f>
        <v>20</v>
      </c>
      <c r="U364" s="14">
        <f>IF(Table4[[#This Row],[WtyParts]]="Yes",0,Table4[[#This Row],[PartsCost]])</f>
        <v>164.22</v>
      </c>
      <c r="V364" s="14">
        <f>M364+R364</f>
        <v>184.22</v>
      </c>
      <c r="W364" s="14">
        <f>SUM(Table4[[#This Row],[LbrFee]],Table4[[#This Row],[PartsFee]])</f>
        <v>184.22</v>
      </c>
      <c r="X364" t="s">
        <v>63</v>
      </c>
      <c r="Y364" t="s">
        <v>63</v>
      </c>
    </row>
    <row r="365" spans="1:25" ht="30" customHeight="1" x14ac:dyDescent="0.3">
      <c r="A365" t="s">
        <v>420</v>
      </c>
      <c r="B365" t="s">
        <v>55</v>
      </c>
      <c r="C365" t="s">
        <v>25</v>
      </c>
      <c r="D365" t="s">
        <v>33</v>
      </c>
      <c r="F365">
        <v>44256</v>
      </c>
      <c r="G365">
        <v>44270</v>
      </c>
      <c r="H365">
        <v>2</v>
      </c>
      <c r="L365">
        <v>0.5</v>
      </c>
      <c r="M365" s="13">
        <v>24.38</v>
      </c>
      <c r="N365" t="s">
        <v>27</v>
      </c>
      <c r="O365" t="s">
        <v>28</v>
      </c>
      <c r="P365">
        <v>14</v>
      </c>
      <c r="Q365" s="14">
        <f>_xlfn.IFS(H365=1,$AB$3,H365=2,$AB$4,H365=3,$AB$5)</f>
        <v>140</v>
      </c>
      <c r="R365" s="14">
        <f>L365*Q365</f>
        <v>70</v>
      </c>
      <c r="S365" s="14">
        <f>Table4[[#This Row],[LbrCost]]/24</f>
        <v>2.9166666666666665</v>
      </c>
      <c r="T365" s="14">
        <f>IF(Table4[[#This Row],[WtyLbr]]="Yes",0,Table4[[#This Row],[LbrCost]])</f>
        <v>70</v>
      </c>
      <c r="U365" s="14">
        <f>IF(Table4[[#This Row],[WtyParts]]="Yes",0,Table4[[#This Row],[PartsCost]])</f>
        <v>24.38</v>
      </c>
      <c r="V365" s="14">
        <f>M365+R365</f>
        <v>94.38</v>
      </c>
      <c r="W365" s="14">
        <f>SUM(Table4[[#This Row],[LbrFee]],Table4[[#This Row],[PartsFee]])</f>
        <v>94.38</v>
      </c>
      <c r="X365" t="s">
        <v>63</v>
      </c>
      <c r="Y365" t="s">
        <v>63</v>
      </c>
    </row>
    <row r="366" spans="1:25" ht="30" customHeight="1" x14ac:dyDescent="0.3">
      <c r="A366" t="s">
        <v>421</v>
      </c>
      <c r="B366" t="s">
        <v>31</v>
      </c>
      <c r="C366" t="s">
        <v>32</v>
      </c>
      <c r="D366" t="s">
        <v>26</v>
      </c>
      <c r="F366">
        <v>44256</v>
      </c>
      <c r="G366">
        <v>44279</v>
      </c>
      <c r="H366">
        <v>1</v>
      </c>
      <c r="L366">
        <v>0.25</v>
      </c>
      <c r="M366" s="13">
        <v>267.94</v>
      </c>
      <c r="N366" t="s">
        <v>27</v>
      </c>
      <c r="O366" t="s">
        <v>38</v>
      </c>
      <c r="P366">
        <v>23</v>
      </c>
      <c r="Q366" s="14">
        <f>_xlfn.IFS(H366=1,$AB$3,H366=2,$AB$4,H366=3,$AB$5)</f>
        <v>80</v>
      </c>
      <c r="R366" s="14">
        <f>L366*Q366</f>
        <v>20</v>
      </c>
      <c r="S366" s="14">
        <f>Table4[[#This Row],[LbrCost]]/24</f>
        <v>0.83333333333333337</v>
      </c>
      <c r="T366" s="14">
        <f>IF(Table4[[#This Row],[WtyLbr]]="Yes",0,Table4[[#This Row],[LbrCost]])</f>
        <v>20</v>
      </c>
      <c r="U366" s="14">
        <f>IF(Table4[[#This Row],[WtyParts]]="Yes",0,Table4[[#This Row],[PartsCost]])</f>
        <v>267.94</v>
      </c>
      <c r="V366" s="14">
        <f>M366+R366</f>
        <v>287.94</v>
      </c>
      <c r="W366" s="14">
        <f>SUM(Table4[[#This Row],[LbrFee]],Table4[[#This Row],[PartsFee]])</f>
        <v>287.94</v>
      </c>
      <c r="X366" t="s">
        <v>63</v>
      </c>
      <c r="Y366" t="s">
        <v>47</v>
      </c>
    </row>
    <row r="367" spans="1:25" ht="30" customHeight="1" x14ac:dyDescent="0.3">
      <c r="A367" t="s">
        <v>422</v>
      </c>
      <c r="B367" t="s">
        <v>201</v>
      </c>
      <c r="C367" t="s">
        <v>202</v>
      </c>
      <c r="D367" t="s">
        <v>26</v>
      </c>
      <c r="F367">
        <v>44256</v>
      </c>
      <c r="G367">
        <v>44299</v>
      </c>
      <c r="H367">
        <v>2</v>
      </c>
      <c r="L367">
        <v>0.5</v>
      </c>
      <c r="M367" s="13">
        <v>175.87</v>
      </c>
      <c r="N367" t="s">
        <v>27</v>
      </c>
      <c r="O367" t="s">
        <v>28</v>
      </c>
      <c r="P367">
        <v>43</v>
      </c>
      <c r="Q367" s="14">
        <f>_xlfn.IFS(H367=1,$AB$3,H367=2,$AB$4,H367=3,$AB$5)</f>
        <v>140</v>
      </c>
      <c r="R367" s="14">
        <f>L367*Q367</f>
        <v>70</v>
      </c>
      <c r="S367" s="14">
        <f>Table4[[#This Row],[LbrCost]]/24</f>
        <v>2.9166666666666665</v>
      </c>
      <c r="T367" s="14">
        <f>IF(Table4[[#This Row],[WtyLbr]]="Yes",0,Table4[[#This Row],[LbrCost]])</f>
        <v>70</v>
      </c>
      <c r="U367" s="14">
        <f>IF(Table4[[#This Row],[WtyParts]]="Yes",0,Table4[[#This Row],[PartsCost]])</f>
        <v>175.87</v>
      </c>
      <c r="V367" s="14">
        <f>M367+R367</f>
        <v>245.87</v>
      </c>
      <c r="W367" s="14">
        <f>SUM(Table4[[#This Row],[LbrFee]],Table4[[#This Row],[PartsFee]])</f>
        <v>245.87</v>
      </c>
      <c r="X367" t="s">
        <v>63</v>
      </c>
      <c r="Y367" t="s">
        <v>29</v>
      </c>
    </row>
    <row r="368" spans="1:25" ht="30" customHeight="1" x14ac:dyDescent="0.3">
      <c r="A368" t="s">
        <v>423</v>
      </c>
      <c r="B368" t="s">
        <v>36</v>
      </c>
      <c r="C368" t="s">
        <v>43</v>
      </c>
      <c r="D368" t="s">
        <v>37</v>
      </c>
      <c r="F368">
        <v>44256</v>
      </c>
      <c r="G368">
        <v>44306</v>
      </c>
      <c r="H368">
        <v>1</v>
      </c>
      <c r="J368" t="s">
        <v>44</v>
      </c>
      <c r="K368" t="s">
        <v>44</v>
      </c>
      <c r="L368">
        <v>0.25</v>
      </c>
      <c r="M368" s="13">
        <v>81.12</v>
      </c>
      <c r="N368" t="s">
        <v>27</v>
      </c>
      <c r="O368" t="s">
        <v>388</v>
      </c>
      <c r="P368">
        <v>50</v>
      </c>
      <c r="Q368" s="14">
        <f>_xlfn.IFS(H368=1,$AB$3,H368=2,$AB$4,H368=3,$AB$5)</f>
        <v>80</v>
      </c>
      <c r="R368" s="14">
        <f>L368*Q368</f>
        <v>20</v>
      </c>
      <c r="S368" s="14">
        <f>Table4[[#This Row],[LbrCost]]/24</f>
        <v>0.83333333333333337</v>
      </c>
      <c r="T368" s="14">
        <f>IF(Table4[[#This Row],[WtyLbr]]="Yes",0,Table4[[#This Row],[LbrCost]])</f>
        <v>0</v>
      </c>
      <c r="U368" s="14">
        <f>IF(Table4[[#This Row],[WtyParts]]="Yes",0,Table4[[#This Row],[PartsCost]])</f>
        <v>0</v>
      </c>
      <c r="V368" s="14">
        <f>M368+R368</f>
        <v>101.12</v>
      </c>
      <c r="W368" s="14">
        <f>SUM(Table4[[#This Row],[LbrFee]],Table4[[#This Row],[PartsFee]])</f>
        <v>0</v>
      </c>
      <c r="X368" t="s">
        <v>63</v>
      </c>
      <c r="Y368" t="s">
        <v>29</v>
      </c>
    </row>
    <row r="369" spans="1:25" ht="30" customHeight="1" x14ac:dyDescent="0.3">
      <c r="A369" t="s">
        <v>424</v>
      </c>
      <c r="B369" t="s">
        <v>24</v>
      </c>
      <c r="C369" t="s">
        <v>202</v>
      </c>
      <c r="D369" t="s">
        <v>26</v>
      </c>
      <c r="F369">
        <v>44256</v>
      </c>
      <c r="G369">
        <v>44315</v>
      </c>
      <c r="H369">
        <v>2</v>
      </c>
      <c r="J369" t="s">
        <v>44</v>
      </c>
      <c r="K369" t="s">
        <v>44</v>
      </c>
      <c r="L369">
        <v>1</v>
      </c>
      <c r="M369" s="13">
        <v>9.98</v>
      </c>
      <c r="N369" t="s">
        <v>27</v>
      </c>
      <c r="O369" t="s">
        <v>388</v>
      </c>
      <c r="P369">
        <v>59</v>
      </c>
      <c r="Q369" s="14">
        <f>_xlfn.IFS(H369=1,$AB$3,H369=2,$AB$4,H369=3,$AB$5)</f>
        <v>140</v>
      </c>
      <c r="R369" s="14">
        <f>L369*Q369</f>
        <v>140</v>
      </c>
      <c r="S369" s="14">
        <f>Table4[[#This Row],[LbrCost]]/24</f>
        <v>5.833333333333333</v>
      </c>
      <c r="T369" s="14">
        <f>IF(Table4[[#This Row],[WtyLbr]]="Yes",0,Table4[[#This Row],[LbrCost]])</f>
        <v>0</v>
      </c>
      <c r="U369" s="14">
        <f>IF(Table4[[#This Row],[WtyParts]]="Yes",0,Table4[[#This Row],[PartsCost]])</f>
        <v>0</v>
      </c>
      <c r="V369" s="14">
        <f>M369+R369</f>
        <v>149.97999999999999</v>
      </c>
      <c r="W369" s="14">
        <f>SUM(Table4[[#This Row],[LbrFee]],Table4[[#This Row],[PartsFee]])</f>
        <v>0</v>
      </c>
      <c r="X369" t="s">
        <v>63</v>
      </c>
      <c r="Y369" t="s">
        <v>39</v>
      </c>
    </row>
    <row r="370" spans="1:25" ht="30" customHeight="1" x14ac:dyDescent="0.3">
      <c r="A370" t="s">
        <v>425</v>
      </c>
      <c r="B370" t="s">
        <v>42</v>
      </c>
      <c r="C370" t="s">
        <v>25</v>
      </c>
      <c r="D370" t="s">
        <v>26</v>
      </c>
      <c r="F370">
        <v>44257</v>
      </c>
      <c r="G370">
        <v>44264</v>
      </c>
      <c r="H370">
        <v>1</v>
      </c>
      <c r="L370">
        <v>1.25</v>
      </c>
      <c r="M370" s="13">
        <v>340.7</v>
      </c>
      <c r="N370" t="s">
        <v>27</v>
      </c>
      <c r="O370" t="s">
        <v>28</v>
      </c>
      <c r="P370">
        <v>7</v>
      </c>
      <c r="Q370" s="14">
        <f>_xlfn.IFS(H370=1,$AB$3,H370=2,$AB$4,H370=3,$AB$5)</f>
        <v>80</v>
      </c>
      <c r="R370" s="14">
        <f>L370*Q370</f>
        <v>100</v>
      </c>
      <c r="S370" s="14">
        <f>Table4[[#This Row],[LbrCost]]/24</f>
        <v>4.166666666666667</v>
      </c>
      <c r="T370" s="14">
        <f>IF(Table4[[#This Row],[WtyLbr]]="Yes",0,Table4[[#This Row],[LbrCost]])</f>
        <v>100</v>
      </c>
      <c r="U370" s="14">
        <f>IF(Table4[[#This Row],[WtyParts]]="Yes",0,Table4[[#This Row],[PartsCost]])</f>
        <v>340.7</v>
      </c>
      <c r="V370" s="14">
        <f>M370+R370</f>
        <v>440.7</v>
      </c>
      <c r="W370" s="14">
        <f>SUM(Table4[[#This Row],[LbrFee]],Table4[[#This Row],[PartsFee]])</f>
        <v>440.7</v>
      </c>
      <c r="X370" t="s">
        <v>29</v>
      </c>
      <c r="Y370" t="s">
        <v>29</v>
      </c>
    </row>
    <row r="371" spans="1:25" ht="30" customHeight="1" x14ac:dyDescent="0.3">
      <c r="A371" t="s">
        <v>426</v>
      </c>
      <c r="B371" t="s">
        <v>42</v>
      </c>
      <c r="C371" t="s">
        <v>25</v>
      </c>
      <c r="D371" t="s">
        <v>33</v>
      </c>
      <c r="E371" t="s">
        <v>44</v>
      </c>
      <c r="F371">
        <v>44257</v>
      </c>
      <c r="G371">
        <v>44265</v>
      </c>
      <c r="H371">
        <v>1</v>
      </c>
      <c r="L371">
        <v>0.75</v>
      </c>
      <c r="M371" s="13">
        <v>22.84</v>
      </c>
      <c r="N371" t="s">
        <v>27</v>
      </c>
      <c r="O371" t="s">
        <v>38</v>
      </c>
      <c r="P371">
        <v>8</v>
      </c>
      <c r="Q371" s="14">
        <f>_xlfn.IFS(H371=1,$AB$3,H371=2,$AB$4,H371=3,$AB$5)</f>
        <v>80</v>
      </c>
      <c r="R371" s="14">
        <f>L371*Q371</f>
        <v>60</v>
      </c>
      <c r="S371" s="14">
        <f>Table4[[#This Row],[LbrCost]]/24</f>
        <v>2.5</v>
      </c>
      <c r="T371" s="14">
        <f>IF(Table4[[#This Row],[WtyLbr]]="Yes",0,Table4[[#This Row],[LbrCost]])</f>
        <v>60</v>
      </c>
      <c r="U371" s="14">
        <f>IF(Table4[[#This Row],[WtyParts]]="Yes",0,Table4[[#This Row],[PartsCost]])</f>
        <v>22.84</v>
      </c>
      <c r="V371" s="14">
        <f>M371+R371</f>
        <v>82.84</v>
      </c>
      <c r="W371" s="14">
        <f>SUM(Table4[[#This Row],[LbrFee]],Table4[[#This Row],[PartsFee]])</f>
        <v>82.84</v>
      </c>
      <c r="X371" t="s">
        <v>29</v>
      </c>
      <c r="Y371" t="s">
        <v>47</v>
      </c>
    </row>
    <row r="372" spans="1:25" ht="30" customHeight="1" x14ac:dyDescent="0.3">
      <c r="A372" t="s">
        <v>427</v>
      </c>
      <c r="B372" t="s">
        <v>31</v>
      </c>
      <c r="C372" t="s">
        <v>32</v>
      </c>
      <c r="D372" t="s">
        <v>33</v>
      </c>
      <c r="F372">
        <v>44257</v>
      </c>
      <c r="G372">
        <v>44266</v>
      </c>
      <c r="H372">
        <v>1</v>
      </c>
      <c r="L372">
        <v>0.5</v>
      </c>
      <c r="M372" s="13">
        <v>3.58</v>
      </c>
      <c r="N372" t="s">
        <v>27</v>
      </c>
      <c r="O372" t="s">
        <v>28</v>
      </c>
      <c r="P372">
        <v>9</v>
      </c>
      <c r="Q372" s="14">
        <f>_xlfn.IFS(H372=1,$AB$3,H372=2,$AB$4,H372=3,$AB$5)</f>
        <v>80</v>
      </c>
      <c r="R372" s="14">
        <f>L372*Q372</f>
        <v>40</v>
      </c>
      <c r="S372" s="14">
        <f>Table4[[#This Row],[LbrCost]]/24</f>
        <v>1.6666666666666667</v>
      </c>
      <c r="T372" s="14">
        <f>IF(Table4[[#This Row],[WtyLbr]]="Yes",0,Table4[[#This Row],[LbrCost]])</f>
        <v>40</v>
      </c>
      <c r="U372" s="14">
        <f>IF(Table4[[#This Row],[WtyParts]]="Yes",0,Table4[[#This Row],[PartsCost]])</f>
        <v>3.58</v>
      </c>
      <c r="V372" s="14">
        <f>M372+R372</f>
        <v>43.58</v>
      </c>
      <c r="W372" s="14">
        <f>SUM(Table4[[#This Row],[LbrFee]],Table4[[#This Row],[PartsFee]])</f>
        <v>43.58</v>
      </c>
      <c r="X372" t="s">
        <v>29</v>
      </c>
      <c r="Y372" t="s">
        <v>39</v>
      </c>
    </row>
    <row r="373" spans="1:25" ht="30" customHeight="1" x14ac:dyDescent="0.3">
      <c r="A373" t="s">
        <v>428</v>
      </c>
      <c r="B373" t="s">
        <v>31</v>
      </c>
      <c r="C373" t="s">
        <v>32</v>
      </c>
      <c r="D373" t="s">
        <v>26</v>
      </c>
      <c r="F373">
        <v>44257</v>
      </c>
      <c r="G373">
        <v>44266</v>
      </c>
      <c r="H373">
        <v>1</v>
      </c>
      <c r="L373">
        <v>0.25</v>
      </c>
      <c r="M373" s="13">
        <v>16.25</v>
      </c>
      <c r="N373" t="s">
        <v>27</v>
      </c>
      <c r="O373" t="s">
        <v>28</v>
      </c>
      <c r="P373">
        <v>9</v>
      </c>
      <c r="Q373" s="14">
        <f>_xlfn.IFS(H373=1,$AB$3,H373=2,$AB$4,H373=3,$AB$5)</f>
        <v>80</v>
      </c>
      <c r="R373" s="14">
        <f>L373*Q373</f>
        <v>20</v>
      </c>
      <c r="S373" s="14">
        <f>Table4[[#This Row],[LbrCost]]/24</f>
        <v>0.83333333333333337</v>
      </c>
      <c r="T373" s="14">
        <f>IF(Table4[[#This Row],[WtyLbr]]="Yes",0,Table4[[#This Row],[LbrCost]])</f>
        <v>20</v>
      </c>
      <c r="U373" s="14">
        <f>IF(Table4[[#This Row],[WtyParts]]="Yes",0,Table4[[#This Row],[PartsCost]])</f>
        <v>16.25</v>
      </c>
      <c r="V373" s="14">
        <f>M373+R373</f>
        <v>36.25</v>
      </c>
      <c r="W373" s="14">
        <f>SUM(Table4[[#This Row],[LbrFee]],Table4[[#This Row],[PartsFee]])</f>
        <v>36.25</v>
      </c>
      <c r="X373" t="s">
        <v>29</v>
      </c>
      <c r="Y373" t="s">
        <v>39</v>
      </c>
    </row>
    <row r="374" spans="1:25" ht="30" customHeight="1" x14ac:dyDescent="0.3">
      <c r="A374" t="s">
        <v>429</v>
      </c>
      <c r="B374" t="s">
        <v>36</v>
      </c>
      <c r="C374" t="s">
        <v>50</v>
      </c>
      <c r="D374" t="s">
        <v>33</v>
      </c>
      <c r="F374">
        <v>44257</v>
      </c>
      <c r="G374">
        <v>44275</v>
      </c>
      <c r="H374">
        <v>1</v>
      </c>
      <c r="L374">
        <v>0.75</v>
      </c>
      <c r="M374" s="13">
        <v>19.2</v>
      </c>
      <c r="N374" t="s">
        <v>27</v>
      </c>
      <c r="O374" t="s">
        <v>38</v>
      </c>
      <c r="P374">
        <v>18</v>
      </c>
      <c r="Q374" s="14">
        <f>_xlfn.IFS(H374=1,$AB$3,H374=2,$AB$4,H374=3,$AB$5)</f>
        <v>80</v>
      </c>
      <c r="R374" s="14">
        <f>L374*Q374</f>
        <v>60</v>
      </c>
      <c r="S374" s="14">
        <f>Table4[[#This Row],[LbrCost]]/24</f>
        <v>2.5</v>
      </c>
      <c r="T374" s="14">
        <f>IF(Table4[[#This Row],[WtyLbr]]="Yes",0,Table4[[#This Row],[LbrCost]])</f>
        <v>60</v>
      </c>
      <c r="U374" s="14">
        <f>IF(Table4[[#This Row],[WtyParts]]="Yes",0,Table4[[#This Row],[PartsCost]])</f>
        <v>19.2</v>
      </c>
      <c r="V374" s="14">
        <f>M374+R374</f>
        <v>79.2</v>
      </c>
      <c r="W374" s="14">
        <f>SUM(Table4[[#This Row],[LbrFee]],Table4[[#This Row],[PartsFee]])</f>
        <v>79.2</v>
      </c>
      <c r="X374" t="s">
        <v>29</v>
      </c>
      <c r="Y374" t="s">
        <v>60</v>
      </c>
    </row>
    <row r="375" spans="1:25" ht="30" customHeight="1" x14ac:dyDescent="0.3">
      <c r="A375" t="s">
        <v>430</v>
      </c>
      <c r="B375" t="s">
        <v>68</v>
      </c>
      <c r="C375" t="s">
        <v>43</v>
      </c>
      <c r="D375" t="s">
        <v>37</v>
      </c>
      <c r="F375">
        <v>44257</v>
      </c>
      <c r="G375">
        <v>44271</v>
      </c>
      <c r="H375">
        <v>1</v>
      </c>
      <c r="L375">
        <v>0.25</v>
      </c>
      <c r="M375" s="13">
        <v>73.510000000000005</v>
      </c>
      <c r="N375" t="s">
        <v>27</v>
      </c>
      <c r="O375" t="s">
        <v>38</v>
      </c>
      <c r="P375">
        <v>14</v>
      </c>
      <c r="Q375" s="14">
        <f>_xlfn.IFS(H375=1,$AB$3,H375=2,$AB$4,H375=3,$AB$5)</f>
        <v>80</v>
      </c>
      <c r="R375" s="14">
        <f>L375*Q375</f>
        <v>20</v>
      </c>
      <c r="S375" s="14">
        <f>Table4[[#This Row],[LbrCost]]/24</f>
        <v>0.83333333333333337</v>
      </c>
      <c r="T375" s="14">
        <f>IF(Table4[[#This Row],[WtyLbr]]="Yes",0,Table4[[#This Row],[LbrCost]])</f>
        <v>20</v>
      </c>
      <c r="U375" s="14">
        <f>IF(Table4[[#This Row],[WtyParts]]="Yes",0,Table4[[#This Row],[PartsCost]])</f>
        <v>73.510000000000005</v>
      </c>
      <c r="V375" s="14">
        <f>M375+R375</f>
        <v>93.51</v>
      </c>
      <c r="W375" s="14">
        <f>SUM(Table4[[#This Row],[LbrFee]],Table4[[#This Row],[PartsFee]])</f>
        <v>93.51</v>
      </c>
      <c r="X375" t="s">
        <v>29</v>
      </c>
      <c r="Y375" t="s">
        <v>29</v>
      </c>
    </row>
    <row r="376" spans="1:25" ht="30" customHeight="1" x14ac:dyDescent="0.3">
      <c r="A376" t="s">
        <v>431</v>
      </c>
      <c r="B376" t="s">
        <v>36</v>
      </c>
      <c r="C376" t="s">
        <v>50</v>
      </c>
      <c r="D376" t="s">
        <v>26</v>
      </c>
      <c r="F376">
        <v>44257</v>
      </c>
      <c r="G376">
        <v>44278</v>
      </c>
      <c r="H376">
        <v>1</v>
      </c>
      <c r="L376">
        <v>0.25</v>
      </c>
      <c r="M376" s="13">
        <v>144</v>
      </c>
      <c r="N376" t="s">
        <v>27</v>
      </c>
      <c r="O376" t="s">
        <v>38</v>
      </c>
      <c r="P376">
        <v>21</v>
      </c>
      <c r="Q376" s="14">
        <f>_xlfn.IFS(H376=1,$AB$3,H376=2,$AB$4,H376=3,$AB$5)</f>
        <v>80</v>
      </c>
      <c r="R376" s="14">
        <f>L376*Q376</f>
        <v>20</v>
      </c>
      <c r="S376" s="14">
        <f>Table4[[#This Row],[LbrCost]]/24</f>
        <v>0.83333333333333337</v>
      </c>
      <c r="T376" s="14">
        <f>IF(Table4[[#This Row],[WtyLbr]]="Yes",0,Table4[[#This Row],[LbrCost]])</f>
        <v>20</v>
      </c>
      <c r="U376" s="14">
        <f>IF(Table4[[#This Row],[WtyParts]]="Yes",0,Table4[[#This Row],[PartsCost]])</f>
        <v>144</v>
      </c>
      <c r="V376" s="14">
        <f>M376+R376</f>
        <v>164</v>
      </c>
      <c r="W376" s="14">
        <f>SUM(Table4[[#This Row],[LbrFee]],Table4[[#This Row],[PartsFee]])</f>
        <v>164</v>
      </c>
      <c r="X376" t="s">
        <v>29</v>
      </c>
      <c r="Y376" t="s">
        <v>29</v>
      </c>
    </row>
    <row r="377" spans="1:25" ht="30" customHeight="1" x14ac:dyDescent="0.3">
      <c r="A377" t="s">
        <v>432</v>
      </c>
      <c r="B377" t="s">
        <v>68</v>
      </c>
      <c r="C377" t="s">
        <v>50</v>
      </c>
      <c r="D377" t="s">
        <v>169</v>
      </c>
      <c r="F377">
        <v>44257</v>
      </c>
      <c r="G377">
        <v>44278</v>
      </c>
      <c r="H377">
        <v>1</v>
      </c>
      <c r="K377" t="s">
        <v>44</v>
      </c>
      <c r="L377">
        <v>2</v>
      </c>
      <c r="M377" s="13">
        <v>94.71</v>
      </c>
      <c r="N377" t="s">
        <v>27</v>
      </c>
      <c r="O377" t="s">
        <v>51</v>
      </c>
      <c r="P377">
        <v>21</v>
      </c>
      <c r="Q377" s="14">
        <f>_xlfn.IFS(H377=1,$AB$3,H377=2,$AB$4,H377=3,$AB$5)</f>
        <v>80</v>
      </c>
      <c r="R377" s="14">
        <f>L377*Q377</f>
        <v>160</v>
      </c>
      <c r="S377" s="14">
        <f>Table4[[#This Row],[LbrCost]]/24</f>
        <v>6.666666666666667</v>
      </c>
      <c r="T377" s="14">
        <f>IF(Table4[[#This Row],[WtyLbr]]="Yes",0,Table4[[#This Row],[LbrCost]])</f>
        <v>160</v>
      </c>
      <c r="U377" s="14">
        <f>IF(Table4[[#This Row],[WtyParts]]="Yes",0,Table4[[#This Row],[PartsCost]])</f>
        <v>0</v>
      </c>
      <c r="V377" s="14">
        <f>M377+R377</f>
        <v>254.70999999999998</v>
      </c>
      <c r="W377" s="14">
        <f>SUM(Table4[[#This Row],[LbrFee]],Table4[[#This Row],[PartsFee]])</f>
        <v>160</v>
      </c>
      <c r="X377" t="s">
        <v>29</v>
      </c>
      <c r="Y377" t="s">
        <v>29</v>
      </c>
    </row>
    <row r="378" spans="1:25" ht="30" customHeight="1" x14ac:dyDescent="0.3">
      <c r="A378" t="s">
        <v>433</v>
      </c>
      <c r="B378" t="s">
        <v>36</v>
      </c>
      <c r="C378" t="s">
        <v>50</v>
      </c>
      <c r="D378" t="s">
        <v>26</v>
      </c>
      <c r="E378" t="s">
        <v>44</v>
      </c>
      <c r="F378">
        <v>44258</v>
      </c>
      <c r="G378">
        <v>44264</v>
      </c>
      <c r="H378">
        <v>2</v>
      </c>
      <c r="L378">
        <v>0.25</v>
      </c>
      <c r="M378" s="13">
        <v>41.15</v>
      </c>
      <c r="N378" t="s">
        <v>27</v>
      </c>
      <c r="O378" t="s">
        <v>51</v>
      </c>
      <c r="P378">
        <v>6</v>
      </c>
      <c r="Q378" s="14">
        <f>_xlfn.IFS(H378=1,$AB$3,H378=2,$AB$4,H378=3,$AB$5)</f>
        <v>140</v>
      </c>
      <c r="R378" s="14">
        <f>L378*Q378</f>
        <v>35</v>
      </c>
      <c r="S378" s="14">
        <f>Table4[[#This Row],[LbrCost]]/24</f>
        <v>1.4583333333333333</v>
      </c>
      <c r="T378" s="14">
        <f>IF(Table4[[#This Row],[WtyLbr]]="Yes",0,Table4[[#This Row],[LbrCost]])</f>
        <v>35</v>
      </c>
      <c r="U378" s="14">
        <f>IF(Table4[[#This Row],[WtyParts]]="Yes",0,Table4[[#This Row],[PartsCost]])</f>
        <v>41.15</v>
      </c>
      <c r="V378" s="14">
        <f>M378+R378</f>
        <v>76.150000000000006</v>
      </c>
      <c r="W378" s="14">
        <f>SUM(Table4[[#This Row],[LbrFee]],Table4[[#This Row],[PartsFee]])</f>
        <v>76.150000000000006</v>
      </c>
      <c r="X378" t="s">
        <v>47</v>
      </c>
      <c r="Y378" t="s">
        <v>29</v>
      </c>
    </row>
    <row r="379" spans="1:25" ht="30" customHeight="1" x14ac:dyDescent="0.3">
      <c r="A379" t="s">
        <v>434</v>
      </c>
      <c r="B379" t="s">
        <v>201</v>
      </c>
      <c r="C379" t="s">
        <v>202</v>
      </c>
      <c r="D379" t="s">
        <v>33</v>
      </c>
      <c r="F379">
        <v>44258</v>
      </c>
      <c r="G379">
        <v>44292</v>
      </c>
      <c r="H379">
        <v>2</v>
      </c>
      <c r="L379">
        <v>0.5</v>
      </c>
      <c r="M379" s="13">
        <v>76.95</v>
      </c>
      <c r="N379" t="s">
        <v>27</v>
      </c>
      <c r="O379" t="s">
        <v>51</v>
      </c>
      <c r="P379">
        <v>34</v>
      </c>
      <c r="Q379" s="14">
        <f>_xlfn.IFS(H379=1,$AB$3,H379=2,$AB$4,H379=3,$AB$5)</f>
        <v>140</v>
      </c>
      <c r="R379" s="14">
        <f>L379*Q379</f>
        <v>70</v>
      </c>
      <c r="S379" s="14">
        <f>Table4[[#This Row],[LbrCost]]/24</f>
        <v>2.9166666666666665</v>
      </c>
      <c r="T379" s="14">
        <f>IF(Table4[[#This Row],[WtyLbr]]="Yes",0,Table4[[#This Row],[LbrCost]])</f>
        <v>70</v>
      </c>
      <c r="U379" s="14">
        <f>IF(Table4[[#This Row],[WtyParts]]="Yes",0,Table4[[#This Row],[PartsCost]])</f>
        <v>76.95</v>
      </c>
      <c r="V379" s="14">
        <f>M379+R379</f>
        <v>146.94999999999999</v>
      </c>
      <c r="W379" s="14">
        <f>SUM(Table4[[#This Row],[LbrFee]],Table4[[#This Row],[PartsFee]])</f>
        <v>146.94999999999999</v>
      </c>
      <c r="X379" t="s">
        <v>47</v>
      </c>
      <c r="Y379" t="s">
        <v>29</v>
      </c>
    </row>
    <row r="380" spans="1:25" ht="30" customHeight="1" x14ac:dyDescent="0.3">
      <c r="A380" t="s">
        <v>435</v>
      </c>
      <c r="B380" t="s">
        <v>55</v>
      </c>
      <c r="C380" t="s">
        <v>25</v>
      </c>
      <c r="D380" t="s">
        <v>26</v>
      </c>
      <c r="F380">
        <v>44258</v>
      </c>
      <c r="G380">
        <v>44312</v>
      </c>
      <c r="H380">
        <v>1</v>
      </c>
      <c r="L380">
        <v>0.5</v>
      </c>
      <c r="M380" s="13">
        <v>25.24</v>
      </c>
      <c r="N380" t="s">
        <v>27</v>
      </c>
      <c r="O380" t="s">
        <v>38</v>
      </c>
      <c r="P380">
        <v>54</v>
      </c>
      <c r="Q380" s="14">
        <f>_xlfn.IFS(H380=1,$AB$3,H380=2,$AB$4,H380=3,$AB$5)</f>
        <v>80</v>
      </c>
      <c r="R380" s="14">
        <f>L380*Q380</f>
        <v>40</v>
      </c>
      <c r="S380" s="14">
        <f>Table4[[#This Row],[LbrCost]]/24</f>
        <v>1.6666666666666667</v>
      </c>
      <c r="T380" s="14">
        <f>IF(Table4[[#This Row],[WtyLbr]]="Yes",0,Table4[[#This Row],[LbrCost]])</f>
        <v>40</v>
      </c>
      <c r="U380" s="14">
        <f>IF(Table4[[#This Row],[WtyParts]]="Yes",0,Table4[[#This Row],[PartsCost]])</f>
        <v>25.24</v>
      </c>
      <c r="V380" s="14">
        <f>M380+R380</f>
        <v>65.239999999999995</v>
      </c>
      <c r="W380" s="14">
        <f>SUM(Table4[[#This Row],[LbrFee]],Table4[[#This Row],[PartsFee]])</f>
        <v>65.239999999999995</v>
      </c>
      <c r="X380" t="s">
        <v>47</v>
      </c>
      <c r="Y380" t="s">
        <v>63</v>
      </c>
    </row>
    <row r="381" spans="1:25" ht="30" customHeight="1" x14ac:dyDescent="0.3">
      <c r="A381" t="s">
        <v>436</v>
      </c>
      <c r="B381" t="s">
        <v>42</v>
      </c>
      <c r="C381" t="s">
        <v>50</v>
      </c>
      <c r="D381" t="s">
        <v>26</v>
      </c>
      <c r="E381" t="s">
        <v>44</v>
      </c>
      <c r="F381">
        <v>44258</v>
      </c>
      <c r="G381">
        <v>44329</v>
      </c>
      <c r="H381">
        <v>2</v>
      </c>
      <c r="L381">
        <v>0.75</v>
      </c>
      <c r="M381" s="13">
        <v>572.63</v>
      </c>
      <c r="N381" t="s">
        <v>27</v>
      </c>
      <c r="O381" t="s">
        <v>51</v>
      </c>
      <c r="P381">
        <v>71</v>
      </c>
      <c r="Q381" s="14">
        <f>_xlfn.IFS(H381=1,$AB$3,H381=2,$AB$4,H381=3,$AB$5)</f>
        <v>140</v>
      </c>
      <c r="R381" s="14">
        <f>L381*Q381</f>
        <v>105</v>
      </c>
      <c r="S381" s="14">
        <f>Table4[[#This Row],[LbrCost]]/24</f>
        <v>4.375</v>
      </c>
      <c r="T381" s="14">
        <f>IF(Table4[[#This Row],[WtyLbr]]="Yes",0,Table4[[#This Row],[LbrCost]])</f>
        <v>105</v>
      </c>
      <c r="U381" s="14">
        <f>IF(Table4[[#This Row],[WtyParts]]="Yes",0,Table4[[#This Row],[PartsCost]])</f>
        <v>572.63</v>
      </c>
      <c r="V381" s="14">
        <f>M381+R381</f>
        <v>677.63</v>
      </c>
      <c r="W381" s="14">
        <f>SUM(Table4[[#This Row],[LbrFee]],Table4[[#This Row],[PartsFee]])</f>
        <v>677.63</v>
      </c>
      <c r="X381" t="s">
        <v>47</v>
      </c>
      <c r="Y381" t="s">
        <v>39</v>
      </c>
    </row>
    <row r="382" spans="1:25" ht="30" customHeight="1" x14ac:dyDescent="0.3">
      <c r="A382" t="s">
        <v>437</v>
      </c>
      <c r="B382" t="s">
        <v>31</v>
      </c>
      <c r="C382" t="s">
        <v>50</v>
      </c>
      <c r="D382" t="s">
        <v>33</v>
      </c>
      <c r="F382">
        <v>44258</v>
      </c>
      <c r="G382">
        <v>44389</v>
      </c>
      <c r="H382">
        <v>2</v>
      </c>
      <c r="L382">
        <v>1.25</v>
      </c>
      <c r="M382" s="13">
        <v>361.9</v>
      </c>
      <c r="N382" t="s">
        <v>27</v>
      </c>
      <c r="O382" t="s">
        <v>28</v>
      </c>
      <c r="P382">
        <v>131</v>
      </c>
      <c r="Q382" s="14">
        <f>_xlfn.IFS(H382=1,$AB$3,H382=2,$AB$4,H382=3,$AB$5)</f>
        <v>140</v>
      </c>
      <c r="R382" s="14">
        <f>L382*Q382</f>
        <v>175</v>
      </c>
      <c r="S382" s="14">
        <f>Table4[[#This Row],[LbrCost]]/24</f>
        <v>7.291666666666667</v>
      </c>
      <c r="T382" s="14">
        <f>IF(Table4[[#This Row],[WtyLbr]]="Yes",0,Table4[[#This Row],[LbrCost]])</f>
        <v>175</v>
      </c>
      <c r="U382" s="14">
        <f>IF(Table4[[#This Row],[WtyParts]]="Yes",0,Table4[[#This Row],[PartsCost]])</f>
        <v>361.9</v>
      </c>
      <c r="V382" s="14">
        <f>M382+R382</f>
        <v>536.9</v>
      </c>
      <c r="W382" s="14">
        <f>SUM(Table4[[#This Row],[LbrFee]],Table4[[#This Row],[PartsFee]])</f>
        <v>536.9</v>
      </c>
      <c r="X382" t="s">
        <v>47</v>
      </c>
      <c r="Y382" t="s">
        <v>63</v>
      </c>
    </row>
    <row r="383" spans="1:25" ht="30" customHeight="1" x14ac:dyDescent="0.3">
      <c r="A383" t="s">
        <v>438</v>
      </c>
      <c r="B383" t="s">
        <v>42</v>
      </c>
      <c r="C383" t="s">
        <v>43</v>
      </c>
      <c r="D383" t="s">
        <v>26</v>
      </c>
      <c r="F383">
        <v>44259</v>
      </c>
      <c r="G383">
        <v>44263</v>
      </c>
      <c r="H383">
        <v>1</v>
      </c>
      <c r="L383">
        <v>0.25</v>
      </c>
      <c r="M383" s="13">
        <v>110.23</v>
      </c>
      <c r="N383" t="s">
        <v>27</v>
      </c>
      <c r="O383" t="s">
        <v>28</v>
      </c>
      <c r="P383">
        <v>4</v>
      </c>
      <c r="Q383" s="14">
        <f>_xlfn.IFS(H383=1,$AB$3,H383=2,$AB$4,H383=3,$AB$5)</f>
        <v>80</v>
      </c>
      <c r="R383" s="14">
        <f>L383*Q383</f>
        <v>20</v>
      </c>
      <c r="S383" s="14">
        <f>Table4[[#This Row],[LbrCost]]/24</f>
        <v>0.83333333333333337</v>
      </c>
      <c r="T383" s="14">
        <f>IF(Table4[[#This Row],[WtyLbr]]="Yes",0,Table4[[#This Row],[LbrCost]])</f>
        <v>20</v>
      </c>
      <c r="U383" s="14">
        <f>IF(Table4[[#This Row],[WtyParts]]="Yes",0,Table4[[#This Row],[PartsCost]])</f>
        <v>110.23</v>
      </c>
      <c r="V383" s="14">
        <f>M383+R383</f>
        <v>130.23000000000002</v>
      </c>
      <c r="W383" s="14">
        <f>SUM(Table4[[#This Row],[LbrFee]],Table4[[#This Row],[PartsFee]])</f>
        <v>130.23000000000002</v>
      </c>
      <c r="X383" t="s">
        <v>39</v>
      </c>
      <c r="Y383" t="s">
        <v>63</v>
      </c>
    </row>
    <row r="384" spans="1:25" ht="30" customHeight="1" x14ac:dyDescent="0.3">
      <c r="A384" t="s">
        <v>439</v>
      </c>
      <c r="B384" t="s">
        <v>31</v>
      </c>
      <c r="C384" t="s">
        <v>32</v>
      </c>
      <c r="D384" t="s">
        <v>26</v>
      </c>
      <c r="F384">
        <v>44259</v>
      </c>
      <c r="G384">
        <v>44270</v>
      </c>
      <c r="H384">
        <v>1</v>
      </c>
      <c r="L384">
        <v>0.25</v>
      </c>
      <c r="M384" s="13">
        <v>33.909999999999997</v>
      </c>
      <c r="N384" t="s">
        <v>27</v>
      </c>
      <c r="O384" t="s">
        <v>28</v>
      </c>
      <c r="P384">
        <v>11</v>
      </c>
      <c r="Q384" s="14">
        <f>_xlfn.IFS(H384=1,$AB$3,H384=2,$AB$4,H384=3,$AB$5)</f>
        <v>80</v>
      </c>
      <c r="R384" s="14">
        <f>L384*Q384</f>
        <v>20</v>
      </c>
      <c r="S384" s="14">
        <f>Table4[[#This Row],[LbrCost]]/24</f>
        <v>0.83333333333333337</v>
      </c>
      <c r="T384" s="14">
        <f>IF(Table4[[#This Row],[WtyLbr]]="Yes",0,Table4[[#This Row],[LbrCost]])</f>
        <v>20</v>
      </c>
      <c r="U384" s="14">
        <f>IF(Table4[[#This Row],[WtyParts]]="Yes",0,Table4[[#This Row],[PartsCost]])</f>
        <v>33.909999999999997</v>
      </c>
      <c r="V384" s="14">
        <f>M384+R384</f>
        <v>53.91</v>
      </c>
      <c r="W384" s="14">
        <f>SUM(Table4[[#This Row],[LbrFee]],Table4[[#This Row],[PartsFee]])</f>
        <v>53.91</v>
      </c>
      <c r="X384" t="s">
        <v>39</v>
      </c>
      <c r="Y384" t="s">
        <v>63</v>
      </c>
    </row>
    <row r="385" spans="1:25" ht="30" customHeight="1" x14ac:dyDescent="0.3">
      <c r="A385" t="s">
        <v>440</v>
      </c>
      <c r="B385" t="s">
        <v>24</v>
      </c>
      <c r="C385" t="s">
        <v>202</v>
      </c>
      <c r="D385" t="s">
        <v>26</v>
      </c>
      <c r="F385">
        <v>44259</v>
      </c>
      <c r="G385">
        <v>44279</v>
      </c>
      <c r="H385">
        <v>2</v>
      </c>
      <c r="L385">
        <v>0.25</v>
      </c>
      <c r="M385" s="13">
        <v>19</v>
      </c>
      <c r="N385" t="s">
        <v>27</v>
      </c>
      <c r="O385" t="s">
        <v>28</v>
      </c>
      <c r="P385">
        <v>20</v>
      </c>
      <c r="Q385" s="14">
        <f>_xlfn.IFS(H385=1,$AB$3,H385=2,$AB$4,H385=3,$AB$5)</f>
        <v>140</v>
      </c>
      <c r="R385" s="14">
        <f>L385*Q385</f>
        <v>35</v>
      </c>
      <c r="S385" s="14">
        <f>Table4[[#This Row],[LbrCost]]/24</f>
        <v>1.4583333333333333</v>
      </c>
      <c r="T385" s="14">
        <f>IF(Table4[[#This Row],[WtyLbr]]="Yes",0,Table4[[#This Row],[LbrCost]])</f>
        <v>35</v>
      </c>
      <c r="U385" s="14">
        <f>IF(Table4[[#This Row],[WtyParts]]="Yes",0,Table4[[#This Row],[PartsCost]])</f>
        <v>19</v>
      </c>
      <c r="V385" s="14">
        <f>M385+R385</f>
        <v>54</v>
      </c>
      <c r="W385" s="14">
        <f>SUM(Table4[[#This Row],[LbrFee]],Table4[[#This Row],[PartsFee]])</f>
        <v>54</v>
      </c>
      <c r="X385" t="s">
        <v>39</v>
      </c>
      <c r="Y385" t="s">
        <v>47</v>
      </c>
    </row>
    <row r="386" spans="1:25" ht="30" customHeight="1" x14ac:dyDescent="0.3">
      <c r="A386" t="s">
        <v>441</v>
      </c>
      <c r="B386" t="s">
        <v>55</v>
      </c>
      <c r="C386" t="s">
        <v>25</v>
      </c>
      <c r="D386" t="s">
        <v>169</v>
      </c>
      <c r="F386">
        <v>44259</v>
      </c>
      <c r="G386">
        <v>44279</v>
      </c>
      <c r="H386">
        <v>1</v>
      </c>
      <c r="L386">
        <v>1.25</v>
      </c>
      <c r="M386" s="13">
        <v>294.77999999999997</v>
      </c>
      <c r="N386" t="s">
        <v>27</v>
      </c>
      <c r="O386" t="s">
        <v>38</v>
      </c>
      <c r="P386">
        <v>20</v>
      </c>
      <c r="Q386" s="14">
        <f>_xlfn.IFS(H386=1,$AB$3,H386=2,$AB$4,H386=3,$AB$5)</f>
        <v>80</v>
      </c>
      <c r="R386" s="14">
        <f>L386*Q386</f>
        <v>100</v>
      </c>
      <c r="S386" s="14">
        <f>Table4[[#This Row],[LbrCost]]/24</f>
        <v>4.166666666666667</v>
      </c>
      <c r="T386" s="14">
        <f>IF(Table4[[#This Row],[WtyLbr]]="Yes",0,Table4[[#This Row],[LbrCost]])</f>
        <v>100</v>
      </c>
      <c r="U386" s="14">
        <f>IF(Table4[[#This Row],[WtyParts]]="Yes",0,Table4[[#This Row],[PartsCost]])</f>
        <v>294.77999999999997</v>
      </c>
      <c r="V386" s="14">
        <f>M386+R386</f>
        <v>394.78</v>
      </c>
      <c r="W386" s="14">
        <f>SUM(Table4[[#This Row],[LbrFee]],Table4[[#This Row],[PartsFee]])</f>
        <v>394.78</v>
      </c>
      <c r="X386" t="s">
        <v>39</v>
      </c>
      <c r="Y386" t="s">
        <v>47</v>
      </c>
    </row>
    <row r="387" spans="1:25" ht="30" customHeight="1" x14ac:dyDescent="0.3">
      <c r="A387" t="s">
        <v>442</v>
      </c>
      <c r="B387" t="s">
        <v>201</v>
      </c>
      <c r="C387" t="s">
        <v>202</v>
      </c>
      <c r="D387" t="s">
        <v>26</v>
      </c>
      <c r="F387">
        <v>44259</v>
      </c>
      <c r="G387">
        <v>44312</v>
      </c>
      <c r="H387">
        <v>2</v>
      </c>
      <c r="L387">
        <v>0.25</v>
      </c>
      <c r="M387" s="13">
        <v>83.23</v>
      </c>
      <c r="N387" t="s">
        <v>27</v>
      </c>
      <c r="O387" t="s">
        <v>28</v>
      </c>
      <c r="P387">
        <v>53</v>
      </c>
      <c r="Q387" s="14">
        <f>_xlfn.IFS(H387=1,$AB$3,H387=2,$AB$4,H387=3,$AB$5)</f>
        <v>140</v>
      </c>
      <c r="R387" s="14">
        <f>L387*Q387</f>
        <v>35</v>
      </c>
      <c r="S387" s="14">
        <f>Table4[[#This Row],[LbrCost]]/24</f>
        <v>1.4583333333333333</v>
      </c>
      <c r="T387" s="14">
        <f>IF(Table4[[#This Row],[WtyLbr]]="Yes",0,Table4[[#This Row],[LbrCost]])</f>
        <v>35</v>
      </c>
      <c r="U387" s="14">
        <f>IF(Table4[[#This Row],[WtyParts]]="Yes",0,Table4[[#This Row],[PartsCost]])</f>
        <v>83.23</v>
      </c>
      <c r="V387" s="14">
        <f>M387+R387</f>
        <v>118.23</v>
      </c>
      <c r="W387" s="14">
        <f>SUM(Table4[[#This Row],[LbrFee]],Table4[[#This Row],[PartsFee]])</f>
        <v>118.23</v>
      </c>
      <c r="X387" t="s">
        <v>39</v>
      </c>
      <c r="Y387" t="s">
        <v>63</v>
      </c>
    </row>
    <row r="388" spans="1:25" ht="30" customHeight="1" x14ac:dyDescent="0.3">
      <c r="A388" t="s">
        <v>443</v>
      </c>
      <c r="B388" t="s">
        <v>31</v>
      </c>
      <c r="C388" t="s">
        <v>32</v>
      </c>
      <c r="D388" t="s">
        <v>26</v>
      </c>
      <c r="F388">
        <v>44263</v>
      </c>
      <c r="G388">
        <v>44271</v>
      </c>
      <c r="H388">
        <v>1</v>
      </c>
      <c r="L388">
        <v>0.75</v>
      </c>
      <c r="M388" s="13">
        <v>103.08</v>
      </c>
      <c r="N388" t="s">
        <v>27</v>
      </c>
      <c r="O388" t="s">
        <v>28</v>
      </c>
      <c r="P388">
        <v>8</v>
      </c>
      <c r="Q388" s="14">
        <f>_xlfn.IFS(H388=1,$AB$3,H388=2,$AB$4,H388=3,$AB$5)</f>
        <v>80</v>
      </c>
      <c r="R388" s="14">
        <f>L388*Q388</f>
        <v>60</v>
      </c>
      <c r="S388" s="14">
        <f>Table4[[#This Row],[LbrCost]]/24</f>
        <v>2.5</v>
      </c>
      <c r="T388" s="14">
        <f>IF(Table4[[#This Row],[WtyLbr]]="Yes",0,Table4[[#This Row],[LbrCost]])</f>
        <v>60</v>
      </c>
      <c r="U388" s="14">
        <f>IF(Table4[[#This Row],[WtyParts]]="Yes",0,Table4[[#This Row],[PartsCost]])</f>
        <v>103.08</v>
      </c>
      <c r="V388" s="14">
        <f>M388+R388</f>
        <v>163.07999999999998</v>
      </c>
      <c r="W388" s="14">
        <f>SUM(Table4[[#This Row],[LbrFee]],Table4[[#This Row],[PartsFee]])</f>
        <v>163.07999999999998</v>
      </c>
      <c r="X388" t="s">
        <v>63</v>
      </c>
      <c r="Y388" t="s">
        <v>29</v>
      </c>
    </row>
    <row r="389" spans="1:25" ht="30" customHeight="1" x14ac:dyDescent="0.3">
      <c r="A389" t="s">
        <v>444</v>
      </c>
      <c r="B389" t="s">
        <v>36</v>
      </c>
      <c r="C389" t="s">
        <v>43</v>
      </c>
      <c r="D389" t="s">
        <v>33</v>
      </c>
      <c r="F389">
        <v>44263</v>
      </c>
      <c r="G389">
        <v>44271</v>
      </c>
      <c r="H389">
        <v>2</v>
      </c>
      <c r="L389">
        <v>0.5</v>
      </c>
      <c r="M389" s="13">
        <v>144.31</v>
      </c>
      <c r="N389" t="s">
        <v>27</v>
      </c>
      <c r="O389" t="s">
        <v>51</v>
      </c>
      <c r="P389">
        <v>8</v>
      </c>
      <c r="Q389" s="14">
        <f>_xlfn.IFS(H389=1,$AB$3,H389=2,$AB$4,H389=3,$AB$5)</f>
        <v>140</v>
      </c>
      <c r="R389" s="14">
        <f>L389*Q389</f>
        <v>70</v>
      </c>
      <c r="S389" s="14">
        <f>Table4[[#This Row],[LbrCost]]/24</f>
        <v>2.9166666666666665</v>
      </c>
      <c r="T389" s="14">
        <f>IF(Table4[[#This Row],[WtyLbr]]="Yes",0,Table4[[#This Row],[LbrCost]])</f>
        <v>70</v>
      </c>
      <c r="U389" s="14">
        <f>IF(Table4[[#This Row],[WtyParts]]="Yes",0,Table4[[#This Row],[PartsCost]])</f>
        <v>144.31</v>
      </c>
      <c r="V389" s="14">
        <f>M389+R389</f>
        <v>214.31</v>
      </c>
      <c r="W389" s="14">
        <f>SUM(Table4[[#This Row],[LbrFee]],Table4[[#This Row],[PartsFee]])</f>
        <v>214.31</v>
      </c>
      <c r="X389" t="s">
        <v>63</v>
      </c>
      <c r="Y389" t="s">
        <v>29</v>
      </c>
    </row>
    <row r="390" spans="1:25" ht="30" customHeight="1" x14ac:dyDescent="0.3">
      <c r="A390" t="s">
        <v>445</v>
      </c>
      <c r="B390" t="s">
        <v>24</v>
      </c>
      <c r="C390" t="s">
        <v>202</v>
      </c>
      <c r="D390" t="s">
        <v>26</v>
      </c>
      <c r="F390">
        <v>44263</v>
      </c>
      <c r="G390">
        <v>44280</v>
      </c>
      <c r="H390">
        <v>2</v>
      </c>
      <c r="L390">
        <v>0.25</v>
      </c>
      <c r="M390" s="13">
        <v>39</v>
      </c>
      <c r="N390" t="s">
        <v>27</v>
      </c>
      <c r="O390" t="s">
        <v>28</v>
      </c>
      <c r="P390">
        <v>17</v>
      </c>
      <c r="Q390" s="14">
        <f>_xlfn.IFS(H390=1,$AB$3,H390=2,$AB$4,H390=3,$AB$5)</f>
        <v>140</v>
      </c>
      <c r="R390" s="14">
        <f>L390*Q390</f>
        <v>35</v>
      </c>
      <c r="S390" s="14">
        <f>Table4[[#This Row],[LbrCost]]/24</f>
        <v>1.4583333333333333</v>
      </c>
      <c r="T390" s="14">
        <f>IF(Table4[[#This Row],[WtyLbr]]="Yes",0,Table4[[#This Row],[LbrCost]])</f>
        <v>35</v>
      </c>
      <c r="U390" s="14">
        <f>IF(Table4[[#This Row],[WtyParts]]="Yes",0,Table4[[#This Row],[PartsCost]])</f>
        <v>39</v>
      </c>
      <c r="V390" s="14">
        <f>M390+R390</f>
        <v>74</v>
      </c>
      <c r="W390" s="14">
        <f>SUM(Table4[[#This Row],[LbrFee]],Table4[[#This Row],[PartsFee]])</f>
        <v>74</v>
      </c>
      <c r="X390" t="s">
        <v>63</v>
      </c>
      <c r="Y390" t="s">
        <v>39</v>
      </c>
    </row>
    <row r="391" spans="1:25" ht="30" customHeight="1" x14ac:dyDescent="0.3">
      <c r="A391" t="s">
        <v>446</v>
      </c>
      <c r="B391" t="s">
        <v>36</v>
      </c>
      <c r="C391" t="s">
        <v>50</v>
      </c>
      <c r="D391" t="s">
        <v>169</v>
      </c>
      <c r="F391">
        <v>44263</v>
      </c>
      <c r="G391">
        <v>44282</v>
      </c>
      <c r="H391">
        <v>2</v>
      </c>
      <c r="L391">
        <v>2.5</v>
      </c>
      <c r="M391" s="13">
        <v>224</v>
      </c>
      <c r="N391" t="s">
        <v>27</v>
      </c>
      <c r="O391" t="s">
        <v>51</v>
      </c>
      <c r="P391">
        <v>19</v>
      </c>
      <c r="Q391" s="14">
        <f>_xlfn.IFS(H391=1,$AB$3,H391=2,$AB$4,H391=3,$AB$5)</f>
        <v>140</v>
      </c>
      <c r="R391" s="14">
        <f>L391*Q391</f>
        <v>350</v>
      </c>
      <c r="S391" s="14">
        <f>Table4[[#This Row],[LbrCost]]/24</f>
        <v>14.583333333333334</v>
      </c>
      <c r="T391" s="14">
        <f>IF(Table4[[#This Row],[WtyLbr]]="Yes",0,Table4[[#This Row],[LbrCost]])</f>
        <v>350</v>
      </c>
      <c r="U391" s="14">
        <f>IF(Table4[[#This Row],[WtyParts]]="Yes",0,Table4[[#This Row],[PartsCost]])</f>
        <v>224</v>
      </c>
      <c r="V391" s="14">
        <f>M391+R391</f>
        <v>574</v>
      </c>
      <c r="W391" s="14">
        <f>SUM(Table4[[#This Row],[LbrFee]],Table4[[#This Row],[PartsFee]])</f>
        <v>574</v>
      </c>
      <c r="X391" t="s">
        <v>63</v>
      </c>
      <c r="Y391" t="s">
        <v>60</v>
      </c>
    </row>
    <row r="392" spans="1:25" ht="30" customHeight="1" x14ac:dyDescent="0.3">
      <c r="A392" t="s">
        <v>447</v>
      </c>
      <c r="B392" t="s">
        <v>31</v>
      </c>
      <c r="C392" t="s">
        <v>32</v>
      </c>
      <c r="D392" t="s">
        <v>26</v>
      </c>
      <c r="F392">
        <v>44263</v>
      </c>
      <c r="G392">
        <v>44359</v>
      </c>
      <c r="H392">
        <v>1</v>
      </c>
      <c r="L392">
        <v>0.5</v>
      </c>
      <c r="M392" s="13">
        <v>475.54</v>
      </c>
      <c r="N392" t="s">
        <v>27</v>
      </c>
      <c r="O392" t="s">
        <v>28</v>
      </c>
      <c r="P392">
        <v>96</v>
      </c>
      <c r="Q392" s="14">
        <f>_xlfn.IFS(H392=1,$AB$3,H392=2,$AB$4,H392=3,$AB$5)</f>
        <v>80</v>
      </c>
      <c r="R392" s="14">
        <f>L392*Q392</f>
        <v>40</v>
      </c>
      <c r="S392" s="14">
        <f>Table4[[#This Row],[LbrCost]]/24</f>
        <v>1.6666666666666667</v>
      </c>
      <c r="T392" s="14">
        <f>IF(Table4[[#This Row],[WtyLbr]]="Yes",0,Table4[[#This Row],[LbrCost]])</f>
        <v>40</v>
      </c>
      <c r="U392" s="14">
        <f>IF(Table4[[#This Row],[WtyParts]]="Yes",0,Table4[[#This Row],[PartsCost]])</f>
        <v>475.54</v>
      </c>
      <c r="V392" s="14">
        <f>M392+R392</f>
        <v>515.54</v>
      </c>
      <c r="W392" s="14">
        <f>SUM(Table4[[#This Row],[LbrFee]],Table4[[#This Row],[PartsFee]])</f>
        <v>515.54</v>
      </c>
      <c r="X392" t="s">
        <v>63</v>
      </c>
      <c r="Y392" t="s">
        <v>60</v>
      </c>
    </row>
    <row r="393" spans="1:25" ht="30" customHeight="1" x14ac:dyDescent="0.3">
      <c r="A393" t="s">
        <v>448</v>
      </c>
      <c r="B393" t="s">
        <v>36</v>
      </c>
      <c r="C393" t="s">
        <v>25</v>
      </c>
      <c r="D393" t="s">
        <v>26</v>
      </c>
      <c r="F393">
        <v>44264</v>
      </c>
      <c r="G393">
        <v>44271</v>
      </c>
      <c r="H393">
        <v>1</v>
      </c>
      <c r="L393">
        <v>1</v>
      </c>
      <c r="M393" s="13">
        <v>46.04</v>
      </c>
      <c r="N393" t="s">
        <v>27</v>
      </c>
      <c r="O393" t="s">
        <v>51</v>
      </c>
      <c r="P393">
        <v>7</v>
      </c>
      <c r="Q393" s="14">
        <f>_xlfn.IFS(H393=1,$AB$3,H393=2,$AB$4,H393=3,$AB$5)</f>
        <v>80</v>
      </c>
      <c r="R393" s="14">
        <f>L393*Q393</f>
        <v>80</v>
      </c>
      <c r="S393" s="14">
        <f>Table4[[#This Row],[LbrCost]]/24</f>
        <v>3.3333333333333335</v>
      </c>
      <c r="T393" s="14">
        <f>IF(Table4[[#This Row],[WtyLbr]]="Yes",0,Table4[[#This Row],[LbrCost]])</f>
        <v>80</v>
      </c>
      <c r="U393" s="14">
        <f>IF(Table4[[#This Row],[WtyParts]]="Yes",0,Table4[[#This Row],[PartsCost]])</f>
        <v>46.04</v>
      </c>
      <c r="V393" s="14">
        <f>M393+R393</f>
        <v>126.03999999999999</v>
      </c>
      <c r="W393" s="14">
        <f>SUM(Table4[[#This Row],[LbrFee]],Table4[[#This Row],[PartsFee]])</f>
        <v>126.03999999999999</v>
      </c>
      <c r="X393" t="s">
        <v>29</v>
      </c>
      <c r="Y393" t="s">
        <v>29</v>
      </c>
    </row>
    <row r="394" spans="1:25" ht="30" customHeight="1" x14ac:dyDescent="0.3">
      <c r="A394" t="s">
        <v>449</v>
      </c>
      <c r="B394" t="s">
        <v>31</v>
      </c>
      <c r="C394" t="s">
        <v>32</v>
      </c>
      <c r="D394" t="s">
        <v>26</v>
      </c>
      <c r="F394">
        <v>44264</v>
      </c>
      <c r="G394">
        <v>44271</v>
      </c>
      <c r="H394">
        <v>1</v>
      </c>
      <c r="L394">
        <v>0.75</v>
      </c>
      <c r="M394" s="13">
        <v>294.55</v>
      </c>
      <c r="N394" t="s">
        <v>27</v>
      </c>
      <c r="O394" t="s">
        <v>28</v>
      </c>
      <c r="P394">
        <v>7</v>
      </c>
      <c r="Q394" s="14">
        <f>_xlfn.IFS(H394=1,$AB$3,H394=2,$AB$4,H394=3,$AB$5)</f>
        <v>80</v>
      </c>
      <c r="R394" s="14">
        <f>L394*Q394</f>
        <v>60</v>
      </c>
      <c r="S394" s="14">
        <f>Table4[[#This Row],[LbrCost]]/24</f>
        <v>2.5</v>
      </c>
      <c r="T394" s="14">
        <f>IF(Table4[[#This Row],[WtyLbr]]="Yes",0,Table4[[#This Row],[LbrCost]])</f>
        <v>60</v>
      </c>
      <c r="U394" s="14">
        <f>IF(Table4[[#This Row],[WtyParts]]="Yes",0,Table4[[#This Row],[PartsCost]])</f>
        <v>294.55</v>
      </c>
      <c r="V394" s="14">
        <f>M394+R394</f>
        <v>354.55</v>
      </c>
      <c r="W394" s="14">
        <f>SUM(Table4[[#This Row],[LbrFee]],Table4[[#This Row],[PartsFee]])</f>
        <v>354.55</v>
      </c>
      <c r="X394" t="s">
        <v>29</v>
      </c>
      <c r="Y394" t="s">
        <v>29</v>
      </c>
    </row>
    <row r="395" spans="1:25" ht="30" customHeight="1" x14ac:dyDescent="0.3">
      <c r="A395" t="s">
        <v>450</v>
      </c>
      <c r="B395" t="s">
        <v>55</v>
      </c>
      <c r="C395" t="s">
        <v>25</v>
      </c>
      <c r="D395" t="s">
        <v>33</v>
      </c>
      <c r="F395">
        <v>44264</v>
      </c>
      <c r="G395">
        <v>44341</v>
      </c>
      <c r="H395">
        <v>2</v>
      </c>
      <c r="L395">
        <v>1</v>
      </c>
      <c r="M395" s="13">
        <v>28.5</v>
      </c>
      <c r="N395" t="s">
        <v>27</v>
      </c>
      <c r="O395" t="s">
        <v>38</v>
      </c>
      <c r="P395">
        <v>77</v>
      </c>
      <c r="Q395" s="14">
        <f>_xlfn.IFS(H395=1,$AB$3,H395=2,$AB$4,H395=3,$AB$5)</f>
        <v>140</v>
      </c>
      <c r="R395" s="14">
        <f>L395*Q395</f>
        <v>140</v>
      </c>
      <c r="S395" s="14">
        <f>Table4[[#This Row],[LbrCost]]/24</f>
        <v>5.833333333333333</v>
      </c>
      <c r="T395" s="14">
        <f>IF(Table4[[#This Row],[WtyLbr]]="Yes",0,Table4[[#This Row],[LbrCost]])</f>
        <v>140</v>
      </c>
      <c r="U395" s="14">
        <f>IF(Table4[[#This Row],[WtyParts]]="Yes",0,Table4[[#This Row],[PartsCost]])</f>
        <v>28.5</v>
      </c>
      <c r="V395" s="14">
        <f>M395+R395</f>
        <v>168.5</v>
      </c>
      <c r="W395" s="14">
        <f>SUM(Table4[[#This Row],[LbrFee]],Table4[[#This Row],[PartsFee]])</f>
        <v>168.5</v>
      </c>
      <c r="X395" t="s">
        <v>29</v>
      </c>
      <c r="Y395" t="s">
        <v>29</v>
      </c>
    </row>
    <row r="396" spans="1:25" ht="30" customHeight="1" x14ac:dyDescent="0.3">
      <c r="A396" t="s">
        <v>451</v>
      </c>
      <c r="B396" t="s">
        <v>201</v>
      </c>
      <c r="C396" t="s">
        <v>202</v>
      </c>
      <c r="D396" t="s">
        <v>169</v>
      </c>
      <c r="F396">
        <v>44265</v>
      </c>
      <c r="G396">
        <v>44267</v>
      </c>
      <c r="H396">
        <v>2</v>
      </c>
      <c r="L396">
        <v>1.5</v>
      </c>
      <c r="M396" s="13">
        <v>50</v>
      </c>
      <c r="N396" t="s">
        <v>27</v>
      </c>
      <c r="O396" t="s">
        <v>28</v>
      </c>
      <c r="P396">
        <v>2</v>
      </c>
      <c r="Q396" s="14">
        <f>_xlfn.IFS(H396=1,$AB$3,H396=2,$AB$4,H396=3,$AB$5)</f>
        <v>140</v>
      </c>
      <c r="R396" s="14">
        <f>L396*Q396</f>
        <v>210</v>
      </c>
      <c r="S396" s="14">
        <f>Table4[[#This Row],[LbrCost]]/24</f>
        <v>8.75</v>
      </c>
      <c r="T396" s="14">
        <f>IF(Table4[[#This Row],[WtyLbr]]="Yes",0,Table4[[#This Row],[LbrCost]])</f>
        <v>210</v>
      </c>
      <c r="U396" s="14">
        <f>IF(Table4[[#This Row],[WtyParts]]="Yes",0,Table4[[#This Row],[PartsCost]])</f>
        <v>50</v>
      </c>
      <c r="V396" s="14">
        <f>M396+R396</f>
        <v>260</v>
      </c>
      <c r="W396" s="14">
        <f>SUM(Table4[[#This Row],[LbrFee]],Table4[[#This Row],[PartsFee]])</f>
        <v>260</v>
      </c>
      <c r="X396" t="s">
        <v>47</v>
      </c>
      <c r="Y396" t="s">
        <v>34</v>
      </c>
    </row>
    <row r="397" spans="1:25" ht="30" customHeight="1" x14ac:dyDescent="0.3">
      <c r="A397" t="s">
        <v>452</v>
      </c>
      <c r="B397" t="s">
        <v>68</v>
      </c>
      <c r="C397" t="s">
        <v>25</v>
      </c>
      <c r="D397" t="s">
        <v>26</v>
      </c>
      <c r="F397">
        <v>44265</v>
      </c>
      <c r="G397">
        <v>44265</v>
      </c>
      <c r="H397">
        <v>1</v>
      </c>
      <c r="L397">
        <v>0.5</v>
      </c>
      <c r="M397" s="13">
        <v>10</v>
      </c>
      <c r="N397" t="s">
        <v>27</v>
      </c>
      <c r="O397" t="s">
        <v>28</v>
      </c>
      <c r="P397" t="s">
        <v>134</v>
      </c>
      <c r="Q397" s="14">
        <f>_xlfn.IFS(H397=1,$AB$3,H397=2,$AB$4,H397=3,$AB$5)</f>
        <v>80</v>
      </c>
      <c r="R397" s="14">
        <f>L397*Q397</f>
        <v>40</v>
      </c>
      <c r="S397" s="14">
        <f>Table4[[#This Row],[LbrCost]]/24</f>
        <v>1.6666666666666667</v>
      </c>
      <c r="T397" s="14">
        <f>IF(Table4[[#This Row],[WtyLbr]]="Yes",0,Table4[[#This Row],[LbrCost]])</f>
        <v>40</v>
      </c>
      <c r="U397" s="14">
        <f>IF(Table4[[#This Row],[WtyParts]]="Yes",0,Table4[[#This Row],[PartsCost]])</f>
        <v>10</v>
      </c>
      <c r="V397" s="14">
        <f>M397+R397</f>
        <v>50</v>
      </c>
      <c r="W397" s="14">
        <f>SUM(Table4[[#This Row],[LbrFee]],Table4[[#This Row],[PartsFee]])</f>
        <v>50</v>
      </c>
      <c r="X397" t="s">
        <v>47</v>
      </c>
      <c r="Y397" t="s">
        <v>47</v>
      </c>
    </row>
    <row r="398" spans="1:25" ht="30" customHeight="1" x14ac:dyDescent="0.3">
      <c r="A398" t="s">
        <v>453</v>
      </c>
      <c r="B398" t="s">
        <v>24</v>
      </c>
      <c r="C398" t="s">
        <v>202</v>
      </c>
      <c r="D398" t="s">
        <v>169</v>
      </c>
      <c r="E398" t="s">
        <v>44</v>
      </c>
      <c r="F398">
        <v>44265</v>
      </c>
      <c r="G398">
        <v>44272</v>
      </c>
      <c r="H398">
        <v>2</v>
      </c>
      <c r="L398">
        <v>1.5</v>
      </c>
      <c r="M398" s="13">
        <v>29.33</v>
      </c>
      <c r="N398" t="s">
        <v>27</v>
      </c>
      <c r="O398" t="s">
        <v>28</v>
      </c>
      <c r="P398">
        <v>7</v>
      </c>
      <c r="Q398" s="14">
        <f>_xlfn.IFS(H398=1,$AB$3,H398=2,$AB$4,H398=3,$AB$5)</f>
        <v>140</v>
      </c>
      <c r="R398" s="14">
        <f>L398*Q398</f>
        <v>210</v>
      </c>
      <c r="S398" s="14">
        <f>Table4[[#This Row],[LbrCost]]/24</f>
        <v>8.75</v>
      </c>
      <c r="T398" s="14">
        <f>IF(Table4[[#This Row],[WtyLbr]]="Yes",0,Table4[[#This Row],[LbrCost]])</f>
        <v>210</v>
      </c>
      <c r="U398" s="14">
        <f>IF(Table4[[#This Row],[WtyParts]]="Yes",0,Table4[[#This Row],[PartsCost]])</f>
        <v>29.33</v>
      </c>
      <c r="V398" s="14">
        <f>M398+R398</f>
        <v>239.32999999999998</v>
      </c>
      <c r="W398" s="14">
        <f>SUM(Table4[[#This Row],[LbrFee]],Table4[[#This Row],[PartsFee]])</f>
        <v>239.32999999999998</v>
      </c>
      <c r="X398" t="s">
        <v>47</v>
      </c>
      <c r="Y398" t="s">
        <v>47</v>
      </c>
    </row>
    <row r="399" spans="1:25" ht="30" customHeight="1" x14ac:dyDescent="0.3">
      <c r="A399" t="s">
        <v>454</v>
      </c>
      <c r="B399" t="s">
        <v>31</v>
      </c>
      <c r="C399" t="s">
        <v>50</v>
      </c>
      <c r="D399" t="s">
        <v>26</v>
      </c>
      <c r="E399" t="s">
        <v>44</v>
      </c>
      <c r="F399">
        <v>44265</v>
      </c>
      <c r="G399">
        <v>44272</v>
      </c>
      <c r="H399">
        <v>1</v>
      </c>
      <c r="K399" t="s">
        <v>44</v>
      </c>
      <c r="L399">
        <v>0.25</v>
      </c>
      <c r="M399" s="13">
        <v>19.2</v>
      </c>
      <c r="N399" t="s">
        <v>27</v>
      </c>
      <c r="O399" t="s">
        <v>51</v>
      </c>
      <c r="P399">
        <v>7</v>
      </c>
      <c r="Q399" s="14">
        <f>_xlfn.IFS(H399=1,$AB$3,H399=2,$AB$4,H399=3,$AB$5)</f>
        <v>80</v>
      </c>
      <c r="R399" s="14">
        <f>L399*Q399</f>
        <v>20</v>
      </c>
      <c r="S399" s="14">
        <f>Table4[[#This Row],[LbrCost]]/24</f>
        <v>0.83333333333333337</v>
      </c>
      <c r="T399" s="14">
        <f>IF(Table4[[#This Row],[WtyLbr]]="Yes",0,Table4[[#This Row],[LbrCost]])</f>
        <v>20</v>
      </c>
      <c r="U399" s="14">
        <f>IF(Table4[[#This Row],[WtyParts]]="Yes",0,Table4[[#This Row],[PartsCost]])</f>
        <v>0</v>
      </c>
      <c r="V399" s="14">
        <f>M399+R399</f>
        <v>39.200000000000003</v>
      </c>
      <c r="W399" s="14">
        <f>SUM(Table4[[#This Row],[LbrFee]],Table4[[#This Row],[PartsFee]])</f>
        <v>20</v>
      </c>
      <c r="X399" t="s">
        <v>47</v>
      </c>
      <c r="Y399" t="s">
        <v>47</v>
      </c>
    </row>
    <row r="400" spans="1:25" ht="30" customHeight="1" x14ac:dyDescent="0.3">
      <c r="A400" t="s">
        <v>455</v>
      </c>
      <c r="B400" t="s">
        <v>55</v>
      </c>
      <c r="C400" t="s">
        <v>25</v>
      </c>
      <c r="D400" t="s">
        <v>33</v>
      </c>
      <c r="F400">
        <v>44265</v>
      </c>
      <c r="G400">
        <v>44272</v>
      </c>
      <c r="H400">
        <v>2</v>
      </c>
      <c r="L400">
        <v>0.5</v>
      </c>
      <c r="M400" s="13">
        <v>24.19</v>
      </c>
      <c r="N400" t="s">
        <v>27</v>
      </c>
      <c r="O400" t="s">
        <v>51</v>
      </c>
      <c r="P400">
        <v>7</v>
      </c>
      <c r="Q400" s="14">
        <f>_xlfn.IFS(H400=1,$AB$3,H400=2,$AB$4,H400=3,$AB$5)</f>
        <v>140</v>
      </c>
      <c r="R400" s="14">
        <f>L400*Q400</f>
        <v>70</v>
      </c>
      <c r="S400" s="14">
        <f>Table4[[#This Row],[LbrCost]]/24</f>
        <v>2.9166666666666665</v>
      </c>
      <c r="T400" s="14">
        <f>IF(Table4[[#This Row],[WtyLbr]]="Yes",0,Table4[[#This Row],[LbrCost]])</f>
        <v>70</v>
      </c>
      <c r="U400" s="14">
        <f>IF(Table4[[#This Row],[WtyParts]]="Yes",0,Table4[[#This Row],[PartsCost]])</f>
        <v>24.19</v>
      </c>
      <c r="V400" s="14">
        <f>M400+R400</f>
        <v>94.19</v>
      </c>
      <c r="W400" s="14">
        <f>SUM(Table4[[#This Row],[LbrFee]],Table4[[#This Row],[PartsFee]])</f>
        <v>94.19</v>
      </c>
      <c r="X400" t="s">
        <v>47</v>
      </c>
      <c r="Y400" t="s">
        <v>47</v>
      </c>
    </row>
    <row r="401" spans="1:25" ht="30" customHeight="1" x14ac:dyDescent="0.3">
      <c r="A401" t="s">
        <v>456</v>
      </c>
      <c r="B401" t="s">
        <v>201</v>
      </c>
      <c r="C401" t="s">
        <v>202</v>
      </c>
      <c r="D401" t="s">
        <v>26</v>
      </c>
      <c r="F401">
        <v>44265</v>
      </c>
      <c r="G401">
        <v>44273</v>
      </c>
      <c r="H401">
        <v>2</v>
      </c>
      <c r="L401">
        <v>0.5</v>
      </c>
      <c r="M401" s="13">
        <v>159</v>
      </c>
      <c r="N401" t="s">
        <v>27</v>
      </c>
      <c r="O401" t="s">
        <v>28</v>
      </c>
      <c r="P401">
        <v>8</v>
      </c>
      <c r="Q401" s="14">
        <f>_xlfn.IFS(H401=1,$AB$3,H401=2,$AB$4,H401=3,$AB$5)</f>
        <v>140</v>
      </c>
      <c r="R401" s="14">
        <f>L401*Q401</f>
        <v>70</v>
      </c>
      <c r="S401" s="14">
        <f>Table4[[#This Row],[LbrCost]]/24</f>
        <v>2.9166666666666665</v>
      </c>
      <c r="T401" s="14">
        <f>IF(Table4[[#This Row],[WtyLbr]]="Yes",0,Table4[[#This Row],[LbrCost]])</f>
        <v>70</v>
      </c>
      <c r="U401" s="14">
        <f>IF(Table4[[#This Row],[WtyParts]]="Yes",0,Table4[[#This Row],[PartsCost]])</f>
        <v>159</v>
      </c>
      <c r="V401" s="14">
        <f>M401+R401</f>
        <v>229</v>
      </c>
      <c r="W401" s="14">
        <f>SUM(Table4[[#This Row],[LbrFee]],Table4[[#This Row],[PartsFee]])</f>
        <v>229</v>
      </c>
      <c r="X401" t="s">
        <v>47</v>
      </c>
      <c r="Y401" t="s">
        <v>39</v>
      </c>
    </row>
    <row r="402" spans="1:25" ht="30" customHeight="1" x14ac:dyDescent="0.3">
      <c r="A402" t="s">
        <v>457</v>
      </c>
      <c r="B402" t="s">
        <v>68</v>
      </c>
      <c r="C402" t="s">
        <v>50</v>
      </c>
      <c r="D402" t="s">
        <v>26</v>
      </c>
      <c r="F402">
        <v>44265</v>
      </c>
      <c r="G402">
        <v>44279</v>
      </c>
      <c r="H402">
        <v>2</v>
      </c>
      <c r="K402" t="s">
        <v>44</v>
      </c>
      <c r="L402">
        <v>0.5</v>
      </c>
      <c r="M402" s="13">
        <v>411.1</v>
      </c>
      <c r="N402" t="s">
        <v>27</v>
      </c>
      <c r="O402" t="s">
        <v>51</v>
      </c>
      <c r="P402">
        <v>14</v>
      </c>
      <c r="Q402" s="14">
        <f>_xlfn.IFS(H402=1,$AB$3,H402=2,$AB$4,H402=3,$AB$5)</f>
        <v>140</v>
      </c>
      <c r="R402" s="14">
        <f>L402*Q402</f>
        <v>70</v>
      </c>
      <c r="S402" s="14">
        <f>Table4[[#This Row],[LbrCost]]/24</f>
        <v>2.9166666666666665</v>
      </c>
      <c r="T402" s="14">
        <f>IF(Table4[[#This Row],[WtyLbr]]="Yes",0,Table4[[#This Row],[LbrCost]])</f>
        <v>70</v>
      </c>
      <c r="U402" s="14">
        <f>IF(Table4[[#This Row],[WtyParts]]="Yes",0,Table4[[#This Row],[PartsCost]])</f>
        <v>0</v>
      </c>
      <c r="V402" s="14">
        <f>M402+R402</f>
        <v>481.1</v>
      </c>
      <c r="W402" s="14">
        <f>SUM(Table4[[#This Row],[LbrFee]],Table4[[#This Row],[PartsFee]])</f>
        <v>70</v>
      </c>
      <c r="X402" t="s">
        <v>47</v>
      </c>
      <c r="Y402" t="s">
        <v>47</v>
      </c>
    </row>
    <row r="403" spans="1:25" ht="30" customHeight="1" x14ac:dyDescent="0.3">
      <c r="A403" t="s">
        <v>458</v>
      </c>
      <c r="B403" t="s">
        <v>24</v>
      </c>
      <c r="C403" t="s">
        <v>202</v>
      </c>
      <c r="D403" t="s">
        <v>26</v>
      </c>
      <c r="F403">
        <v>44265</v>
      </c>
      <c r="G403">
        <v>44294</v>
      </c>
      <c r="H403">
        <v>1</v>
      </c>
      <c r="L403">
        <v>0.75</v>
      </c>
      <c r="M403" s="13">
        <v>58.36</v>
      </c>
      <c r="N403" t="s">
        <v>27</v>
      </c>
      <c r="O403" t="s">
        <v>28</v>
      </c>
      <c r="P403">
        <v>29</v>
      </c>
      <c r="Q403" s="14">
        <f>_xlfn.IFS(H403=1,$AB$3,H403=2,$AB$4,H403=3,$AB$5)</f>
        <v>80</v>
      </c>
      <c r="R403" s="14">
        <f>L403*Q403</f>
        <v>60</v>
      </c>
      <c r="S403" s="14">
        <f>Table4[[#This Row],[LbrCost]]/24</f>
        <v>2.5</v>
      </c>
      <c r="T403" s="14">
        <f>IF(Table4[[#This Row],[WtyLbr]]="Yes",0,Table4[[#This Row],[LbrCost]])</f>
        <v>60</v>
      </c>
      <c r="U403" s="14">
        <f>IF(Table4[[#This Row],[WtyParts]]="Yes",0,Table4[[#This Row],[PartsCost]])</f>
        <v>58.36</v>
      </c>
      <c r="V403" s="14">
        <f>M403+R403</f>
        <v>118.36</v>
      </c>
      <c r="W403" s="14">
        <f>SUM(Table4[[#This Row],[LbrFee]],Table4[[#This Row],[PartsFee]])</f>
        <v>118.36</v>
      </c>
      <c r="X403" t="s">
        <v>47</v>
      </c>
      <c r="Y403" t="s">
        <v>39</v>
      </c>
    </row>
    <row r="404" spans="1:25" ht="30" customHeight="1" x14ac:dyDescent="0.3">
      <c r="A404" t="s">
        <v>459</v>
      </c>
      <c r="B404" t="s">
        <v>68</v>
      </c>
      <c r="C404" t="s">
        <v>50</v>
      </c>
      <c r="D404" t="s">
        <v>53</v>
      </c>
      <c r="F404">
        <v>44265</v>
      </c>
      <c r="G404">
        <v>44306</v>
      </c>
      <c r="H404">
        <v>1</v>
      </c>
      <c r="K404" t="s">
        <v>44</v>
      </c>
      <c r="L404">
        <v>1.75</v>
      </c>
      <c r="M404" s="13">
        <v>98.55</v>
      </c>
      <c r="N404" t="s">
        <v>27</v>
      </c>
      <c r="O404" t="s">
        <v>51</v>
      </c>
      <c r="P404">
        <v>41</v>
      </c>
      <c r="Q404" s="14">
        <f>_xlfn.IFS(H404=1,$AB$3,H404=2,$AB$4,H404=3,$AB$5)</f>
        <v>80</v>
      </c>
      <c r="R404" s="14">
        <f>L404*Q404</f>
        <v>140</v>
      </c>
      <c r="S404" s="14">
        <f>Table4[[#This Row],[LbrCost]]/24</f>
        <v>5.833333333333333</v>
      </c>
      <c r="T404" s="14">
        <f>IF(Table4[[#This Row],[WtyLbr]]="Yes",0,Table4[[#This Row],[LbrCost]])</f>
        <v>140</v>
      </c>
      <c r="U404" s="14">
        <f>IF(Table4[[#This Row],[WtyParts]]="Yes",0,Table4[[#This Row],[PartsCost]])</f>
        <v>0</v>
      </c>
      <c r="V404" s="14">
        <f>M404+R404</f>
        <v>238.55</v>
      </c>
      <c r="W404" s="14">
        <f>SUM(Table4[[#This Row],[LbrFee]],Table4[[#This Row],[PartsFee]])</f>
        <v>140</v>
      </c>
      <c r="X404" t="s">
        <v>47</v>
      </c>
      <c r="Y404" t="s">
        <v>29</v>
      </c>
    </row>
    <row r="405" spans="1:25" ht="30" customHeight="1" x14ac:dyDescent="0.3">
      <c r="A405" t="s">
        <v>460</v>
      </c>
      <c r="B405" t="s">
        <v>201</v>
      </c>
      <c r="C405" t="s">
        <v>202</v>
      </c>
      <c r="D405" t="s">
        <v>53</v>
      </c>
      <c r="F405">
        <v>44265</v>
      </c>
      <c r="G405">
        <v>44307</v>
      </c>
      <c r="H405">
        <v>2</v>
      </c>
      <c r="J405" t="s">
        <v>44</v>
      </c>
      <c r="K405" t="s">
        <v>44</v>
      </c>
      <c r="L405">
        <v>2</v>
      </c>
      <c r="M405" s="13">
        <v>145.15</v>
      </c>
      <c r="N405" t="s">
        <v>27</v>
      </c>
      <c r="O405" t="s">
        <v>388</v>
      </c>
      <c r="P405">
        <v>42</v>
      </c>
      <c r="Q405" s="14">
        <f>_xlfn.IFS(H405=1,$AB$3,H405=2,$AB$4,H405=3,$AB$5)</f>
        <v>140</v>
      </c>
      <c r="R405" s="14">
        <f>L405*Q405</f>
        <v>280</v>
      </c>
      <c r="S405" s="14">
        <f>Table4[[#This Row],[LbrCost]]/24</f>
        <v>11.666666666666666</v>
      </c>
      <c r="T405" s="14">
        <f>IF(Table4[[#This Row],[WtyLbr]]="Yes",0,Table4[[#This Row],[LbrCost]])</f>
        <v>0</v>
      </c>
      <c r="U405" s="14">
        <f>IF(Table4[[#This Row],[WtyParts]]="Yes",0,Table4[[#This Row],[PartsCost]])</f>
        <v>0</v>
      </c>
      <c r="V405" s="14">
        <f>M405+R405</f>
        <v>425.15</v>
      </c>
      <c r="W405" s="14">
        <f>SUM(Table4[[#This Row],[LbrFee]],Table4[[#This Row],[PartsFee]])</f>
        <v>0</v>
      </c>
      <c r="X405" t="s">
        <v>47</v>
      </c>
      <c r="Y405" t="s">
        <v>47</v>
      </c>
    </row>
    <row r="406" spans="1:25" ht="30" customHeight="1" x14ac:dyDescent="0.3">
      <c r="A406" t="s">
        <v>461</v>
      </c>
      <c r="B406" t="s">
        <v>68</v>
      </c>
      <c r="C406" t="s">
        <v>50</v>
      </c>
      <c r="D406" t="s">
        <v>33</v>
      </c>
      <c r="F406">
        <v>44266</v>
      </c>
      <c r="G406">
        <v>44266</v>
      </c>
      <c r="H406">
        <v>2</v>
      </c>
      <c r="L406">
        <v>0.75</v>
      </c>
      <c r="M406" s="13">
        <v>125.73</v>
      </c>
      <c r="N406" t="s">
        <v>27</v>
      </c>
      <c r="O406" t="s">
        <v>28</v>
      </c>
      <c r="P406" t="s">
        <v>134</v>
      </c>
      <c r="Q406" s="14">
        <f>_xlfn.IFS(H406=1,$AB$3,H406=2,$AB$4,H406=3,$AB$5)</f>
        <v>140</v>
      </c>
      <c r="R406" s="14">
        <f>L406*Q406</f>
        <v>105</v>
      </c>
      <c r="S406" s="14">
        <f>Table4[[#This Row],[LbrCost]]/24</f>
        <v>4.375</v>
      </c>
      <c r="T406" s="14">
        <f>IF(Table4[[#This Row],[WtyLbr]]="Yes",0,Table4[[#This Row],[LbrCost]])</f>
        <v>105</v>
      </c>
      <c r="U406" s="14">
        <f>IF(Table4[[#This Row],[WtyParts]]="Yes",0,Table4[[#This Row],[PartsCost]])</f>
        <v>125.73</v>
      </c>
      <c r="V406" s="14">
        <f>M406+R406</f>
        <v>230.73000000000002</v>
      </c>
      <c r="W406" s="14">
        <f>SUM(Table4[[#This Row],[LbrFee]],Table4[[#This Row],[PartsFee]])</f>
        <v>230.73000000000002</v>
      </c>
      <c r="X406" t="s">
        <v>39</v>
      </c>
      <c r="Y406" t="s">
        <v>39</v>
      </c>
    </row>
    <row r="407" spans="1:25" ht="30" customHeight="1" x14ac:dyDescent="0.3">
      <c r="A407" t="s">
        <v>462</v>
      </c>
      <c r="B407" t="s">
        <v>42</v>
      </c>
      <c r="C407" t="s">
        <v>25</v>
      </c>
      <c r="D407" t="s">
        <v>26</v>
      </c>
      <c r="E407" t="s">
        <v>44</v>
      </c>
      <c r="F407">
        <v>44266</v>
      </c>
      <c r="G407">
        <v>44348</v>
      </c>
      <c r="H407">
        <v>1</v>
      </c>
      <c r="L407">
        <v>0.25</v>
      </c>
      <c r="M407" s="13">
        <v>204.28</v>
      </c>
      <c r="N407" t="s">
        <v>27</v>
      </c>
      <c r="O407" t="s">
        <v>51</v>
      </c>
      <c r="P407">
        <v>82</v>
      </c>
      <c r="Q407" s="14">
        <f>_xlfn.IFS(H407=1,$AB$3,H407=2,$AB$4,H407=3,$AB$5)</f>
        <v>80</v>
      </c>
      <c r="R407" s="14">
        <f>L407*Q407</f>
        <v>20</v>
      </c>
      <c r="S407" s="14">
        <f>Table4[[#This Row],[LbrCost]]/24</f>
        <v>0.83333333333333337</v>
      </c>
      <c r="T407" s="14">
        <f>IF(Table4[[#This Row],[WtyLbr]]="Yes",0,Table4[[#This Row],[LbrCost]])</f>
        <v>20</v>
      </c>
      <c r="U407" s="14">
        <f>IF(Table4[[#This Row],[WtyParts]]="Yes",0,Table4[[#This Row],[PartsCost]])</f>
        <v>204.28</v>
      </c>
      <c r="V407" s="14">
        <f>M407+R407</f>
        <v>224.28</v>
      </c>
      <c r="W407" s="14">
        <f>SUM(Table4[[#This Row],[LbrFee]],Table4[[#This Row],[PartsFee]])</f>
        <v>224.28</v>
      </c>
      <c r="X407" t="s">
        <v>39</v>
      </c>
      <c r="Y407" t="s">
        <v>29</v>
      </c>
    </row>
    <row r="408" spans="1:25" ht="30" customHeight="1" x14ac:dyDescent="0.3">
      <c r="A408" t="s">
        <v>463</v>
      </c>
      <c r="B408" t="s">
        <v>36</v>
      </c>
      <c r="C408" t="s">
        <v>43</v>
      </c>
      <c r="D408" t="s">
        <v>37</v>
      </c>
      <c r="F408">
        <v>44266</v>
      </c>
      <c r="G408">
        <v>44394</v>
      </c>
      <c r="H408">
        <v>1</v>
      </c>
      <c r="L408">
        <v>0.25</v>
      </c>
      <c r="M408" s="13">
        <v>120</v>
      </c>
      <c r="N408" t="s">
        <v>27</v>
      </c>
      <c r="O408" t="s">
        <v>28</v>
      </c>
      <c r="P408">
        <v>128</v>
      </c>
      <c r="Q408" s="14">
        <f>_xlfn.IFS(H408=1,$AB$3,H408=2,$AB$4,H408=3,$AB$5)</f>
        <v>80</v>
      </c>
      <c r="R408" s="14">
        <f>L408*Q408</f>
        <v>20</v>
      </c>
      <c r="S408" s="14">
        <f>Table4[[#This Row],[LbrCost]]/24</f>
        <v>0.83333333333333337</v>
      </c>
      <c r="T408" s="14">
        <f>IF(Table4[[#This Row],[WtyLbr]]="Yes",0,Table4[[#This Row],[LbrCost]])</f>
        <v>20</v>
      </c>
      <c r="U408" s="14">
        <f>IF(Table4[[#This Row],[WtyParts]]="Yes",0,Table4[[#This Row],[PartsCost]])</f>
        <v>120</v>
      </c>
      <c r="V408" s="14">
        <f>M408+R408</f>
        <v>140</v>
      </c>
      <c r="W408" s="14">
        <f>SUM(Table4[[#This Row],[LbrFee]],Table4[[#This Row],[PartsFee]])</f>
        <v>140</v>
      </c>
      <c r="X408" t="s">
        <v>39</v>
      </c>
      <c r="Y408" t="s">
        <v>60</v>
      </c>
    </row>
    <row r="409" spans="1:25" ht="30" customHeight="1" x14ac:dyDescent="0.3">
      <c r="A409" t="s">
        <v>464</v>
      </c>
      <c r="B409" t="s">
        <v>24</v>
      </c>
      <c r="C409" t="s">
        <v>202</v>
      </c>
      <c r="D409" t="s">
        <v>26</v>
      </c>
      <c r="F409">
        <v>44270</v>
      </c>
      <c r="G409">
        <v>44282</v>
      </c>
      <c r="H409">
        <v>2</v>
      </c>
      <c r="L409">
        <v>1</v>
      </c>
      <c r="M409" s="13">
        <v>203</v>
      </c>
      <c r="N409" t="s">
        <v>27</v>
      </c>
      <c r="O409" t="s">
        <v>28</v>
      </c>
      <c r="P409">
        <v>12</v>
      </c>
      <c r="Q409" s="14">
        <f>_xlfn.IFS(H409=1,$AB$3,H409=2,$AB$4,H409=3,$AB$5)</f>
        <v>140</v>
      </c>
      <c r="R409" s="14">
        <f>L409*Q409</f>
        <v>140</v>
      </c>
      <c r="S409" s="14">
        <f>Table4[[#This Row],[LbrCost]]/24</f>
        <v>5.833333333333333</v>
      </c>
      <c r="T409" s="14">
        <f>IF(Table4[[#This Row],[WtyLbr]]="Yes",0,Table4[[#This Row],[LbrCost]])</f>
        <v>140</v>
      </c>
      <c r="U409" s="14">
        <f>IF(Table4[[#This Row],[WtyParts]]="Yes",0,Table4[[#This Row],[PartsCost]])</f>
        <v>203</v>
      </c>
      <c r="V409" s="14">
        <f>M409+R409</f>
        <v>343</v>
      </c>
      <c r="W409" s="14">
        <f>SUM(Table4[[#This Row],[LbrFee]],Table4[[#This Row],[PartsFee]])</f>
        <v>343</v>
      </c>
      <c r="X409" t="s">
        <v>63</v>
      </c>
      <c r="Y409" t="s">
        <v>60</v>
      </c>
    </row>
    <row r="410" spans="1:25" ht="30" customHeight="1" x14ac:dyDescent="0.3">
      <c r="A410" t="s">
        <v>465</v>
      </c>
      <c r="B410" t="s">
        <v>201</v>
      </c>
      <c r="C410" t="s">
        <v>202</v>
      </c>
      <c r="D410" t="s">
        <v>26</v>
      </c>
      <c r="F410">
        <v>44270</v>
      </c>
      <c r="G410">
        <v>44278</v>
      </c>
      <c r="H410">
        <v>2</v>
      </c>
      <c r="J410" t="s">
        <v>44</v>
      </c>
      <c r="K410" t="s">
        <v>44</v>
      </c>
      <c r="L410">
        <v>0.75</v>
      </c>
      <c r="M410" s="13">
        <v>222.33</v>
      </c>
      <c r="N410" t="s">
        <v>27</v>
      </c>
      <c r="O410" t="s">
        <v>388</v>
      </c>
      <c r="P410">
        <v>8</v>
      </c>
      <c r="Q410" s="14">
        <f>_xlfn.IFS(H410=1,$AB$3,H410=2,$AB$4,H410=3,$AB$5)</f>
        <v>140</v>
      </c>
      <c r="R410" s="14">
        <f>L410*Q410</f>
        <v>105</v>
      </c>
      <c r="S410" s="14">
        <f>Table4[[#This Row],[LbrCost]]/24</f>
        <v>4.375</v>
      </c>
      <c r="T410" s="14">
        <f>IF(Table4[[#This Row],[WtyLbr]]="Yes",0,Table4[[#This Row],[LbrCost]])</f>
        <v>0</v>
      </c>
      <c r="U410" s="14">
        <f>IF(Table4[[#This Row],[WtyParts]]="Yes",0,Table4[[#This Row],[PartsCost]])</f>
        <v>0</v>
      </c>
      <c r="V410" s="14">
        <f>M410+R410</f>
        <v>327.33000000000004</v>
      </c>
      <c r="W410" s="14">
        <f>SUM(Table4[[#This Row],[LbrFee]],Table4[[#This Row],[PartsFee]])</f>
        <v>0</v>
      </c>
      <c r="X410" t="s">
        <v>63</v>
      </c>
      <c r="Y410" t="s">
        <v>29</v>
      </c>
    </row>
    <row r="411" spans="1:25" ht="30" customHeight="1" x14ac:dyDescent="0.3">
      <c r="A411" t="s">
        <v>466</v>
      </c>
      <c r="B411" t="s">
        <v>42</v>
      </c>
      <c r="C411" t="s">
        <v>43</v>
      </c>
      <c r="D411" t="s">
        <v>169</v>
      </c>
      <c r="F411">
        <v>44270</v>
      </c>
      <c r="G411">
        <v>44279</v>
      </c>
      <c r="H411">
        <v>2</v>
      </c>
      <c r="L411">
        <v>4.75</v>
      </c>
      <c r="M411" s="13">
        <v>56.4</v>
      </c>
      <c r="N411" t="s">
        <v>27</v>
      </c>
      <c r="O411" t="s">
        <v>28</v>
      </c>
      <c r="P411">
        <v>9</v>
      </c>
      <c r="Q411" s="14">
        <f>_xlfn.IFS(H411=1,$AB$3,H411=2,$AB$4,H411=3,$AB$5)</f>
        <v>140</v>
      </c>
      <c r="R411" s="14">
        <f>L411*Q411</f>
        <v>665</v>
      </c>
      <c r="S411" s="14">
        <f>Table4[[#This Row],[LbrCost]]/24</f>
        <v>27.708333333333332</v>
      </c>
      <c r="T411" s="14">
        <f>IF(Table4[[#This Row],[WtyLbr]]="Yes",0,Table4[[#This Row],[LbrCost]])</f>
        <v>665</v>
      </c>
      <c r="U411" s="14">
        <f>IF(Table4[[#This Row],[WtyParts]]="Yes",0,Table4[[#This Row],[PartsCost]])</f>
        <v>56.4</v>
      </c>
      <c r="V411" s="14">
        <f>M411+R411</f>
        <v>721.4</v>
      </c>
      <c r="W411" s="14">
        <f>SUM(Table4[[#This Row],[LbrFee]],Table4[[#This Row],[PartsFee]])</f>
        <v>721.4</v>
      </c>
      <c r="X411" t="s">
        <v>63</v>
      </c>
      <c r="Y411" t="s">
        <v>47</v>
      </c>
    </row>
    <row r="412" spans="1:25" ht="30" customHeight="1" x14ac:dyDescent="0.3">
      <c r="A412" t="s">
        <v>467</v>
      </c>
      <c r="B412" t="s">
        <v>24</v>
      </c>
      <c r="C412" t="s">
        <v>202</v>
      </c>
      <c r="D412" t="s">
        <v>169</v>
      </c>
      <c r="F412">
        <v>44270</v>
      </c>
      <c r="G412">
        <v>44284</v>
      </c>
      <c r="H412">
        <v>2</v>
      </c>
      <c r="K412" t="s">
        <v>44</v>
      </c>
      <c r="L412">
        <v>1</v>
      </c>
      <c r="M412" s="13">
        <v>60</v>
      </c>
      <c r="N412" t="s">
        <v>27</v>
      </c>
      <c r="O412" t="s">
        <v>51</v>
      </c>
      <c r="P412">
        <v>14</v>
      </c>
      <c r="Q412" s="14">
        <f>_xlfn.IFS(H412=1,$AB$3,H412=2,$AB$4,H412=3,$AB$5)</f>
        <v>140</v>
      </c>
      <c r="R412" s="14">
        <f>L412*Q412</f>
        <v>140</v>
      </c>
      <c r="S412" s="14">
        <f>Table4[[#This Row],[LbrCost]]/24</f>
        <v>5.833333333333333</v>
      </c>
      <c r="T412" s="14">
        <f>IF(Table4[[#This Row],[WtyLbr]]="Yes",0,Table4[[#This Row],[LbrCost]])</f>
        <v>140</v>
      </c>
      <c r="U412" s="14">
        <f>IF(Table4[[#This Row],[WtyParts]]="Yes",0,Table4[[#This Row],[PartsCost]])</f>
        <v>0</v>
      </c>
      <c r="V412" s="14">
        <f>M412+R412</f>
        <v>200</v>
      </c>
      <c r="W412" s="14">
        <f>SUM(Table4[[#This Row],[LbrFee]],Table4[[#This Row],[PartsFee]])</f>
        <v>140</v>
      </c>
      <c r="X412" t="s">
        <v>63</v>
      </c>
      <c r="Y412" t="s">
        <v>63</v>
      </c>
    </row>
    <row r="413" spans="1:25" ht="30" customHeight="1" x14ac:dyDescent="0.3">
      <c r="A413" t="s">
        <v>468</v>
      </c>
      <c r="B413" t="s">
        <v>24</v>
      </c>
      <c r="C413" t="s">
        <v>202</v>
      </c>
      <c r="D413" t="s">
        <v>26</v>
      </c>
      <c r="F413">
        <v>44270</v>
      </c>
      <c r="G413">
        <v>44286</v>
      </c>
      <c r="H413">
        <v>1</v>
      </c>
      <c r="L413">
        <v>0.75</v>
      </c>
      <c r="M413" s="13">
        <v>21.33</v>
      </c>
      <c r="N413" t="s">
        <v>27</v>
      </c>
      <c r="O413" t="s">
        <v>28</v>
      </c>
      <c r="P413">
        <v>16</v>
      </c>
      <c r="Q413" s="14">
        <f>_xlfn.IFS(H413=1,$AB$3,H413=2,$AB$4,H413=3,$AB$5)</f>
        <v>80</v>
      </c>
      <c r="R413" s="14">
        <f>L413*Q413</f>
        <v>60</v>
      </c>
      <c r="S413" s="14">
        <f>Table4[[#This Row],[LbrCost]]/24</f>
        <v>2.5</v>
      </c>
      <c r="T413" s="14">
        <f>IF(Table4[[#This Row],[WtyLbr]]="Yes",0,Table4[[#This Row],[LbrCost]])</f>
        <v>60</v>
      </c>
      <c r="U413" s="14">
        <f>IF(Table4[[#This Row],[WtyParts]]="Yes",0,Table4[[#This Row],[PartsCost]])</f>
        <v>21.33</v>
      </c>
      <c r="V413" s="14">
        <f>M413+R413</f>
        <v>81.33</v>
      </c>
      <c r="W413" s="14">
        <f>SUM(Table4[[#This Row],[LbrFee]],Table4[[#This Row],[PartsFee]])</f>
        <v>81.33</v>
      </c>
      <c r="X413" t="s">
        <v>63</v>
      </c>
      <c r="Y413" t="s">
        <v>47</v>
      </c>
    </row>
    <row r="414" spans="1:25" ht="30" customHeight="1" x14ac:dyDescent="0.3">
      <c r="A414" t="s">
        <v>469</v>
      </c>
      <c r="B414" t="s">
        <v>24</v>
      </c>
      <c r="C414" t="s">
        <v>202</v>
      </c>
      <c r="D414" t="s">
        <v>37</v>
      </c>
      <c r="F414">
        <v>44270</v>
      </c>
      <c r="G414">
        <v>44285</v>
      </c>
      <c r="H414">
        <v>1</v>
      </c>
      <c r="L414">
        <v>0.25</v>
      </c>
      <c r="M414" s="13">
        <v>204.28</v>
      </c>
      <c r="N414" t="s">
        <v>27</v>
      </c>
      <c r="O414" t="s">
        <v>28</v>
      </c>
      <c r="P414">
        <v>15</v>
      </c>
      <c r="Q414" s="14">
        <f>_xlfn.IFS(H414=1,$AB$3,H414=2,$AB$4,H414=3,$AB$5)</f>
        <v>80</v>
      </c>
      <c r="R414" s="14">
        <f>L414*Q414</f>
        <v>20</v>
      </c>
      <c r="S414" s="14">
        <f>Table4[[#This Row],[LbrCost]]/24</f>
        <v>0.83333333333333337</v>
      </c>
      <c r="T414" s="14">
        <f>IF(Table4[[#This Row],[WtyLbr]]="Yes",0,Table4[[#This Row],[LbrCost]])</f>
        <v>20</v>
      </c>
      <c r="U414" s="14">
        <f>IF(Table4[[#This Row],[WtyParts]]="Yes",0,Table4[[#This Row],[PartsCost]])</f>
        <v>204.28</v>
      </c>
      <c r="V414" s="14">
        <f>M414+R414</f>
        <v>224.28</v>
      </c>
      <c r="W414" s="14">
        <f>SUM(Table4[[#This Row],[LbrFee]],Table4[[#This Row],[PartsFee]])</f>
        <v>224.28</v>
      </c>
      <c r="X414" t="s">
        <v>63</v>
      </c>
      <c r="Y414" t="s">
        <v>29</v>
      </c>
    </row>
    <row r="415" spans="1:25" ht="30" customHeight="1" x14ac:dyDescent="0.3">
      <c r="A415" t="s">
        <v>470</v>
      </c>
      <c r="B415" t="s">
        <v>36</v>
      </c>
      <c r="C415" t="s">
        <v>50</v>
      </c>
      <c r="D415" t="s">
        <v>53</v>
      </c>
      <c r="F415">
        <v>44270</v>
      </c>
      <c r="G415">
        <v>44293</v>
      </c>
      <c r="H415">
        <v>1</v>
      </c>
      <c r="K415" t="s">
        <v>44</v>
      </c>
      <c r="L415">
        <v>1.5</v>
      </c>
      <c r="M415" s="13">
        <v>95.04</v>
      </c>
      <c r="N415" t="s">
        <v>27</v>
      </c>
      <c r="O415" t="s">
        <v>51</v>
      </c>
      <c r="P415">
        <v>23</v>
      </c>
      <c r="Q415" s="14">
        <f>_xlfn.IFS(H415=1,$AB$3,H415=2,$AB$4,H415=3,$AB$5)</f>
        <v>80</v>
      </c>
      <c r="R415" s="14">
        <f>L415*Q415</f>
        <v>120</v>
      </c>
      <c r="S415" s="14">
        <f>Table4[[#This Row],[LbrCost]]/24</f>
        <v>5</v>
      </c>
      <c r="T415" s="14">
        <f>IF(Table4[[#This Row],[WtyLbr]]="Yes",0,Table4[[#This Row],[LbrCost]])</f>
        <v>120</v>
      </c>
      <c r="U415" s="14">
        <f>IF(Table4[[#This Row],[WtyParts]]="Yes",0,Table4[[#This Row],[PartsCost]])</f>
        <v>0</v>
      </c>
      <c r="V415" s="14">
        <f>M415+R415</f>
        <v>215.04000000000002</v>
      </c>
      <c r="W415" s="14">
        <f>SUM(Table4[[#This Row],[LbrFee]],Table4[[#This Row],[PartsFee]])</f>
        <v>120</v>
      </c>
      <c r="X415" t="s">
        <v>63</v>
      </c>
      <c r="Y415" t="s">
        <v>47</v>
      </c>
    </row>
    <row r="416" spans="1:25" ht="30" customHeight="1" x14ac:dyDescent="0.3">
      <c r="A416" t="s">
        <v>471</v>
      </c>
      <c r="B416" t="s">
        <v>42</v>
      </c>
      <c r="C416" t="s">
        <v>43</v>
      </c>
      <c r="D416" t="s">
        <v>37</v>
      </c>
      <c r="E416" t="s">
        <v>44</v>
      </c>
      <c r="F416">
        <v>44270</v>
      </c>
      <c r="G416">
        <v>44305</v>
      </c>
      <c r="H416">
        <v>1</v>
      </c>
      <c r="L416">
        <v>0.25</v>
      </c>
      <c r="M416" s="13">
        <v>23.4</v>
      </c>
      <c r="N416" t="s">
        <v>27</v>
      </c>
      <c r="O416" t="s">
        <v>28</v>
      </c>
      <c r="P416">
        <v>35</v>
      </c>
      <c r="Q416" s="14">
        <f>_xlfn.IFS(H416=1,$AB$3,H416=2,$AB$4,H416=3,$AB$5)</f>
        <v>80</v>
      </c>
      <c r="R416" s="14">
        <f>L416*Q416</f>
        <v>20</v>
      </c>
      <c r="S416" s="14">
        <f>Table4[[#This Row],[LbrCost]]/24</f>
        <v>0.83333333333333337</v>
      </c>
      <c r="T416" s="14">
        <f>IF(Table4[[#This Row],[WtyLbr]]="Yes",0,Table4[[#This Row],[LbrCost]])</f>
        <v>20</v>
      </c>
      <c r="U416" s="14">
        <f>IF(Table4[[#This Row],[WtyParts]]="Yes",0,Table4[[#This Row],[PartsCost]])</f>
        <v>23.4</v>
      </c>
      <c r="V416" s="14">
        <f>M416+R416</f>
        <v>43.4</v>
      </c>
      <c r="W416" s="14">
        <f>SUM(Table4[[#This Row],[LbrFee]],Table4[[#This Row],[PartsFee]])</f>
        <v>43.4</v>
      </c>
      <c r="X416" t="s">
        <v>63</v>
      </c>
      <c r="Y416" t="s">
        <v>63</v>
      </c>
    </row>
    <row r="417" spans="1:25" ht="30" customHeight="1" x14ac:dyDescent="0.3">
      <c r="A417" t="s">
        <v>472</v>
      </c>
      <c r="B417" t="s">
        <v>36</v>
      </c>
      <c r="C417" t="s">
        <v>202</v>
      </c>
      <c r="D417" t="s">
        <v>53</v>
      </c>
      <c r="F417">
        <v>44270</v>
      </c>
      <c r="G417">
        <v>44324</v>
      </c>
      <c r="H417">
        <v>2</v>
      </c>
      <c r="J417" t="s">
        <v>44</v>
      </c>
      <c r="K417" t="s">
        <v>44</v>
      </c>
      <c r="L417">
        <v>2.25</v>
      </c>
      <c r="M417" s="13">
        <v>934.45</v>
      </c>
      <c r="N417" t="s">
        <v>27</v>
      </c>
      <c r="O417" t="s">
        <v>388</v>
      </c>
      <c r="P417">
        <v>54</v>
      </c>
      <c r="Q417" s="14">
        <f>_xlfn.IFS(H417=1,$AB$3,H417=2,$AB$4,H417=3,$AB$5)</f>
        <v>140</v>
      </c>
      <c r="R417" s="14">
        <f>L417*Q417</f>
        <v>315</v>
      </c>
      <c r="S417" s="14">
        <f>Table4[[#This Row],[LbrCost]]/24</f>
        <v>13.125</v>
      </c>
      <c r="T417" s="14">
        <f>IF(Table4[[#This Row],[WtyLbr]]="Yes",0,Table4[[#This Row],[LbrCost]])</f>
        <v>0</v>
      </c>
      <c r="U417" s="14">
        <f>IF(Table4[[#This Row],[WtyParts]]="Yes",0,Table4[[#This Row],[PartsCost]])</f>
        <v>0</v>
      </c>
      <c r="V417" s="14">
        <f>M417+R417</f>
        <v>1249.45</v>
      </c>
      <c r="W417" s="14">
        <f>SUM(Table4[[#This Row],[LbrFee]],Table4[[#This Row],[PartsFee]])</f>
        <v>0</v>
      </c>
      <c r="X417" t="s">
        <v>63</v>
      </c>
      <c r="Y417" t="s">
        <v>60</v>
      </c>
    </row>
    <row r="418" spans="1:25" ht="30" customHeight="1" x14ac:dyDescent="0.3">
      <c r="A418" t="s">
        <v>473</v>
      </c>
      <c r="B418" t="s">
        <v>55</v>
      </c>
      <c r="C418" t="s">
        <v>25</v>
      </c>
      <c r="D418" t="s">
        <v>33</v>
      </c>
      <c r="F418">
        <v>44271</v>
      </c>
      <c r="G418">
        <v>44272</v>
      </c>
      <c r="H418">
        <v>1</v>
      </c>
      <c r="L418">
        <v>0.5</v>
      </c>
      <c r="M418" s="13">
        <v>18</v>
      </c>
      <c r="N418" t="s">
        <v>27</v>
      </c>
      <c r="O418" t="s">
        <v>38</v>
      </c>
      <c r="P418">
        <v>1</v>
      </c>
      <c r="Q418" s="14">
        <f>_xlfn.IFS(H418=1,$AB$3,H418=2,$AB$4,H418=3,$AB$5)</f>
        <v>80</v>
      </c>
      <c r="R418" s="14">
        <f>L418*Q418</f>
        <v>40</v>
      </c>
      <c r="S418" s="14">
        <f>Table4[[#This Row],[LbrCost]]/24</f>
        <v>1.6666666666666667</v>
      </c>
      <c r="T418" s="14">
        <f>IF(Table4[[#This Row],[WtyLbr]]="Yes",0,Table4[[#This Row],[LbrCost]])</f>
        <v>40</v>
      </c>
      <c r="U418" s="14">
        <f>IF(Table4[[#This Row],[WtyParts]]="Yes",0,Table4[[#This Row],[PartsCost]])</f>
        <v>18</v>
      </c>
      <c r="V418" s="14">
        <f>M418+R418</f>
        <v>58</v>
      </c>
      <c r="W418" s="14">
        <f>SUM(Table4[[#This Row],[LbrFee]],Table4[[#This Row],[PartsFee]])</f>
        <v>58</v>
      </c>
      <c r="X418" t="s">
        <v>29</v>
      </c>
      <c r="Y418" t="s">
        <v>47</v>
      </c>
    </row>
    <row r="419" spans="1:25" ht="30" customHeight="1" x14ac:dyDescent="0.3">
      <c r="A419" t="s">
        <v>474</v>
      </c>
      <c r="B419" t="s">
        <v>68</v>
      </c>
      <c r="C419" t="s">
        <v>43</v>
      </c>
      <c r="D419" t="s">
        <v>26</v>
      </c>
      <c r="E419" t="s">
        <v>44</v>
      </c>
      <c r="F419">
        <v>44271</v>
      </c>
      <c r="G419">
        <v>44280</v>
      </c>
      <c r="H419">
        <v>1</v>
      </c>
      <c r="L419">
        <v>0.25</v>
      </c>
      <c r="M419" s="13">
        <v>134.85</v>
      </c>
      <c r="N419" t="s">
        <v>27</v>
      </c>
      <c r="O419" t="s">
        <v>51</v>
      </c>
      <c r="P419">
        <v>9</v>
      </c>
      <c r="Q419" s="14">
        <f>_xlfn.IFS(H419=1,$AB$3,H419=2,$AB$4,H419=3,$AB$5)</f>
        <v>80</v>
      </c>
      <c r="R419" s="14">
        <f>L419*Q419</f>
        <v>20</v>
      </c>
      <c r="S419" s="14">
        <f>Table4[[#This Row],[LbrCost]]/24</f>
        <v>0.83333333333333337</v>
      </c>
      <c r="T419" s="14">
        <f>IF(Table4[[#This Row],[WtyLbr]]="Yes",0,Table4[[#This Row],[LbrCost]])</f>
        <v>20</v>
      </c>
      <c r="U419" s="14">
        <f>IF(Table4[[#This Row],[WtyParts]]="Yes",0,Table4[[#This Row],[PartsCost]])</f>
        <v>134.85</v>
      </c>
      <c r="V419" s="14">
        <f>M419+R419</f>
        <v>154.85</v>
      </c>
      <c r="W419" s="14">
        <f>SUM(Table4[[#This Row],[LbrFee]],Table4[[#This Row],[PartsFee]])</f>
        <v>154.85</v>
      </c>
      <c r="X419" t="s">
        <v>29</v>
      </c>
      <c r="Y419" t="s">
        <v>39</v>
      </c>
    </row>
    <row r="420" spans="1:25" ht="30" customHeight="1" x14ac:dyDescent="0.3">
      <c r="A420" t="s">
        <v>475</v>
      </c>
      <c r="B420" t="s">
        <v>42</v>
      </c>
      <c r="C420" t="s">
        <v>43</v>
      </c>
      <c r="D420" t="s">
        <v>26</v>
      </c>
      <c r="E420" t="s">
        <v>44</v>
      </c>
      <c r="F420">
        <v>44271</v>
      </c>
      <c r="G420">
        <v>44278</v>
      </c>
      <c r="H420">
        <v>1</v>
      </c>
      <c r="L420">
        <v>0.5</v>
      </c>
      <c r="M420" s="13">
        <v>61.26</v>
      </c>
      <c r="N420" t="s">
        <v>27</v>
      </c>
      <c r="O420" t="s">
        <v>28</v>
      </c>
      <c r="P420">
        <v>7</v>
      </c>
      <c r="Q420" s="14">
        <f>_xlfn.IFS(H420=1,$AB$3,H420=2,$AB$4,H420=3,$AB$5)</f>
        <v>80</v>
      </c>
      <c r="R420" s="14">
        <f>L420*Q420</f>
        <v>40</v>
      </c>
      <c r="S420" s="14">
        <f>Table4[[#This Row],[LbrCost]]/24</f>
        <v>1.6666666666666667</v>
      </c>
      <c r="T420" s="14">
        <f>IF(Table4[[#This Row],[WtyLbr]]="Yes",0,Table4[[#This Row],[LbrCost]])</f>
        <v>40</v>
      </c>
      <c r="U420" s="14">
        <f>IF(Table4[[#This Row],[WtyParts]]="Yes",0,Table4[[#This Row],[PartsCost]])</f>
        <v>61.26</v>
      </c>
      <c r="V420" s="14">
        <f>M420+R420</f>
        <v>101.25999999999999</v>
      </c>
      <c r="W420" s="14">
        <f>SUM(Table4[[#This Row],[LbrFee]],Table4[[#This Row],[PartsFee]])</f>
        <v>101.25999999999999</v>
      </c>
      <c r="X420" t="s">
        <v>29</v>
      </c>
      <c r="Y420" t="s">
        <v>29</v>
      </c>
    </row>
    <row r="421" spans="1:25" ht="30" customHeight="1" x14ac:dyDescent="0.3">
      <c r="A421" t="s">
        <v>476</v>
      </c>
      <c r="B421" t="s">
        <v>36</v>
      </c>
      <c r="C421" t="s">
        <v>50</v>
      </c>
      <c r="D421" t="s">
        <v>33</v>
      </c>
      <c r="F421">
        <v>44271</v>
      </c>
      <c r="G421">
        <v>44288</v>
      </c>
      <c r="H421">
        <v>2</v>
      </c>
      <c r="L421">
        <v>4.5</v>
      </c>
      <c r="M421" s="13">
        <v>658.68</v>
      </c>
      <c r="N421" t="s">
        <v>27</v>
      </c>
      <c r="O421" t="s">
        <v>28</v>
      </c>
      <c r="P421">
        <v>17</v>
      </c>
      <c r="Q421" s="14">
        <f>_xlfn.IFS(H421=1,$AB$3,H421=2,$AB$4,H421=3,$AB$5)</f>
        <v>140</v>
      </c>
      <c r="R421" s="14">
        <f>L421*Q421</f>
        <v>630</v>
      </c>
      <c r="S421" s="14">
        <f>Table4[[#This Row],[LbrCost]]/24</f>
        <v>26.25</v>
      </c>
      <c r="T421" s="14">
        <f>IF(Table4[[#This Row],[WtyLbr]]="Yes",0,Table4[[#This Row],[LbrCost]])</f>
        <v>630</v>
      </c>
      <c r="U421" s="14">
        <f>IF(Table4[[#This Row],[WtyParts]]="Yes",0,Table4[[#This Row],[PartsCost]])</f>
        <v>658.68</v>
      </c>
      <c r="V421" s="14">
        <f>M421+R421</f>
        <v>1288.6799999999998</v>
      </c>
      <c r="W421" s="14">
        <f>SUM(Table4[[#This Row],[LbrFee]],Table4[[#This Row],[PartsFee]])</f>
        <v>1288.6799999999998</v>
      </c>
      <c r="X421" t="s">
        <v>29</v>
      </c>
      <c r="Y421" t="s">
        <v>34</v>
      </c>
    </row>
    <row r="422" spans="1:25" ht="30" customHeight="1" x14ac:dyDescent="0.3">
      <c r="A422" t="s">
        <v>477</v>
      </c>
      <c r="B422" t="s">
        <v>36</v>
      </c>
      <c r="C422" t="s">
        <v>50</v>
      </c>
      <c r="D422" t="s">
        <v>53</v>
      </c>
      <c r="F422">
        <v>44271</v>
      </c>
      <c r="G422">
        <v>44289</v>
      </c>
      <c r="H422">
        <v>2</v>
      </c>
      <c r="L422">
        <v>8</v>
      </c>
      <c r="M422" s="13">
        <v>1468.52</v>
      </c>
      <c r="N422" t="s">
        <v>27</v>
      </c>
      <c r="O422" t="s">
        <v>28</v>
      </c>
      <c r="P422">
        <v>18</v>
      </c>
      <c r="Q422" s="14">
        <f>_xlfn.IFS(H422=1,$AB$3,H422=2,$AB$4,H422=3,$AB$5)</f>
        <v>140</v>
      </c>
      <c r="R422" s="14">
        <f>L422*Q422</f>
        <v>1120</v>
      </c>
      <c r="S422" s="14">
        <f>Table4[[#This Row],[LbrCost]]/24</f>
        <v>46.666666666666664</v>
      </c>
      <c r="T422" s="14">
        <f>IF(Table4[[#This Row],[WtyLbr]]="Yes",0,Table4[[#This Row],[LbrCost]])</f>
        <v>1120</v>
      </c>
      <c r="U422" s="14">
        <f>IF(Table4[[#This Row],[WtyParts]]="Yes",0,Table4[[#This Row],[PartsCost]])</f>
        <v>1468.52</v>
      </c>
      <c r="V422" s="14">
        <f>M422+R422</f>
        <v>2588.52</v>
      </c>
      <c r="W422" s="14">
        <f>SUM(Table4[[#This Row],[LbrFee]],Table4[[#This Row],[PartsFee]])</f>
        <v>2588.52</v>
      </c>
      <c r="X422" t="s">
        <v>29</v>
      </c>
      <c r="Y422" t="s">
        <v>60</v>
      </c>
    </row>
    <row r="423" spans="1:25" ht="30" customHeight="1" x14ac:dyDescent="0.3">
      <c r="A423" t="s">
        <v>478</v>
      </c>
      <c r="B423" t="s">
        <v>31</v>
      </c>
      <c r="C423" t="s">
        <v>32</v>
      </c>
      <c r="D423" t="s">
        <v>33</v>
      </c>
      <c r="F423">
        <v>44271</v>
      </c>
      <c r="G423">
        <v>44286</v>
      </c>
      <c r="H423">
        <v>1</v>
      </c>
      <c r="L423">
        <v>0.75</v>
      </c>
      <c r="M423" s="13">
        <v>82.59</v>
      </c>
      <c r="N423" t="s">
        <v>27</v>
      </c>
      <c r="O423" t="s">
        <v>28</v>
      </c>
      <c r="P423">
        <v>15</v>
      </c>
      <c r="Q423" s="14">
        <f>_xlfn.IFS(H423=1,$AB$3,H423=2,$AB$4,H423=3,$AB$5)</f>
        <v>80</v>
      </c>
      <c r="R423" s="14">
        <f>L423*Q423</f>
        <v>60</v>
      </c>
      <c r="S423" s="14">
        <f>Table4[[#This Row],[LbrCost]]/24</f>
        <v>2.5</v>
      </c>
      <c r="T423" s="14">
        <f>IF(Table4[[#This Row],[WtyLbr]]="Yes",0,Table4[[#This Row],[LbrCost]])</f>
        <v>60</v>
      </c>
      <c r="U423" s="14">
        <f>IF(Table4[[#This Row],[WtyParts]]="Yes",0,Table4[[#This Row],[PartsCost]])</f>
        <v>82.59</v>
      </c>
      <c r="V423" s="14">
        <f>M423+R423</f>
        <v>142.59</v>
      </c>
      <c r="W423" s="14">
        <f>SUM(Table4[[#This Row],[LbrFee]],Table4[[#This Row],[PartsFee]])</f>
        <v>142.59</v>
      </c>
      <c r="X423" t="s">
        <v>29</v>
      </c>
      <c r="Y423" t="s">
        <v>47</v>
      </c>
    </row>
    <row r="424" spans="1:25" ht="30" customHeight="1" x14ac:dyDescent="0.3">
      <c r="A424" t="s">
        <v>479</v>
      </c>
      <c r="B424" t="s">
        <v>143</v>
      </c>
      <c r="C424" t="s">
        <v>202</v>
      </c>
      <c r="D424" t="s">
        <v>169</v>
      </c>
      <c r="F424">
        <v>44271</v>
      </c>
      <c r="G424">
        <v>44302</v>
      </c>
      <c r="H424">
        <v>2</v>
      </c>
      <c r="K424" t="s">
        <v>44</v>
      </c>
      <c r="L424">
        <v>2.75</v>
      </c>
      <c r="M424" s="13">
        <v>340.55</v>
      </c>
      <c r="N424" t="s">
        <v>27</v>
      </c>
      <c r="O424" t="s">
        <v>51</v>
      </c>
      <c r="P424">
        <v>31</v>
      </c>
      <c r="Q424" s="14">
        <f>_xlfn.IFS(H424=1,$AB$3,H424=2,$AB$4,H424=3,$AB$5)</f>
        <v>140</v>
      </c>
      <c r="R424" s="14">
        <f>L424*Q424</f>
        <v>385</v>
      </c>
      <c r="S424" s="14">
        <f>Table4[[#This Row],[LbrCost]]/24</f>
        <v>16.041666666666668</v>
      </c>
      <c r="T424" s="14">
        <f>IF(Table4[[#This Row],[WtyLbr]]="Yes",0,Table4[[#This Row],[LbrCost]])</f>
        <v>385</v>
      </c>
      <c r="U424" s="14">
        <f>IF(Table4[[#This Row],[WtyParts]]="Yes",0,Table4[[#This Row],[PartsCost]])</f>
        <v>0</v>
      </c>
      <c r="V424" s="14">
        <f>M424+R424</f>
        <v>725.55</v>
      </c>
      <c r="W424" s="14">
        <f>SUM(Table4[[#This Row],[LbrFee]],Table4[[#This Row],[PartsFee]])</f>
        <v>385</v>
      </c>
      <c r="X424" t="s">
        <v>29</v>
      </c>
      <c r="Y424" t="s">
        <v>34</v>
      </c>
    </row>
    <row r="425" spans="1:25" ht="30" customHeight="1" x14ac:dyDescent="0.3">
      <c r="A425" t="s">
        <v>480</v>
      </c>
      <c r="B425" t="s">
        <v>68</v>
      </c>
      <c r="C425" t="s">
        <v>25</v>
      </c>
      <c r="D425" t="s">
        <v>26</v>
      </c>
      <c r="F425">
        <v>44271</v>
      </c>
      <c r="G425">
        <v>44322</v>
      </c>
      <c r="H425">
        <v>1</v>
      </c>
      <c r="L425">
        <v>0.25</v>
      </c>
      <c r="M425" s="13">
        <v>72.06</v>
      </c>
      <c r="N425" t="s">
        <v>27</v>
      </c>
      <c r="O425" t="s">
        <v>51</v>
      </c>
      <c r="P425">
        <v>51</v>
      </c>
      <c r="Q425" s="14">
        <f>_xlfn.IFS(H425=1,$AB$3,H425=2,$AB$4,H425=3,$AB$5)</f>
        <v>80</v>
      </c>
      <c r="R425" s="14">
        <f>L425*Q425</f>
        <v>20</v>
      </c>
      <c r="S425" s="14">
        <f>Table4[[#This Row],[LbrCost]]/24</f>
        <v>0.83333333333333337</v>
      </c>
      <c r="T425" s="14">
        <f>IF(Table4[[#This Row],[WtyLbr]]="Yes",0,Table4[[#This Row],[LbrCost]])</f>
        <v>20</v>
      </c>
      <c r="U425" s="14">
        <f>IF(Table4[[#This Row],[WtyParts]]="Yes",0,Table4[[#This Row],[PartsCost]])</f>
        <v>72.06</v>
      </c>
      <c r="V425" s="14">
        <f>M425+R425</f>
        <v>92.06</v>
      </c>
      <c r="W425" s="14">
        <f>SUM(Table4[[#This Row],[LbrFee]],Table4[[#This Row],[PartsFee]])</f>
        <v>92.06</v>
      </c>
      <c r="X425" t="s">
        <v>29</v>
      </c>
      <c r="Y425" t="s">
        <v>39</v>
      </c>
    </row>
    <row r="426" spans="1:25" ht="30" customHeight="1" x14ac:dyDescent="0.3">
      <c r="A426" t="s">
        <v>481</v>
      </c>
      <c r="B426" t="s">
        <v>143</v>
      </c>
      <c r="C426" t="s">
        <v>50</v>
      </c>
      <c r="D426" t="s">
        <v>26</v>
      </c>
      <c r="F426">
        <v>44272</v>
      </c>
      <c r="G426">
        <v>44296</v>
      </c>
      <c r="H426">
        <v>1</v>
      </c>
      <c r="L426">
        <v>0.5</v>
      </c>
      <c r="M426" s="13">
        <v>48.99</v>
      </c>
      <c r="N426" t="s">
        <v>27</v>
      </c>
      <c r="O426" t="s">
        <v>28</v>
      </c>
      <c r="P426">
        <v>24</v>
      </c>
      <c r="Q426" s="14">
        <f>_xlfn.IFS(H426=1,$AB$3,H426=2,$AB$4,H426=3,$AB$5)</f>
        <v>80</v>
      </c>
      <c r="R426" s="14">
        <f>L426*Q426</f>
        <v>40</v>
      </c>
      <c r="S426" s="14">
        <f>Table4[[#This Row],[LbrCost]]/24</f>
        <v>1.6666666666666667</v>
      </c>
      <c r="T426" s="14">
        <f>IF(Table4[[#This Row],[WtyLbr]]="Yes",0,Table4[[#This Row],[LbrCost]])</f>
        <v>40</v>
      </c>
      <c r="U426" s="14">
        <f>IF(Table4[[#This Row],[WtyParts]]="Yes",0,Table4[[#This Row],[PartsCost]])</f>
        <v>48.99</v>
      </c>
      <c r="V426" s="14">
        <f>M426+R426</f>
        <v>88.990000000000009</v>
      </c>
      <c r="W426" s="14">
        <f>SUM(Table4[[#This Row],[LbrFee]],Table4[[#This Row],[PartsFee]])</f>
        <v>88.990000000000009</v>
      </c>
      <c r="X426" t="s">
        <v>47</v>
      </c>
      <c r="Y426" t="s">
        <v>60</v>
      </c>
    </row>
    <row r="427" spans="1:25" ht="30" customHeight="1" x14ac:dyDescent="0.3">
      <c r="A427" t="s">
        <v>482</v>
      </c>
      <c r="B427" t="s">
        <v>24</v>
      </c>
      <c r="C427" t="s">
        <v>202</v>
      </c>
      <c r="D427" t="s">
        <v>37</v>
      </c>
      <c r="F427">
        <v>44272</v>
      </c>
      <c r="G427">
        <v>44296</v>
      </c>
      <c r="H427">
        <v>1</v>
      </c>
      <c r="L427">
        <v>0.25</v>
      </c>
      <c r="M427" s="13">
        <v>15.4</v>
      </c>
      <c r="N427" t="s">
        <v>27</v>
      </c>
      <c r="O427" t="s">
        <v>28</v>
      </c>
      <c r="P427">
        <v>24</v>
      </c>
      <c r="Q427" s="14">
        <f>_xlfn.IFS(H427=1,$AB$3,H427=2,$AB$4,H427=3,$AB$5)</f>
        <v>80</v>
      </c>
      <c r="R427" s="14">
        <f>L427*Q427</f>
        <v>20</v>
      </c>
      <c r="S427" s="14">
        <f>Table4[[#This Row],[LbrCost]]/24</f>
        <v>0.83333333333333337</v>
      </c>
      <c r="T427" s="14">
        <f>IF(Table4[[#This Row],[WtyLbr]]="Yes",0,Table4[[#This Row],[LbrCost]])</f>
        <v>20</v>
      </c>
      <c r="U427" s="14">
        <f>IF(Table4[[#This Row],[WtyParts]]="Yes",0,Table4[[#This Row],[PartsCost]])</f>
        <v>15.4</v>
      </c>
      <c r="V427" s="14">
        <f>M427+R427</f>
        <v>35.4</v>
      </c>
      <c r="W427" s="14">
        <f>SUM(Table4[[#This Row],[LbrFee]],Table4[[#This Row],[PartsFee]])</f>
        <v>35.4</v>
      </c>
      <c r="X427" t="s">
        <v>47</v>
      </c>
      <c r="Y427" t="s">
        <v>60</v>
      </c>
    </row>
    <row r="428" spans="1:25" ht="30" customHeight="1" x14ac:dyDescent="0.3">
      <c r="A428" t="s">
        <v>483</v>
      </c>
      <c r="B428" t="s">
        <v>201</v>
      </c>
      <c r="C428" t="s">
        <v>25</v>
      </c>
      <c r="D428" t="s">
        <v>33</v>
      </c>
      <c r="F428">
        <v>44274</v>
      </c>
      <c r="G428">
        <v>44322</v>
      </c>
      <c r="H428">
        <v>1</v>
      </c>
      <c r="L428">
        <v>0.75</v>
      </c>
      <c r="M428" s="13">
        <v>204.1</v>
      </c>
      <c r="N428" t="s">
        <v>27</v>
      </c>
      <c r="O428" t="s">
        <v>51</v>
      </c>
      <c r="P428">
        <v>48</v>
      </c>
      <c r="Q428" s="14">
        <f>_xlfn.IFS(H428=1,$AB$3,H428=2,$AB$4,H428=3,$AB$5)</f>
        <v>80</v>
      </c>
      <c r="R428" s="14">
        <f>L428*Q428</f>
        <v>60</v>
      </c>
      <c r="S428" s="14">
        <f>Table4[[#This Row],[LbrCost]]/24</f>
        <v>2.5</v>
      </c>
      <c r="T428" s="14">
        <f>IF(Table4[[#This Row],[WtyLbr]]="Yes",0,Table4[[#This Row],[LbrCost]])</f>
        <v>60</v>
      </c>
      <c r="U428" s="14">
        <f>IF(Table4[[#This Row],[WtyParts]]="Yes",0,Table4[[#This Row],[PartsCost]])</f>
        <v>204.1</v>
      </c>
      <c r="V428" s="14">
        <f>M428+R428</f>
        <v>264.10000000000002</v>
      </c>
      <c r="W428" s="14">
        <f>SUM(Table4[[#This Row],[LbrFee]],Table4[[#This Row],[PartsFee]])</f>
        <v>264.10000000000002</v>
      </c>
      <c r="X428" t="s">
        <v>34</v>
      </c>
      <c r="Y428" t="s">
        <v>39</v>
      </c>
    </row>
    <row r="429" spans="1:25" ht="30" customHeight="1" x14ac:dyDescent="0.3">
      <c r="A429" t="s">
        <v>484</v>
      </c>
      <c r="B429" t="s">
        <v>24</v>
      </c>
      <c r="C429" t="s">
        <v>202</v>
      </c>
      <c r="D429" t="s">
        <v>26</v>
      </c>
      <c r="F429">
        <v>44275</v>
      </c>
      <c r="G429">
        <v>44296</v>
      </c>
      <c r="H429">
        <v>1</v>
      </c>
      <c r="L429">
        <v>0.25</v>
      </c>
      <c r="M429" s="13">
        <v>12.63</v>
      </c>
      <c r="N429" t="s">
        <v>27</v>
      </c>
      <c r="O429" t="s">
        <v>28</v>
      </c>
      <c r="P429">
        <v>21</v>
      </c>
      <c r="Q429" s="14">
        <f>_xlfn.IFS(H429=1,$AB$3,H429=2,$AB$4,H429=3,$AB$5)</f>
        <v>80</v>
      </c>
      <c r="R429" s="14">
        <f>L429*Q429</f>
        <v>20</v>
      </c>
      <c r="S429" s="14">
        <f>Table4[[#This Row],[LbrCost]]/24</f>
        <v>0.83333333333333337</v>
      </c>
      <c r="T429" s="14">
        <f>IF(Table4[[#This Row],[WtyLbr]]="Yes",0,Table4[[#This Row],[LbrCost]])</f>
        <v>20</v>
      </c>
      <c r="U429" s="14">
        <f>IF(Table4[[#This Row],[WtyParts]]="Yes",0,Table4[[#This Row],[PartsCost]])</f>
        <v>12.63</v>
      </c>
      <c r="V429" s="14">
        <f>M429+R429</f>
        <v>32.630000000000003</v>
      </c>
      <c r="W429" s="14">
        <f>SUM(Table4[[#This Row],[LbrFee]],Table4[[#This Row],[PartsFee]])</f>
        <v>32.630000000000003</v>
      </c>
      <c r="X429" t="s">
        <v>60</v>
      </c>
      <c r="Y429" t="s">
        <v>60</v>
      </c>
    </row>
    <row r="430" spans="1:25" ht="30" customHeight="1" x14ac:dyDescent="0.3">
      <c r="A430" t="s">
        <v>485</v>
      </c>
      <c r="B430" t="s">
        <v>143</v>
      </c>
      <c r="C430" t="s">
        <v>202</v>
      </c>
      <c r="D430" t="s">
        <v>26</v>
      </c>
      <c r="F430">
        <v>44275</v>
      </c>
      <c r="G430">
        <v>44299</v>
      </c>
      <c r="H430">
        <v>1</v>
      </c>
      <c r="L430">
        <v>0.25</v>
      </c>
      <c r="M430" s="13">
        <v>15.24</v>
      </c>
      <c r="N430" t="s">
        <v>27</v>
      </c>
      <c r="O430" t="s">
        <v>38</v>
      </c>
      <c r="P430">
        <v>24</v>
      </c>
      <c r="Q430" s="14">
        <f>_xlfn.IFS(H430=1,$AB$3,H430=2,$AB$4,H430=3,$AB$5)</f>
        <v>80</v>
      </c>
      <c r="R430" s="14">
        <f>L430*Q430</f>
        <v>20</v>
      </c>
      <c r="S430" s="14">
        <f>Table4[[#This Row],[LbrCost]]/24</f>
        <v>0.83333333333333337</v>
      </c>
      <c r="T430" s="14">
        <f>IF(Table4[[#This Row],[WtyLbr]]="Yes",0,Table4[[#This Row],[LbrCost]])</f>
        <v>20</v>
      </c>
      <c r="U430" s="14">
        <f>IF(Table4[[#This Row],[WtyParts]]="Yes",0,Table4[[#This Row],[PartsCost]])</f>
        <v>15.24</v>
      </c>
      <c r="V430" s="14">
        <f>M430+R430</f>
        <v>35.24</v>
      </c>
      <c r="W430" s="14">
        <f>SUM(Table4[[#This Row],[LbrFee]],Table4[[#This Row],[PartsFee]])</f>
        <v>35.24</v>
      </c>
      <c r="X430" t="s">
        <v>60</v>
      </c>
      <c r="Y430" t="s">
        <v>29</v>
      </c>
    </row>
    <row r="431" spans="1:25" ht="30" customHeight="1" x14ac:dyDescent="0.3">
      <c r="A431" t="s">
        <v>486</v>
      </c>
      <c r="B431" t="s">
        <v>55</v>
      </c>
      <c r="C431" t="s">
        <v>25</v>
      </c>
      <c r="D431" t="s">
        <v>26</v>
      </c>
      <c r="F431">
        <v>44277</v>
      </c>
      <c r="G431">
        <v>44286</v>
      </c>
      <c r="H431">
        <v>1</v>
      </c>
      <c r="J431" t="s">
        <v>44</v>
      </c>
      <c r="K431" t="s">
        <v>44</v>
      </c>
      <c r="L431">
        <v>0.5</v>
      </c>
      <c r="M431" s="13">
        <v>50</v>
      </c>
      <c r="N431" t="s">
        <v>27</v>
      </c>
      <c r="O431" t="s">
        <v>388</v>
      </c>
      <c r="P431">
        <v>9</v>
      </c>
      <c r="Q431" s="14">
        <f>_xlfn.IFS(H431=1,$AB$3,H431=2,$AB$4,H431=3,$AB$5)</f>
        <v>80</v>
      </c>
      <c r="R431" s="14">
        <f>L431*Q431</f>
        <v>40</v>
      </c>
      <c r="S431" s="14">
        <f>Table4[[#This Row],[LbrCost]]/24</f>
        <v>1.6666666666666667</v>
      </c>
      <c r="T431" s="14">
        <f>IF(Table4[[#This Row],[WtyLbr]]="Yes",0,Table4[[#This Row],[LbrCost]])</f>
        <v>0</v>
      </c>
      <c r="U431" s="14">
        <f>IF(Table4[[#This Row],[WtyParts]]="Yes",0,Table4[[#This Row],[PartsCost]])</f>
        <v>0</v>
      </c>
      <c r="V431" s="14">
        <f>M431+R431</f>
        <v>90</v>
      </c>
      <c r="W431" s="14">
        <f>SUM(Table4[[#This Row],[LbrFee]],Table4[[#This Row],[PartsFee]])</f>
        <v>0</v>
      </c>
      <c r="X431" t="s">
        <v>63</v>
      </c>
      <c r="Y431" t="s">
        <v>47</v>
      </c>
    </row>
    <row r="432" spans="1:25" ht="30" customHeight="1" x14ac:dyDescent="0.3">
      <c r="A432" t="s">
        <v>487</v>
      </c>
      <c r="B432" t="s">
        <v>31</v>
      </c>
      <c r="C432" t="s">
        <v>50</v>
      </c>
      <c r="D432" t="s">
        <v>53</v>
      </c>
      <c r="F432">
        <v>44277</v>
      </c>
      <c r="G432">
        <v>44306</v>
      </c>
      <c r="H432">
        <v>1</v>
      </c>
      <c r="K432" t="s">
        <v>44</v>
      </c>
      <c r="L432">
        <v>1.5</v>
      </c>
      <c r="M432" s="13">
        <v>272.55</v>
      </c>
      <c r="N432" t="s">
        <v>27</v>
      </c>
      <c r="O432" t="s">
        <v>51</v>
      </c>
      <c r="P432">
        <v>29</v>
      </c>
      <c r="Q432" s="14">
        <f>_xlfn.IFS(H432=1,$AB$3,H432=2,$AB$4,H432=3,$AB$5)</f>
        <v>80</v>
      </c>
      <c r="R432" s="14">
        <f>L432*Q432</f>
        <v>120</v>
      </c>
      <c r="S432" s="14">
        <f>Table4[[#This Row],[LbrCost]]/24</f>
        <v>5</v>
      </c>
      <c r="T432" s="14">
        <f>IF(Table4[[#This Row],[WtyLbr]]="Yes",0,Table4[[#This Row],[LbrCost]])</f>
        <v>120</v>
      </c>
      <c r="U432" s="14">
        <f>IF(Table4[[#This Row],[WtyParts]]="Yes",0,Table4[[#This Row],[PartsCost]])</f>
        <v>0</v>
      </c>
      <c r="V432" s="14">
        <f>M432+R432</f>
        <v>392.55</v>
      </c>
      <c r="W432" s="14">
        <f>SUM(Table4[[#This Row],[LbrFee]],Table4[[#This Row],[PartsFee]])</f>
        <v>120</v>
      </c>
      <c r="X432" t="s">
        <v>63</v>
      </c>
      <c r="Y432" t="s">
        <v>29</v>
      </c>
    </row>
    <row r="433" spans="1:25" ht="30" customHeight="1" x14ac:dyDescent="0.3">
      <c r="A433" t="s">
        <v>488</v>
      </c>
      <c r="B433" t="s">
        <v>42</v>
      </c>
      <c r="C433" t="s">
        <v>43</v>
      </c>
      <c r="D433" t="s">
        <v>33</v>
      </c>
      <c r="F433">
        <v>44277</v>
      </c>
      <c r="G433">
        <v>44306</v>
      </c>
      <c r="H433">
        <v>2</v>
      </c>
      <c r="L433">
        <v>6.25</v>
      </c>
      <c r="M433" s="13">
        <v>27</v>
      </c>
      <c r="N433" t="s">
        <v>27</v>
      </c>
      <c r="O433" t="s">
        <v>51</v>
      </c>
      <c r="P433">
        <v>29</v>
      </c>
      <c r="Q433" s="14">
        <f>_xlfn.IFS(H433=1,$AB$3,H433=2,$AB$4,H433=3,$AB$5)</f>
        <v>140</v>
      </c>
      <c r="R433" s="14">
        <f>L433*Q433</f>
        <v>875</v>
      </c>
      <c r="S433" s="14">
        <f>Table4[[#This Row],[LbrCost]]/24</f>
        <v>36.458333333333336</v>
      </c>
      <c r="T433" s="14">
        <f>IF(Table4[[#This Row],[WtyLbr]]="Yes",0,Table4[[#This Row],[LbrCost]])</f>
        <v>875</v>
      </c>
      <c r="U433" s="14">
        <f>IF(Table4[[#This Row],[WtyParts]]="Yes",0,Table4[[#This Row],[PartsCost]])</f>
        <v>27</v>
      </c>
      <c r="V433" s="14">
        <f>M433+R433</f>
        <v>902</v>
      </c>
      <c r="W433" s="14">
        <f>SUM(Table4[[#This Row],[LbrFee]],Table4[[#This Row],[PartsFee]])</f>
        <v>902</v>
      </c>
      <c r="X433" t="s">
        <v>63</v>
      </c>
      <c r="Y433" t="s">
        <v>29</v>
      </c>
    </row>
    <row r="434" spans="1:25" ht="30" customHeight="1" x14ac:dyDescent="0.3">
      <c r="A434" t="s">
        <v>489</v>
      </c>
      <c r="B434" t="s">
        <v>68</v>
      </c>
      <c r="C434" t="s">
        <v>25</v>
      </c>
      <c r="D434" t="s">
        <v>26</v>
      </c>
      <c r="F434">
        <v>44277</v>
      </c>
      <c r="G434">
        <v>44308</v>
      </c>
      <c r="H434">
        <v>1</v>
      </c>
      <c r="J434" t="s">
        <v>44</v>
      </c>
      <c r="K434" t="s">
        <v>44</v>
      </c>
      <c r="L434">
        <v>0.25</v>
      </c>
      <c r="M434" s="13">
        <v>65.430000000000007</v>
      </c>
      <c r="N434" t="s">
        <v>27</v>
      </c>
      <c r="O434" t="s">
        <v>388</v>
      </c>
      <c r="P434">
        <v>31</v>
      </c>
      <c r="Q434" s="14">
        <f>_xlfn.IFS(H434=1,$AB$3,H434=2,$AB$4,H434=3,$AB$5)</f>
        <v>80</v>
      </c>
      <c r="R434" s="14">
        <f>L434*Q434</f>
        <v>20</v>
      </c>
      <c r="S434" s="14">
        <f>Table4[[#This Row],[LbrCost]]/24</f>
        <v>0.83333333333333337</v>
      </c>
      <c r="T434" s="14">
        <f>IF(Table4[[#This Row],[WtyLbr]]="Yes",0,Table4[[#This Row],[LbrCost]])</f>
        <v>0</v>
      </c>
      <c r="U434" s="14">
        <f>IF(Table4[[#This Row],[WtyParts]]="Yes",0,Table4[[#This Row],[PartsCost]])</f>
        <v>0</v>
      </c>
      <c r="V434" s="14">
        <f>M434+R434</f>
        <v>85.43</v>
      </c>
      <c r="W434" s="14">
        <f>SUM(Table4[[#This Row],[LbrFee]],Table4[[#This Row],[PartsFee]])</f>
        <v>0</v>
      </c>
      <c r="X434" t="s">
        <v>63</v>
      </c>
      <c r="Y434" t="s">
        <v>39</v>
      </c>
    </row>
    <row r="435" spans="1:25" ht="30" customHeight="1" x14ac:dyDescent="0.3">
      <c r="A435" t="s">
        <v>490</v>
      </c>
      <c r="B435" t="s">
        <v>24</v>
      </c>
      <c r="C435" t="s">
        <v>202</v>
      </c>
      <c r="D435" t="s">
        <v>26</v>
      </c>
      <c r="F435">
        <v>44277</v>
      </c>
      <c r="G435">
        <v>44322</v>
      </c>
      <c r="H435">
        <v>2</v>
      </c>
      <c r="L435">
        <v>0.5</v>
      </c>
      <c r="M435" s="13">
        <v>85.32</v>
      </c>
      <c r="N435" t="s">
        <v>27</v>
      </c>
      <c r="O435" t="s">
        <v>28</v>
      </c>
      <c r="P435">
        <v>45</v>
      </c>
      <c r="Q435" s="14">
        <f>_xlfn.IFS(H435=1,$AB$3,H435=2,$AB$4,H435=3,$AB$5)</f>
        <v>140</v>
      </c>
      <c r="R435" s="14">
        <f>L435*Q435</f>
        <v>70</v>
      </c>
      <c r="S435" s="14">
        <f>Table4[[#This Row],[LbrCost]]/24</f>
        <v>2.9166666666666665</v>
      </c>
      <c r="T435" s="14">
        <f>IF(Table4[[#This Row],[WtyLbr]]="Yes",0,Table4[[#This Row],[LbrCost]])</f>
        <v>70</v>
      </c>
      <c r="U435" s="14">
        <f>IF(Table4[[#This Row],[WtyParts]]="Yes",0,Table4[[#This Row],[PartsCost]])</f>
        <v>85.32</v>
      </c>
      <c r="V435" s="14">
        <f>M435+R435</f>
        <v>155.32</v>
      </c>
      <c r="W435" s="14">
        <f>SUM(Table4[[#This Row],[LbrFee]],Table4[[#This Row],[PartsFee]])</f>
        <v>155.32</v>
      </c>
      <c r="X435" t="s">
        <v>63</v>
      </c>
      <c r="Y435" t="s">
        <v>39</v>
      </c>
    </row>
    <row r="436" spans="1:25" ht="30" customHeight="1" x14ac:dyDescent="0.3">
      <c r="A436" t="s">
        <v>491</v>
      </c>
      <c r="B436" t="s">
        <v>31</v>
      </c>
      <c r="C436" t="s">
        <v>50</v>
      </c>
      <c r="D436" t="s">
        <v>169</v>
      </c>
      <c r="F436">
        <v>44277</v>
      </c>
      <c r="G436">
        <v>44326</v>
      </c>
      <c r="H436">
        <v>2</v>
      </c>
      <c r="K436" t="s">
        <v>44</v>
      </c>
      <c r="L436">
        <v>1.5</v>
      </c>
      <c r="M436" s="13">
        <v>572.16999999999996</v>
      </c>
      <c r="N436" t="s">
        <v>27</v>
      </c>
      <c r="O436" t="s">
        <v>51</v>
      </c>
      <c r="P436">
        <v>49</v>
      </c>
      <c r="Q436" s="14">
        <f>_xlfn.IFS(H436=1,$AB$3,H436=2,$AB$4,H436=3,$AB$5)</f>
        <v>140</v>
      </c>
      <c r="R436" s="14">
        <f>L436*Q436</f>
        <v>210</v>
      </c>
      <c r="S436" s="14">
        <f>Table4[[#This Row],[LbrCost]]/24</f>
        <v>8.75</v>
      </c>
      <c r="T436" s="14">
        <f>IF(Table4[[#This Row],[WtyLbr]]="Yes",0,Table4[[#This Row],[LbrCost]])</f>
        <v>210</v>
      </c>
      <c r="U436" s="14">
        <f>IF(Table4[[#This Row],[WtyParts]]="Yes",0,Table4[[#This Row],[PartsCost]])</f>
        <v>0</v>
      </c>
      <c r="V436" s="14">
        <f>M436+R436</f>
        <v>782.17</v>
      </c>
      <c r="W436" s="14">
        <f>SUM(Table4[[#This Row],[LbrFee]],Table4[[#This Row],[PartsFee]])</f>
        <v>210</v>
      </c>
      <c r="X436" t="s">
        <v>63</v>
      </c>
      <c r="Y436" t="s">
        <v>63</v>
      </c>
    </row>
    <row r="437" spans="1:25" ht="30" customHeight="1" x14ac:dyDescent="0.3">
      <c r="A437" t="s">
        <v>492</v>
      </c>
      <c r="B437" t="s">
        <v>31</v>
      </c>
      <c r="C437" t="s">
        <v>50</v>
      </c>
      <c r="D437" t="s">
        <v>53</v>
      </c>
      <c r="F437">
        <v>44277</v>
      </c>
      <c r="G437">
        <v>44326</v>
      </c>
      <c r="H437">
        <v>2</v>
      </c>
      <c r="K437" t="s">
        <v>44</v>
      </c>
      <c r="L437">
        <v>4.5</v>
      </c>
      <c r="M437" s="13">
        <v>937.98</v>
      </c>
      <c r="N437" t="s">
        <v>27</v>
      </c>
      <c r="O437" t="s">
        <v>51</v>
      </c>
      <c r="P437">
        <v>49</v>
      </c>
      <c r="Q437" s="14">
        <f>_xlfn.IFS(H437=1,$AB$3,H437=2,$AB$4,H437=3,$AB$5)</f>
        <v>140</v>
      </c>
      <c r="R437" s="14">
        <f>L437*Q437</f>
        <v>630</v>
      </c>
      <c r="S437" s="14">
        <f>Table4[[#This Row],[LbrCost]]/24</f>
        <v>26.25</v>
      </c>
      <c r="T437" s="14">
        <f>IF(Table4[[#This Row],[WtyLbr]]="Yes",0,Table4[[#This Row],[LbrCost]])</f>
        <v>630</v>
      </c>
      <c r="U437" s="14">
        <f>IF(Table4[[#This Row],[WtyParts]]="Yes",0,Table4[[#This Row],[PartsCost]])</f>
        <v>0</v>
      </c>
      <c r="V437" s="14">
        <f>M437+R437</f>
        <v>1567.98</v>
      </c>
      <c r="W437" s="14">
        <f>SUM(Table4[[#This Row],[LbrFee]],Table4[[#This Row],[PartsFee]])</f>
        <v>630</v>
      </c>
      <c r="X437" t="s">
        <v>63</v>
      </c>
      <c r="Y437" t="s">
        <v>63</v>
      </c>
    </row>
    <row r="438" spans="1:25" ht="30" customHeight="1" x14ac:dyDescent="0.3">
      <c r="A438" t="s">
        <v>493</v>
      </c>
      <c r="B438" t="s">
        <v>36</v>
      </c>
      <c r="C438" t="s">
        <v>50</v>
      </c>
      <c r="D438" t="s">
        <v>33</v>
      </c>
      <c r="F438">
        <v>44278</v>
      </c>
      <c r="G438">
        <v>44278</v>
      </c>
      <c r="H438">
        <v>1</v>
      </c>
      <c r="J438" t="s">
        <v>44</v>
      </c>
      <c r="K438" t="s">
        <v>44</v>
      </c>
      <c r="L438">
        <v>0.5</v>
      </c>
      <c r="M438" s="13">
        <v>165</v>
      </c>
      <c r="N438" t="s">
        <v>27</v>
      </c>
      <c r="O438" t="s">
        <v>388</v>
      </c>
      <c r="P438" t="s">
        <v>134</v>
      </c>
      <c r="Q438" s="14">
        <f>_xlfn.IFS(H438=1,$AB$3,H438=2,$AB$4,H438=3,$AB$5)</f>
        <v>80</v>
      </c>
      <c r="R438" s="14">
        <f>L438*Q438</f>
        <v>40</v>
      </c>
      <c r="S438" s="14">
        <f>Table4[[#This Row],[LbrCost]]/24</f>
        <v>1.6666666666666667</v>
      </c>
      <c r="T438" s="14">
        <f>IF(Table4[[#This Row],[WtyLbr]]="Yes",0,Table4[[#This Row],[LbrCost]])</f>
        <v>0</v>
      </c>
      <c r="U438" s="14">
        <f>IF(Table4[[#This Row],[WtyParts]]="Yes",0,Table4[[#This Row],[PartsCost]])</f>
        <v>0</v>
      </c>
      <c r="V438" s="14">
        <f>M438+R438</f>
        <v>205</v>
      </c>
      <c r="W438" s="14">
        <f>SUM(Table4[[#This Row],[LbrFee]],Table4[[#This Row],[PartsFee]])</f>
        <v>0</v>
      </c>
      <c r="X438" t="s">
        <v>29</v>
      </c>
      <c r="Y438" t="s">
        <v>29</v>
      </c>
    </row>
    <row r="439" spans="1:25" ht="30" customHeight="1" x14ac:dyDescent="0.3">
      <c r="A439" t="s">
        <v>494</v>
      </c>
      <c r="B439" t="s">
        <v>24</v>
      </c>
      <c r="C439" t="s">
        <v>202</v>
      </c>
      <c r="D439" t="s">
        <v>26</v>
      </c>
      <c r="F439">
        <v>44278</v>
      </c>
      <c r="G439">
        <v>44289</v>
      </c>
      <c r="H439">
        <v>2</v>
      </c>
      <c r="J439" t="s">
        <v>44</v>
      </c>
      <c r="K439" t="s">
        <v>44</v>
      </c>
      <c r="L439">
        <v>0.25</v>
      </c>
      <c r="M439" s="13">
        <v>55.3</v>
      </c>
      <c r="N439" t="s">
        <v>27</v>
      </c>
      <c r="O439" t="s">
        <v>388</v>
      </c>
      <c r="P439">
        <v>11</v>
      </c>
      <c r="Q439" s="14">
        <f>_xlfn.IFS(H439=1,$AB$3,H439=2,$AB$4,H439=3,$AB$5)</f>
        <v>140</v>
      </c>
      <c r="R439" s="14">
        <f>L439*Q439</f>
        <v>35</v>
      </c>
      <c r="S439" s="14">
        <f>Table4[[#This Row],[LbrCost]]/24</f>
        <v>1.4583333333333333</v>
      </c>
      <c r="T439" s="14">
        <f>IF(Table4[[#This Row],[WtyLbr]]="Yes",0,Table4[[#This Row],[LbrCost]])</f>
        <v>0</v>
      </c>
      <c r="U439" s="14">
        <f>IF(Table4[[#This Row],[WtyParts]]="Yes",0,Table4[[#This Row],[PartsCost]])</f>
        <v>0</v>
      </c>
      <c r="V439" s="14">
        <f>M439+R439</f>
        <v>90.3</v>
      </c>
      <c r="W439" s="14">
        <f>SUM(Table4[[#This Row],[LbrFee]],Table4[[#This Row],[PartsFee]])</f>
        <v>0</v>
      </c>
      <c r="X439" t="s">
        <v>29</v>
      </c>
      <c r="Y439" t="s">
        <v>60</v>
      </c>
    </row>
    <row r="440" spans="1:25" ht="30" customHeight="1" x14ac:dyDescent="0.3">
      <c r="A440" t="s">
        <v>495</v>
      </c>
      <c r="B440" t="s">
        <v>68</v>
      </c>
      <c r="C440" t="s">
        <v>43</v>
      </c>
      <c r="D440" t="s">
        <v>33</v>
      </c>
      <c r="F440">
        <v>44278</v>
      </c>
      <c r="G440">
        <v>44296</v>
      </c>
      <c r="H440">
        <v>1</v>
      </c>
      <c r="K440" t="s">
        <v>44</v>
      </c>
      <c r="L440">
        <v>2.75</v>
      </c>
      <c r="M440" s="13">
        <v>534.57000000000005</v>
      </c>
      <c r="N440" t="s">
        <v>27</v>
      </c>
      <c r="O440" t="s">
        <v>51</v>
      </c>
      <c r="P440">
        <v>18</v>
      </c>
      <c r="Q440" s="14">
        <f>_xlfn.IFS(H440=1,$AB$3,H440=2,$AB$4,H440=3,$AB$5)</f>
        <v>80</v>
      </c>
      <c r="R440" s="14">
        <f>L440*Q440</f>
        <v>220</v>
      </c>
      <c r="S440" s="14">
        <f>Table4[[#This Row],[LbrCost]]/24</f>
        <v>9.1666666666666661</v>
      </c>
      <c r="T440" s="14">
        <f>IF(Table4[[#This Row],[WtyLbr]]="Yes",0,Table4[[#This Row],[LbrCost]])</f>
        <v>220</v>
      </c>
      <c r="U440" s="14">
        <f>IF(Table4[[#This Row],[WtyParts]]="Yes",0,Table4[[#This Row],[PartsCost]])</f>
        <v>0</v>
      </c>
      <c r="V440" s="14">
        <f>M440+R440</f>
        <v>754.57</v>
      </c>
      <c r="W440" s="14">
        <f>SUM(Table4[[#This Row],[LbrFee]],Table4[[#This Row],[PartsFee]])</f>
        <v>220</v>
      </c>
      <c r="X440" t="s">
        <v>29</v>
      </c>
      <c r="Y440" t="s">
        <v>60</v>
      </c>
    </row>
    <row r="441" spans="1:25" ht="30" customHeight="1" x14ac:dyDescent="0.3">
      <c r="A441" t="s">
        <v>496</v>
      </c>
      <c r="B441" t="s">
        <v>36</v>
      </c>
      <c r="C441" t="s">
        <v>50</v>
      </c>
      <c r="D441" t="s">
        <v>26</v>
      </c>
      <c r="F441">
        <v>44278</v>
      </c>
      <c r="G441">
        <v>44294</v>
      </c>
      <c r="H441">
        <v>1</v>
      </c>
      <c r="K441" t="s">
        <v>44</v>
      </c>
      <c r="L441">
        <v>1</v>
      </c>
      <c r="M441" s="13">
        <v>448.26</v>
      </c>
      <c r="N441" t="s">
        <v>27</v>
      </c>
      <c r="O441" t="s">
        <v>51</v>
      </c>
      <c r="P441">
        <v>16</v>
      </c>
      <c r="Q441" s="14">
        <f>_xlfn.IFS(H441=1,$AB$3,H441=2,$AB$4,H441=3,$AB$5)</f>
        <v>80</v>
      </c>
      <c r="R441" s="14">
        <f>L441*Q441</f>
        <v>80</v>
      </c>
      <c r="S441" s="14">
        <f>Table4[[#This Row],[LbrCost]]/24</f>
        <v>3.3333333333333335</v>
      </c>
      <c r="T441" s="14">
        <f>IF(Table4[[#This Row],[WtyLbr]]="Yes",0,Table4[[#This Row],[LbrCost]])</f>
        <v>80</v>
      </c>
      <c r="U441" s="14">
        <f>IF(Table4[[#This Row],[WtyParts]]="Yes",0,Table4[[#This Row],[PartsCost]])</f>
        <v>0</v>
      </c>
      <c r="V441" s="14">
        <f>M441+R441</f>
        <v>528.26</v>
      </c>
      <c r="W441" s="14">
        <f>SUM(Table4[[#This Row],[LbrFee]],Table4[[#This Row],[PartsFee]])</f>
        <v>80</v>
      </c>
      <c r="X441" t="s">
        <v>29</v>
      </c>
      <c r="Y441" t="s">
        <v>39</v>
      </c>
    </row>
    <row r="442" spans="1:25" ht="30" customHeight="1" x14ac:dyDescent="0.3">
      <c r="A442" t="s">
        <v>497</v>
      </c>
      <c r="B442" t="s">
        <v>80</v>
      </c>
      <c r="C442" t="s">
        <v>50</v>
      </c>
      <c r="D442" t="s">
        <v>26</v>
      </c>
      <c r="F442">
        <v>44278</v>
      </c>
      <c r="G442">
        <v>44300</v>
      </c>
      <c r="H442">
        <v>2</v>
      </c>
      <c r="L442">
        <v>1</v>
      </c>
      <c r="M442" s="13">
        <v>123.21</v>
      </c>
      <c r="N442" t="s">
        <v>27</v>
      </c>
      <c r="O442" t="s">
        <v>51</v>
      </c>
      <c r="P442">
        <v>22</v>
      </c>
      <c r="Q442" s="14">
        <f>_xlfn.IFS(H442=1,$AB$3,H442=2,$AB$4,H442=3,$AB$5)</f>
        <v>140</v>
      </c>
      <c r="R442" s="14">
        <f>L442*Q442</f>
        <v>140</v>
      </c>
      <c r="S442" s="14">
        <f>Table4[[#This Row],[LbrCost]]/24</f>
        <v>5.833333333333333</v>
      </c>
      <c r="T442" s="14">
        <f>IF(Table4[[#This Row],[WtyLbr]]="Yes",0,Table4[[#This Row],[LbrCost]])</f>
        <v>140</v>
      </c>
      <c r="U442" s="14">
        <f>IF(Table4[[#This Row],[WtyParts]]="Yes",0,Table4[[#This Row],[PartsCost]])</f>
        <v>123.21</v>
      </c>
      <c r="V442" s="14">
        <f>M442+R442</f>
        <v>263.20999999999998</v>
      </c>
      <c r="W442" s="14">
        <f>SUM(Table4[[#This Row],[LbrFee]],Table4[[#This Row],[PartsFee]])</f>
        <v>263.20999999999998</v>
      </c>
      <c r="X442" t="s">
        <v>29</v>
      </c>
      <c r="Y442" t="s">
        <v>47</v>
      </c>
    </row>
    <row r="443" spans="1:25" ht="30" customHeight="1" x14ac:dyDescent="0.3">
      <c r="A443" t="s">
        <v>498</v>
      </c>
      <c r="B443" t="s">
        <v>36</v>
      </c>
      <c r="C443" t="s">
        <v>25</v>
      </c>
      <c r="D443" t="s">
        <v>37</v>
      </c>
      <c r="F443">
        <v>44278</v>
      </c>
      <c r="G443">
        <v>44298</v>
      </c>
      <c r="H443">
        <v>1</v>
      </c>
      <c r="L443">
        <v>0.25</v>
      </c>
      <c r="M443" s="13">
        <v>77.290000000000006</v>
      </c>
      <c r="N443" t="s">
        <v>27</v>
      </c>
      <c r="O443" t="s">
        <v>51</v>
      </c>
      <c r="P443">
        <v>20</v>
      </c>
      <c r="Q443" s="14">
        <f>_xlfn.IFS(H443=1,$AB$3,H443=2,$AB$4,H443=3,$AB$5)</f>
        <v>80</v>
      </c>
      <c r="R443" s="14">
        <f>L443*Q443</f>
        <v>20</v>
      </c>
      <c r="S443" s="14">
        <f>Table4[[#This Row],[LbrCost]]/24</f>
        <v>0.83333333333333337</v>
      </c>
      <c r="T443" s="14">
        <f>IF(Table4[[#This Row],[WtyLbr]]="Yes",0,Table4[[#This Row],[LbrCost]])</f>
        <v>20</v>
      </c>
      <c r="U443" s="14">
        <f>IF(Table4[[#This Row],[WtyParts]]="Yes",0,Table4[[#This Row],[PartsCost]])</f>
        <v>77.290000000000006</v>
      </c>
      <c r="V443" s="14">
        <f>M443+R443</f>
        <v>97.29</v>
      </c>
      <c r="W443" s="14">
        <f>SUM(Table4[[#This Row],[LbrFee]],Table4[[#This Row],[PartsFee]])</f>
        <v>97.29</v>
      </c>
      <c r="X443" t="s">
        <v>29</v>
      </c>
      <c r="Y443" t="s">
        <v>63</v>
      </c>
    </row>
    <row r="444" spans="1:25" ht="30" customHeight="1" x14ac:dyDescent="0.3">
      <c r="A444" t="s">
        <v>499</v>
      </c>
      <c r="B444" t="s">
        <v>24</v>
      </c>
      <c r="C444" t="s">
        <v>202</v>
      </c>
      <c r="D444" t="s">
        <v>169</v>
      </c>
      <c r="F444">
        <v>44278</v>
      </c>
      <c r="G444">
        <v>44298</v>
      </c>
      <c r="H444">
        <v>2</v>
      </c>
      <c r="J444" t="s">
        <v>44</v>
      </c>
      <c r="K444" t="s">
        <v>44</v>
      </c>
      <c r="L444">
        <v>1</v>
      </c>
      <c r="M444" s="13">
        <v>360</v>
      </c>
      <c r="N444" t="s">
        <v>27</v>
      </c>
      <c r="O444" t="s">
        <v>388</v>
      </c>
      <c r="P444">
        <v>20</v>
      </c>
      <c r="Q444" s="14">
        <f>_xlfn.IFS(H444=1,$AB$3,H444=2,$AB$4,H444=3,$AB$5)</f>
        <v>140</v>
      </c>
      <c r="R444" s="14">
        <f>L444*Q444</f>
        <v>140</v>
      </c>
      <c r="S444" s="14">
        <f>Table4[[#This Row],[LbrCost]]/24</f>
        <v>5.833333333333333</v>
      </c>
      <c r="T444" s="14">
        <f>IF(Table4[[#This Row],[WtyLbr]]="Yes",0,Table4[[#This Row],[LbrCost]])</f>
        <v>0</v>
      </c>
      <c r="U444" s="14">
        <f>IF(Table4[[#This Row],[WtyParts]]="Yes",0,Table4[[#This Row],[PartsCost]])</f>
        <v>0</v>
      </c>
      <c r="V444" s="14">
        <f>M444+R444</f>
        <v>500</v>
      </c>
      <c r="W444" s="14">
        <f>SUM(Table4[[#This Row],[LbrFee]],Table4[[#This Row],[PartsFee]])</f>
        <v>0</v>
      </c>
      <c r="X444" t="s">
        <v>29</v>
      </c>
      <c r="Y444" t="s">
        <v>63</v>
      </c>
    </row>
    <row r="445" spans="1:25" ht="30" customHeight="1" x14ac:dyDescent="0.3">
      <c r="A445" t="s">
        <v>500</v>
      </c>
      <c r="B445" t="s">
        <v>42</v>
      </c>
      <c r="C445" t="s">
        <v>50</v>
      </c>
      <c r="D445" t="s">
        <v>53</v>
      </c>
      <c r="F445">
        <v>44278</v>
      </c>
      <c r="G445">
        <v>44329</v>
      </c>
      <c r="H445">
        <v>2</v>
      </c>
      <c r="L445">
        <v>3.5</v>
      </c>
      <c r="M445" s="13">
        <v>653</v>
      </c>
      <c r="N445" t="s">
        <v>27</v>
      </c>
      <c r="O445" t="s">
        <v>51</v>
      </c>
      <c r="P445">
        <v>51</v>
      </c>
      <c r="Q445" s="14">
        <f>_xlfn.IFS(H445=1,$AB$3,H445=2,$AB$4,H445=3,$AB$5)</f>
        <v>140</v>
      </c>
      <c r="R445" s="14">
        <f>L445*Q445</f>
        <v>490</v>
      </c>
      <c r="S445" s="14">
        <f>Table4[[#This Row],[LbrCost]]/24</f>
        <v>20.416666666666668</v>
      </c>
      <c r="T445" s="14">
        <f>IF(Table4[[#This Row],[WtyLbr]]="Yes",0,Table4[[#This Row],[LbrCost]])</f>
        <v>490</v>
      </c>
      <c r="U445" s="14">
        <f>IF(Table4[[#This Row],[WtyParts]]="Yes",0,Table4[[#This Row],[PartsCost]])</f>
        <v>653</v>
      </c>
      <c r="V445" s="14">
        <f>M445+R445</f>
        <v>1143</v>
      </c>
      <c r="W445" s="14">
        <f>SUM(Table4[[#This Row],[LbrFee]],Table4[[#This Row],[PartsFee]])</f>
        <v>1143</v>
      </c>
      <c r="X445" t="s">
        <v>29</v>
      </c>
      <c r="Y445" t="s">
        <v>39</v>
      </c>
    </row>
    <row r="446" spans="1:25" ht="30" customHeight="1" x14ac:dyDescent="0.3">
      <c r="A446" t="s">
        <v>501</v>
      </c>
      <c r="B446" t="s">
        <v>31</v>
      </c>
      <c r="C446" t="s">
        <v>32</v>
      </c>
      <c r="D446" t="s">
        <v>169</v>
      </c>
      <c r="F446">
        <v>44279</v>
      </c>
      <c r="G446">
        <v>44292</v>
      </c>
      <c r="H446">
        <v>1</v>
      </c>
      <c r="L446">
        <v>1.5</v>
      </c>
      <c r="M446" s="13">
        <v>118.3</v>
      </c>
      <c r="N446" t="s">
        <v>27</v>
      </c>
      <c r="O446" t="s">
        <v>28</v>
      </c>
      <c r="P446">
        <v>13</v>
      </c>
      <c r="Q446" s="14">
        <f>_xlfn.IFS(H446=1,$AB$3,H446=2,$AB$4,H446=3,$AB$5)</f>
        <v>80</v>
      </c>
      <c r="R446" s="14">
        <f>L446*Q446</f>
        <v>120</v>
      </c>
      <c r="S446" s="14">
        <f>Table4[[#This Row],[LbrCost]]/24</f>
        <v>5</v>
      </c>
      <c r="T446" s="14">
        <f>IF(Table4[[#This Row],[WtyLbr]]="Yes",0,Table4[[#This Row],[LbrCost]])</f>
        <v>120</v>
      </c>
      <c r="U446" s="14">
        <f>IF(Table4[[#This Row],[WtyParts]]="Yes",0,Table4[[#This Row],[PartsCost]])</f>
        <v>118.3</v>
      </c>
      <c r="V446" s="14">
        <f>M446+R446</f>
        <v>238.3</v>
      </c>
      <c r="W446" s="14">
        <f>SUM(Table4[[#This Row],[LbrFee]],Table4[[#This Row],[PartsFee]])</f>
        <v>238.3</v>
      </c>
      <c r="X446" t="s">
        <v>47</v>
      </c>
      <c r="Y446" t="s">
        <v>29</v>
      </c>
    </row>
    <row r="447" spans="1:25" ht="30" customHeight="1" x14ac:dyDescent="0.3">
      <c r="A447" t="s">
        <v>502</v>
      </c>
      <c r="B447" t="s">
        <v>80</v>
      </c>
      <c r="C447" t="s">
        <v>202</v>
      </c>
      <c r="D447" t="s">
        <v>53</v>
      </c>
      <c r="F447">
        <v>44279</v>
      </c>
      <c r="G447">
        <v>44358</v>
      </c>
      <c r="H447">
        <v>2</v>
      </c>
      <c r="K447" t="s">
        <v>44</v>
      </c>
      <c r="L447">
        <v>2.5</v>
      </c>
      <c r="M447" s="13">
        <v>1480.36</v>
      </c>
      <c r="N447" t="s">
        <v>27</v>
      </c>
      <c r="O447" t="s">
        <v>51</v>
      </c>
      <c r="P447">
        <v>79</v>
      </c>
      <c r="Q447" s="14">
        <f>_xlfn.IFS(H447=1,$AB$3,H447=2,$AB$4,H447=3,$AB$5)</f>
        <v>140</v>
      </c>
      <c r="R447" s="14">
        <f>L447*Q447</f>
        <v>350</v>
      </c>
      <c r="S447" s="14">
        <f>Table4[[#This Row],[LbrCost]]/24</f>
        <v>14.583333333333334</v>
      </c>
      <c r="T447" s="14">
        <f>IF(Table4[[#This Row],[WtyLbr]]="Yes",0,Table4[[#This Row],[LbrCost]])</f>
        <v>350</v>
      </c>
      <c r="U447" s="14">
        <f>IF(Table4[[#This Row],[WtyParts]]="Yes",0,Table4[[#This Row],[PartsCost]])</f>
        <v>0</v>
      </c>
      <c r="V447" s="14">
        <f>M447+R447</f>
        <v>1830.36</v>
      </c>
      <c r="W447" s="14">
        <f>SUM(Table4[[#This Row],[LbrFee]],Table4[[#This Row],[PartsFee]])</f>
        <v>350</v>
      </c>
      <c r="X447" t="s">
        <v>47</v>
      </c>
      <c r="Y447" t="s">
        <v>34</v>
      </c>
    </row>
    <row r="448" spans="1:25" ht="30" customHeight="1" x14ac:dyDescent="0.3">
      <c r="A448" t="s">
        <v>503</v>
      </c>
      <c r="B448" t="s">
        <v>201</v>
      </c>
      <c r="C448" t="s">
        <v>202</v>
      </c>
      <c r="D448" t="s">
        <v>53</v>
      </c>
      <c r="F448">
        <v>44280</v>
      </c>
      <c r="G448">
        <v>44327</v>
      </c>
      <c r="H448">
        <v>2</v>
      </c>
      <c r="L448">
        <v>2.5</v>
      </c>
      <c r="M448" s="13">
        <v>837.16</v>
      </c>
      <c r="N448" t="s">
        <v>27</v>
      </c>
      <c r="O448" t="s">
        <v>51</v>
      </c>
      <c r="P448">
        <v>47</v>
      </c>
      <c r="Q448" s="14">
        <f>_xlfn.IFS(H448=1,$AB$3,H448=2,$AB$4,H448=3,$AB$5)</f>
        <v>140</v>
      </c>
      <c r="R448" s="14">
        <f>L448*Q448</f>
        <v>350</v>
      </c>
      <c r="S448" s="14">
        <f>Table4[[#This Row],[LbrCost]]/24</f>
        <v>14.583333333333334</v>
      </c>
      <c r="T448" s="14">
        <f>IF(Table4[[#This Row],[WtyLbr]]="Yes",0,Table4[[#This Row],[LbrCost]])</f>
        <v>350</v>
      </c>
      <c r="U448" s="14">
        <f>IF(Table4[[#This Row],[WtyParts]]="Yes",0,Table4[[#This Row],[PartsCost]])</f>
        <v>837.16</v>
      </c>
      <c r="V448" s="14">
        <f>M448+R448</f>
        <v>1187.1599999999999</v>
      </c>
      <c r="W448" s="14">
        <f>SUM(Table4[[#This Row],[LbrFee]],Table4[[#This Row],[PartsFee]])</f>
        <v>1187.1599999999999</v>
      </c>
      <c r="X448" t="s">
        <v>39</v>
      </c>
      <c r="Y448" t="s">
        <v>29</v>
      </c>
    </row>
    <row r="449" spans="1:25" ht="30" customHeight="1" x14ac:dyDescent="0.3">
      <c r="A449" t="s">
        <v>504</v>
      </c>
      <c r="B449" t="s">
        <v>24</v>
      </c>
      <c r="C449" t="s">
        <v>202</v>
      </c>
      <c r="D449" t="s">
        <v>53</v>
      </c>
      <c r="F449">
        <v>44282</v>
      </c>
      <c r="G449">
        <v>44377</v>
      </c>
      <c r="H449">
        <v>2</v>
      </c>
      <c r="L449">
        <v>1.75</v>
      </c>
      <c r="M449" s="13">
        <v>242.64</v>
      </c>
      <c r="N449" t="s">
        <v>27</v>
      </c>
      <c r="O449" t="s">
        <v>51</v>
      </c>
      <c r="P449">
        <v>95</v>
      </c>
      <c r="Q449" s="14">
        <f>_xlfn.IFS(H449=1,$AB$3,H449=2,$AB$4,H449=3,$AB$5)</f>
        <v>140</v>
      </c>
      <c r="R449" s="14">
        <f>L449*Q449</f>
        <v>245</v>
      </c>
      <c r="S449" s="14">
        <f>Table4[[#This Row],[LbrCost]]/24</f>
        <v>10.208333333333334</v>
      </c>
      <c r="T449" s="14">
        <f>IF(Table4[[#This Row],[WtyLbr]]="Yes",0,Table4[[#This Row],[LbrCost]])</f>
        <v>245</v>
      </c>
      <c r="U449" s="14">
        <f>IF(Table4[[#This Row],[WtyParts]]="Yes",0,Table4[[#This Row],[PartsCost]])</f>
        <v>242.64</v>
      </c>
      <c r="V449" s="14">
        <f>M449+R449</f>
        <v>487.64</v>
      </c>
      <c r="W449" s="14">
        <f>SUM(Table4[[#This Row],[LbrFee]],Table4[[#This Row],[PartsFee]])</f>
        <v>487.64</v>
      </c>
      <c r="X449" t="s">
        <v>60</v>
      </c>
      <c r="Y449" t="s">
        <v>47</v>
      </c>
    </row>
    <row r="450" spans="1:25" ht="30" customHeight="1" x14ac:dyDescent="0.3">
      <c r="A450" t="s">
        <v>505</v>
      </c>
      <c r="B450" t="s">
        <v>68</v>
      </c>
      <c r="C450" t="s">
        <v>43</v>
      </c>
      <c r="D450" t="s">
        <v>53</v>
      </c>
      <c r="F450">
        <v>44284</v>
      </c>
      <c r="G450">
        <v>44293</v>
      </c>
      <c r="H450">
        <v>1</v>
      </c>
      <c r="K450" t="s">
        <v>44</v>
      </c>
      <c r="L450">
        <v>2</v>
      </c>
      <c r="M450" s="13">
        <v>262.02999999999997</v>
      </c>
      <c r="N450" t="s">
        <v>27</v>
      </c>
      <c r="O450" t="s">
        <v>51</v>
      </c>
      <c r="P450">
        <v>9</v>
      </c>
      <c r="Q450" s="14">
        <f>_xlfn.IFS(H450=1,$AB$3,H450=2,$AB$4,H450=3,$AB$5)</f>
        <v>80</v>
      </c>
      <c r="R450" s="14">
        <f>L450*Q450</f>
        <v>160</v>
      </c>
      <c r="S450" s="14">
        <f>Table4[[#This Row],[LbrCost]]/24</f>
        <v>6.666666666666667</v>
      </c>
      <c r="T450" s="14">
        <f>IF(Table4[[#This Row],[WtyLbr]]="Yes",0,Table4[[#This Row],[LbrCost]])</f>
        <v>160</v>
      </c>
      <c r="U450" s="14">
        <f>IF(Table4[[#This Row],[WtyParts]]="Yes",0,Table4[[#This Row],[PartsCost]])</f>
        <v>0</v>
      </c>
      <c r="V450" s="14">
        <f>M450+R450</f>
        <v>422.03</v>
      </c>
      <c r="W450" s="14">
        <f>SUM(Table4[[#This Row],[LbrFee]],Table4[[#This Row],[PartsFee]])</f>
        <v>160</v>
      </c>
      <c r="X450" t="s">
        <v>63</v>
      </c>
      <c r="Y450" t="s">
        <v>47</v>
      </c>
    </row>
    <row r="451" spans="1:25" ht="30" customHeight="1" x14ac:dyDescent="0.3">
      <c r="A451" t="s">
        <v>506</v>
      </c>
      <c r="B451" t="s">
        <v>68</v>
      </c>
      <c r="C451" t="s">
        <v>25</v>
      </c>
      <c r="D451" t="s">
        <v>169</v>
      </c>
      <c r="F451">
        <v>44284</v>
      </c>
      <c r="G451">
        <v>44375</v>
      </c>
      <c r="H451">
        <v>1</v>
      </c>
      <c r="L451">
        <v>1.75</v>
      </c>
      <c r="M451" s="13">
        <v>473.6</v>
      </c>
      <c r="N451" t="s">
        <v>27</v>
      </c>
      <c r="O451" t="s">
        <v>51</v>
      </c>
      <c r="P451">
        <v>91</v>
      </c>
      <c r="Q451" s="14">
        <f>_xlfn.IFS(H451=1,$AB$3,H451=2,$AB$4,H451=3,$AB$5)</f>
        <v>80</v>
      </c>
      <c r="R451" s="14">
        <f>L451*Q451</f>
        <v>140</v>
      </c>
      <c r="S451" s="14">
        <f>Table4[[#This Row],[LbrCost]]/24</f>
        <v>5.833333333333333</v>
      </c>
      <c r="T451" s="14">
        <f>IF(Table4[[#This Row],[WtyLbr]]="Yes",0,Table4[[#This Row],[LbrCost]])</f>
        <v>140</v>
      </c>
      <c r="U451" s="14">
        <f>IF(Table4[[#This Row],[WtyParts]]="Yes",0,Table4[[#This Row],[PartsCost]])</f>
        <v>473.6</v>
      </c>
      <c r="V451" s="14">
        <f>M451+R451</f>
        <v>613.6</v>
      </c>
      <c r="W451" s="14">
        <f>SUM(Table4[[#This Row],[LbrFee]],Table4[[#This Row],[PartsFee]])</f>
        <v>613.6</v>
      </c>
      <c r="X451" t="s">
        <v>63</v>
      </c>
      <c r="Y451" t="s">
        <v>63</v>
      </c>
    </row>
    <row r="452" spans="1:25" ht="30" customHeight="1" x14ac:dyDescent="0.3">
      <c r="A452" t="s">
        <v>507</v>
      </c>
      <c r="B452" t="s">
        <v>36</v>
      </c>
      <c r="C452" t="s">
        <v>25</v>
      </c>
      <c r="D452" t="s">
        <v>53</v>
      </c>
      <c r="F452">
        <v>44285</v>
      </c>
      <c r="G452">
        <v>44328</v>
      </c>
      <c r="H452">
        <v>1</v>
      </c>
      <c r="L452">
        <v>2.75</v>
      </c>
      <c r="M452" s="13">
        <v>708.02</v>
      </c>
      <c r="N452" t="s">
        <v>27</v>
      </c>
      <c r="O452" t="s">
        <v>51</v>
      </c>
      <c r="P452">
        <v>43</v>
      </c>
      <c r="Q452" s="14">
        <f>_xlfn.IFS(H452=1,$AB$3,H452=2,$AB$4,H452=3,$AB$5)</f>
        <v>80</v>
      </c>
      <c r="R452" s="14">
        <f>L452*Q452</f>
        <v>220</v>
      </c>
      <c r="S452" s="14">
        <f>Table4[[#This Row],[LbrCost]]/24</f>
        <v>9.1666666666666661</v>
      </c>
      <c r="T452" s="14">
        <f>IF(Table4[[#This Row],[WtyLbr]]="Yes",0,Table4[[#This Row],[LbrCost]])</f>
        <v>220</v>
      </c>
      <c r="U452" s="14">
        <f>IF(Table4[[#This Row],[WtyParts]]="Yes",0,Table4[[#This Row],[PartsCost]])</f>
        <v>708.02</v>
      </c>
      <c r="V452" s="14">
        <f>M452+R452</f>
        <v>928.02</v>
      </c>
      <c r="W452" s="14">
        <f>SUM(Table4[[#This Row],[LbrFee]],Table4[[#This Row],[PartsFee]])</f>
        <v>928.02</v>
      </c>
      <c r="X452" t="s">
        <v>29</v>
      </c>
      <c r="Y452" t="s">
        <v>47</v>
      </c>
    </row>
    <row r="453" spans="1:25" ht="30" customHeight="1" x14ac:dyDescent="0.3">
      <c r="A453" t="s">
        <v>508</v>
      </c>
      <c r="B453" t="s">
        <v>36</v>
      </c>
      <c r="C453" t="s">
        <v>50</v>
      </c>
      <c r="D453" t="s">
        <v>33</v>
      </c>
      <c r="F453">
        <v>44286</v>
      </c>
      <c r="G453">
        <v>44292</v>
      </c>
      <c r="H453">
        <v>1</v>
      </c>
      <c r="L453">
        <v>0.5</v>
      </c>
      <c r="M453" s="13">
        <v>13.32</v>
      </c>
      <c r="N453" t="s">
        <v>27</v>
      </c>
      <c r="O453" t="s">
        <v>51</v>
      </c>
      <c r="P453">
        <v>6</v>
      </c>
      <c r="Q453" s="14">
        <f>_xlfn.IFS(H453=1,$AB$3,H453=2,$AB$4,H453=3,$AB$5)</f>
        <v>80</v>
      </c>
      <c r="R453" s="14">
        <f>L453*Q453</f>
        <v>40</v>
      </c>
      <c r="S453" s="14">
        <f>Table4[[#This Row],[LbrCost]]/24</f>
        <v>1.6666666666666667</v>
      </c>
      <c r="T453" s="14">
        <f>IF(Table4[[#This Row],[WtyLbr]]="Yes",0,Table4[[#This Row],[LbrCost]])</f>
        <v>40</v>
      </c>
      <c r="U453" s="14">
        <f>IF(Table4[[#This Row],[WtyParts]]="Yes",0,Table4[[#This Row],[PartsCost]])</f>
        <v>13.32</v>
      </c>
      <c r="V453" s="14">
        <f>M453+R453</f>
        <v>53.32</v>
      </c>
      <c r="W453" s="14">
        <f>SUM(Table4[[#This Row],[LbrFee]],Table4[[#This Row],[PartsFee]])</f>
        <v>53.32</v>
      </c>
      <c r="X453" t="s">
        <v>47</v>
      </c>
      <c r="Y453" t="s">
        <v>29</v>
      </c>
    </row>
    <row r="454" spans="1:25" ht="30" customHeight="1" x14ac:dyDescent="0.3">
      <c r="A454" t="s">
        <v>509</v>
      </c>
      <c r="B454" t="s">
        <v>80</v>
      </c>
      <c r="C454" t="s">
        <v>50</v>
      </c>
      <c r="D454" t="s">
        <v>33</v>
      </c>
      <c r="E454" t="s">
        <v>44</v>
      </c>
      <c r="F454">
        <v>44286</v>
      </c>
      <c r="G454">
        <v>44307</v>
      </c>
      <c r="H454">
        <v>1</v>
      </c>
      <c r="L454">
        <v>0.75</v>
      </c>
      <c r="M454" s="13">
        <v>51.29</v>
      </c>
      <c r="N454" t="s">
        <v>27</v>
      </c>
      <c r="O454" t="s">
        <v>51</v>
      </c>
      <c r="P454">
        <v>21</v>
      </c>
      <c r="Q454" s="14">
        <f>_xlfn.IFS(H454=1,$AB$3,H454=2,$AB$4,H454=3,$AB$5)</f>
        <v>80</v>
      </c>
      <c r="R454" s="14">
        <f>L454*Q454</f>
        <v>60</v>
      </c>
      <c r="S454" s="14">
        <f>Table4[[#This Row],[LbrCost]]/24</f>
        <v>2.5</v>
      </c>
      <c r="T454" s="14">
        <f>IF(Table4[[#This Row],[WtyLbr]]="Yes",0,Table4[[#This Row],[LbrCost]])</f>
        <v>60</v>
      </c>
      <c r="U454" s="14">
        <f>IF(Table4[[#This Row],[WtyParts]]="Yes",0,Table4[[#This Row],[PartsCost]])</f>
        <v>51.29</v>
      </c>
      <c r="V454" s="14">
        <f>M454+R454</f>
        <v>111.28999999999999</v>
      </c>
      <c r="W454" s="14">
        <f>SUM(Table4[[#This Row],[LbrFee]],Table4[[#This Row],[PartsFee]])</f>
        <v>111.28999999999999</v>
      </c>
      <c r="X454" t="s">
        <v>47</v>
      </c>
      <c r="Y454" t="s">
        <v>47</v>
      </c>
    </row>
    <row r="455" spans="1:25" ht="30" customHeight="1" x14ac:dyDescent="0.3">
      <c r="A455" t="s">
        <v>510</v>
      </c>
      <c r="B455" t="s">
        <v>24</v>
      </c>
      <c r="C455" t="s">
        <v>202</v>
      </c>
      <c r="D455" t="s">
        <v>37</v>
      </c>
      <c r="F455">
        <v>44287</v>
      </c>
      <c r="G455">
        <v>44302</v>
      </c>
      <c r="H455">
        <v>1</v>
      </c>
      <c r="L455">
        <v>0.25</v>
      </c>
      <c r="M455" s="13">
        <v>89.5</v>
      </c>
      <c r="N455" t="s">
        <v>27</v>
      </c>
      <c r="O455" t="s">
        <v>28</v>
      </c>
      <c r="P455">
        <v>15</v>
      </c>
      <c r="Q455" s="14">
        <f>_xlfn.IFS(H455=1,$AB$3,H455=2,$AB$4,H455=3,$AB$5)</f>
        <v>80</v>
      </c>
      <c r="R455" s="14">
        <f>L455*Q455</f>
        <v>20</v>
      </c>
      <c r="S455" s="14">
        <f>Table4[[#This Row],[LbrCost]]/24</f>
        <v>0.83333333333333337</v>
      </c>
      <c r="T455" s="14">
        <f>IF(Table4[[#This Row],[WtyLbr]]="Yes",0,Table4[[#This Row],[LbrCost]])</f>
        <v>20</v>
      </c>
      <c r="U455" s="14">
        <f>IF(Table4[[#This Row],[WtyParts]]="Yes",0,Table4[[#This Row],[PartsCost]])</f>
        <v>89.5</v>
      </c>
      <c r="V455" s="14">
        <f>M455+R455</f>
        <v>109.5</v>
      </c>
      <c r="W455" s="14">
        <f>SUM(Table4[[#This Row],[LbrFee]],Table4[[#This Row],[PartsFee]])</f>
        <v>109.5</v>
      </c>
      <c r="X455" t="s">
        <v>39</v>
      </c>
      <c r="Y455" t="s">
        <v>34</v>
      </c>
    </row>
    <row r="456" spans="1:25" ht="30" customHeight="1" x14ac:dyDescent="0.3">
      <c r="A456" t="s">
        <v>511</v>
      </c>
      <c r="B456" t="s">
        <v>42</v>
      </c>
      <c r="C456" t="s">
        <v>50</v>
      </c>
      <c r="D456" t="s">
        <v>26</v>
      </c>
      <c r="F456">
        <v>44287</v>
      </c>
      <c r="G456">
        <v>44298</v>
      </c>
      <c r="H456">
        <v>1</v>
      </c>
      <c r="L456">
        <v>0.25</v>
      </c>
      <c r="M456" s="13">
        <v>74.53</v>
      </c>
      <c r="N456" t="s">
        <v>27</v>
      </c>
      <c r="O456" t="s">
        <v>38</v>
      </c>
      <c r="P456">
        <v>11</v>
      </c>
      <c r="Q456" s="14">
        <f>_xlfn.IFS(H456=1,$AB$3,H456=2,$AB$4,H456=3,$AB$5)</f>
        <v>80</v>
      </c>
      <c r="R456" s="14">
        <f>L456*Q456</f>
        <v>20</v>
      </c>
      <c r="S456" s="14">
        <f>Table4[[#This Row],[LbrCost]]/24</f>
        <v>0.83333333333333337</v>
      </c>
      <c r="T456" s="14">
        <f>IF(Table4[[#This Row],[WtyLbr]]="Yes",0,Table4[[#This Row],[LbrCost]])</f>
        <v>20</v>
      </c>
      <c r="U456" s="14">
        <f>IF(Table4[[#This Row],[WtyParts]]="Yes",0,Table4[[#This Row],[PartsCost]])</f>
        <v>74.53</v>
      </c>
      <c r="V456" s="14">
        <f>M456+R456</f>
        <v>94.53</v>
      </c>
      <c r="W456" s="14">
        <f>SUM(Table4[[#This Row],[LbrFee]],Table4[[#This Row],[PartsFee]])</f>
        <v>94.53</v>
      </c>
      <c r="X456" t="s">
        <v>39</v>
      </c>
      <c r="Y456" t="s">
        <v>63</v>
      </c>
    </row>
    <row r="457" spans="1:25" ht="30" customHeight="1" x14ac:dyDescent="0.3">
      <c r="A457" t="s">
        <v>512</v>
      </c>
      <c r="B457" t="s">
        <v>24</v>
      </c>
      <c r="C457" t="s">
        <v>202</v>
      </c>
      <c r="D457" t="s">
        <v>53</v>
      </c>
      <c r="F457">
        <v>44287</v>
      </c>
      <c r="G457">
        <v>44298</v>
      </c>
      <c r="H457">
        <v>2</v>
      </c>
      <c r="L457">
        <v>1.5</v>
      </c>
      <c r="M457" s="13">
        <v>64</v>
      </c>
      <c r="N457" t="s">
        <v>27</v>
      </c>
      <c r="O457" t="s">
        <v>28</v>
      </c>
      <c r="P457">
        <v>11</v>
      </c>
      <c r="Q457" s="14">
        <f>_xlfn.IFS(H457=1,$AB$3,H457=2,$AB$4,H457=3,$AB$5)</f>
        <v>140</v>
      </c>
      <c r="R457" s="14">
        <f>L457*Q457</f>
        <v>210</v>
      </c>
      <c r="S457" s="14">
        <f>Table4[[#This Row],[LbrCost]]/24</f>
        <v>8.75</v>
      </c>
      <c r="T457" s="14">
        <f>IF(Table4[[#This Row],[WtyLbr]]="Yes",0,Table4[[#This Row],[LbrCost]])</f>
        <v>210</v>
      </c>
      <c r="U457" s="14">
        <f>IF(Table4[[#This Row],[WtyParts]]="Yes",0,Table4[[#This Row],[PartsCost]])</f>
        <v>64</v>
      </c>
      <c r="V457" s="14">
        <f>M457+R457</f>
        <v>274</v>
      </c>
      <c r="W457" s="14">
        <f>SUM(Table4[[#This Row],[LbrFee]],Table4[[#This Row],[PartsFee]])</f>
        <v>274</v>
      </c>
      <c r="X457" t="s">
        <v>39</v>
      </c>
      <c r="Y457" t="s">
        <v>63</v>
      </c>
    </row>
    <row r="458" spans="1:25" ht="30" customHeight="1" x14ac:dyDescent="0.3">
      <c r="A458" t="s">
        <v>513</v>
      </c>
      <c r="B458" t="s">
        <v>42</v>
      </c>
      <c r="C458" t="s">
        <v>25</v>
      </c>
      <c r="D458" t="s">
        <v>26</v>
      </c>
      <c r="E458" t="s">
        <v>44</v>
      </c>
      <c r="F458">
        <v>44287</v>
      </c>
      <c r="G458">
        <v>44300</v>
      </c>
      <c r="H458">
        <v>1</v>
      </c>
      <c r="L458">
        <v>0.25</v>
      </c>
      <c r="M458" s="13">
        <v>23.4</v>
      </c>
      <c r="N458" t="s">
        <v>27</v>
      </c>
      <c r="O458" t="s">
        <v>28</v>
      </c>
      <c r="P458">
        <v>13</v>
      </c>
      <c r="Q458" s="14">
        <f>_xlfn.IFS(H458=1,$AB$3,H458=2,$AB$4,H458=3,$AB$5)</f>
        <v>80</v>
      </c>
      <c r="R458" s="14">
        <f>L458*Q458</f>
        <v>20</v>
      </c>
      <c r="S458" s="14">
        <f>Table4[[#This Row],[LbrCost]]/24</f>
        <v>0.83333333333333337</v>
      </c>
      <c r="T458" s="14">
        <f>IF(Table4[[#This Row],[WtyLbr]]="Yes",0,Table4[[#This Row],[LbrCost]])</f>
        <v>20</v>
      </c>
      <c r="U458" s="14">
        <f>IF(Table4[[#This Row],[WtyParts]]="Yes",0,Table4[[#This Row],[PartsCost]])</f>
        <v>23.4</v>
      </c>
      <c r="V458" s="14">
        <f>M458+R458</f>
        <v>43.4</v>
      </c>
      <c r="W458" s="14">
        <f>SUM(Table4[[#This Row],[LbrFee]],Table4[[#This Row],[PartsFee]])</f>
        <v>43.4</v>
      </c>
      <c r="X458" t="s">
        <v>39</v>
      </c>
      <c r="Y458" t="s">
        <v>47</v>
      </c>
    </row>
    <row r="459" spans="1:25" ht="30" customHeight="1" x14ac:dyDescent="0.3">
      <c r="A459" t="s">
        <v>514</v>
      </c>
      <c r="B459" t="s">
        <v>201</v>
      </c>
      <c r="C459" t="s">
        <v>202</v>
      </c>
      <c r="D459" t="s">
        <v>26</v>
      </c>
      <c r="F459">
        <v>44287</v>
      </c>
      <c r="G459">
        <v>44312</v>
      </c>
      <c r="H459">
        <v>2</v>
      </c>
      <c r="L459">
        <v>0.25</v>
      </c>
      <c r="M459" s="13">
        <v>17.13</v>
      </c>
      <c r="N459" t="s">
        <v>27</v>
      </c>
      <c r="O459" t="s">
        <v>28</v>
      </c>
      <c r="P459">
        <v>25</v>
      </c>
      <c r="Q459" s="14">
        <f>_xlfn.IFS(H459=1,$AB$3,H459=2,$AB$4,H459=3,$AB$5)</f>
        <v>140</v>
      </c>
      <c r="R459" s="14">
        <f>L459*Q459</f>
        <v>35</v>
      </c>
      <c r="S459" s="14">
        <f>Table4[[#This Row],[LbrCost]]/24</f>
        <v>1.4583333333333333</v>
      </c>
      <c r="T459" s="14">
        <f>IF(Table4[[#This Row],[WtyLbr]]="Yes",0,Table4[[#This Row],[LbrCost]])</f>
        <v>35</v>
      </c>
      <c r="U459" s="14">
        <f>IF(Table4[[#This Row],[WtyParts]]="Yes",0,Table4[[#This Row],[PartsCost]])</f>
        <v>17.13</v>
      </c>
      <c r="V459" s="14">
        <f>M459+R459</f>
        <v>52.129999999999995</v>
      </c>
      <c r="W459" s="14">
        <f>SUM(Table4[[#This Row],[LbrFee]],Table4[[#This Row],[PartsFee]])</f>
        <v>52.129999999999995</v>
      </c>
      <c r="X459" t="s">
        <v>39</v>
      </c>
      <c r="Y459" t="s">
        <v>63</v>
      </c>
    </row>
    <row r="460" spans="1:25" ht="30" customHeight="1" x14ac:dyDescent="0.3">
      <c r="A460" t="s">
        <v>515</v>
      </c>
      <c r="B460" t="s">
        <v>55</v>
      </c>
      <c r="C460" t="s">
        <v>32</v>
      </c>
      <c r="D460" t="s">
        <v>26</v>
      </c>
      <c r="F460">
        <v>44287</v>
      </c>
      <c r="G460">
        <v>44315</v>
      </c>
      <c r="H460">
        <v>1</v>
      </c>
      <c r="L460">
        <v>0.5</v>
      </c>
      <c r="M460" s="13">
        <v>149.5</v>
      </c>
      <c r="N460" t="s">
        <v>27</v>
      </c>
      <c r="O460" t="s">
        <v>38</v>
      </c>
      <c r="P460">
        <v>28</v>
      </c>
      <c r="Q460" s="14">
        <f>_xlfn.IFS(H460=1,$AB$3,H460=2,$AB$4,H460=3,$AB$5)</f>
        <v>80</v>
      </c>
      <c r="R460" s="14">
        <f>L460*Q460</f>
        <v>40</v>
      </c>
      <c r="S460" s="14">
        <f>Table4[[#This Row],[LbrCost]]/24</f>
        <v>1.6666666666666667</v>
      </c>
      <c r="T460" s="14">
        <f>IF(Table4[[#This Row],[WtyLbr]]="Yes",0,Table4[[#This Row],[LbrCost]])</f>
        <v>40</v>
      </c>
      <c r="U460" s="14">
        <f>IF(Table4[[#This Row],[WtyParts]]="Yes",0,Table4[[#This Row],[PartsCost]])</f>
        <v>149.5</v>
      </c>
      <c r="V460" s="14">
        <f>M460+R460</f>
        <v>189.5</v>
      </c>
      <c r="W460" s="14">
        <f>SUM(Table4[[#This Row],[LbrFee]],Table4[[#This Row],[PartsFee]])</f>
        <v>189.5</v>
      </c>
      <c r="X460" t="s">
        <v>39</v>
      </c>
      <c r="Y460" t="s">
        <v>39</v>
      </c>
    </row>
    <row r="461" spans="1:25" ht="30" customHeight="1" x14ac:dyDescent="0.3">
      <c r="A461" t="s">
        <v>516</v>
      </c>
      <c r="B461" t="s">
        <v>42</v>
      </c>
      <c r="C461" t="s">
        <v>50</v>
      </c>
      <c r="D461" t="s">
        <v>26</v>
      </c>
      <c r="F461">
        <v>44288</v>
      </c>
      <c r="G461">
        <v>44312</v>
      </c>
      <c r="H461">
        <v>1</v>
      </c>
      <c r="L461">
        <v>0.5</v>
      </c>
      <c r="M461" s="13">
        <v>163.19999999999999</v>
      </c>
      <c r="N461" t="s">
        <v>27</v>
      </c>
      <c r="O461" t="s">
        <v>38</v>
      </c>
      <c r="P461">
        <v>24</v>
      </c>
      <c r="Q461" s="14">
        <f>_xlfn.IFS(H461=1,$AB$3,H461=2,$AB$4,H461=3,$AB$5)</f>
        <v>80</v>
      </c>
      <c r="R461" s="14">
        <f>L461*Q461</f>
        <v>40</v>
      </c>
      <c r="S461" s="14">
        <f>Table4[[#This Row],[LbrCost]]/24</f>
        <v>1.6666666666666667</v>
      </c>
      <c r="T461" s="14">
        <f>IF(Table4[[#This Row],[WtyLbr]]="Yes",0,Table4[[#This Row],[LbrCost]])</f>
        <v>40</v>
      </c>
      <c r="U461" s="14">
        <f>IF(Table4[[#This Row],[WtyParts]]="Yes",0,Table4[[#This Row],[PartsCost]])</f>
        <v>163.19999999999999</v>
      </c>
      <c r="V461" s="14">
        <f>M461+R461</f>
        <v>203.2</v>
      </c>
      <c r="W461" s="14">
        <f>SUM(Table4[[#This Row],[LbrFee]],Table4[[#This Row],[PartsFee]])</f>
        <v>203.2</v>
      </c>
      <c r="X461" t="s">
        <v>34</v>
      </c>
      <c r="Y461" t="s">
        <v>63</v>
      </c>
    </row>
    <row r="462" spans="1:25" ht="30" customHeight="1" x14ac:dyDescent="0.3">
      <c r="A462" t="s">
        <v>517</v>
      </c>
      <c r="B462" t="s">
        <v>24</v>
      </c>
      <c r="C462" t="s">
        <v>202</v>
      </c>
      <c r="D462" t="s">
        <v>26</v>
      </c>
      <c r="F462">
        <v>44289</v>
      </c>
      <c r="G462">
        <v>44301</v>
      </c>
      <c r="H462">
        <v>2</v>
      </c>
      <c r="L462">
        <v>0.25</v>
      </c>
      <c r="M462" s="13">
        <v>14.76</v>
      </c>
      <c r="N462" t="s">
        <v>27</v>
      </c>
      <c r="O462" t="s">
        <v>28</v>
      </c>
      <c r="P462">
        <v>12</v>
      </c>
      <c r="Q462" s="14">
        <f>_xlfn.IFS(H462=1,$AB$3,H462=2,$AB$4,H462=3,$AB$5)</f>
        <v>140</v>
      </c>
      <c r="R462" s="14">
        <f>L462*Q462</f>
        <v>35</v>
      </c>
      <c r="S462" s="14">
        <f>Table4[[#This Row],[LbrCost]]/24</f>
        <v>1.4583333333333333</v>
      </c>
      <c r="T462" s="14">
        <f>IF(Table4[[#This Row],[WtyLbr]]="Yes",0,Table4[[#This Row],[LbrCost]])</f>
        <v>35</v>
      </c>
      <c r="U462" s="14">
        <f>IF(Table4[[#This Row],[WtyParts]]="Yes",0,Table4[[#This Row],[PartsCost]])</f>
        <v>14.76</v>
      </c>
      <c r="V462" s="14">
        <f>M462+R462</f>
        <v>49.76</v>
      </c>
      <c r="W462" s="14">
        <f>SUM(Table4[[#This Row],[LbrFee]],Table4[[#This Row],[PartsFee]])</f>
        <v>49.76</v>
      </c>
      <c r="X462" t="s">
        <v>60</v>
      </c>
      <c r="Y462" t="s">
        <v>39</v>
      </c>
    </row>
    <row r="463" spans="1:25" ht="30" customHeight="1" x14ac:dyDescent="0.3">
      <c r="A463" t="s">
        <v>518</v>
      </c>
      <c r="B463" t="s">
        <v>68</v>
      </c>
      <c r="C463" t="s">
        <v>43</v>
      </c>
      <c r="D463" t="s">
        <v>26</v>
      </c>
      <c r="F463">
        <v>44289</v>
      </c>
      <c r="G463">
        <v>44313</v>
      </c>
      <c r="H463">
        <v>1</v>
      </c>
      <c r="L463">
        <v>0.75</v>
      </c>
      <c r="M463" s="13">
        <v>21.33</v>
      </c>
      <c r="N463" t="s">
        <v>27</v>
      </c>
      <c r="O463" t="s">
        <v>28</v>
      </c>
      <c r="P463">
        <v>24</v>
      </c>
      <c r="Q463" s="14">
        <f>_xlfn.IFS(H463=1,$AB$3,H463=2,$AB$4,H463=3,$AB$5)</f>
        <v>80</v>
      </c>
      <c r="R463" s="14">
        <f>L463*Q463</f>
        <v>60</v>
      </c>
      <c r="S463" s="14">
        <f>Table4[[#This Row],[LbrCost]]/24</f>
        <v>2.5</v>
      </c>
      <c r="T463" s="14">
        <f>IF(Table4[[#This Row],[WtyLbr]]="Yes",0,Table4[[#This Row],[LbrCost]])</f>
        <v>60</v>
      </c>
      <c r="U463" s="14">
        <f>IF(Table4[[#This Row],[WtyParts]]="Yes",0,Table4[[#This Row],[PartsCost]])</f>
        <v>21.33</v>
      </c>
      <c r="V463" s="14">
        <f>M463+R463</f>
        <v>81.33</v>
      </c>
      <c r="W463" s="14">
        <f>SUM(Table4[[#This Row],[LbrFee]],Table4[[#This Row],[PartsFee]])</f>
        <v>81.33</v>
      </c>
      <c r="X463" t="s">
        <v>60</v>
      </c>
      <c r="Y463" t="s">
        <v>29</v>
      </c>
    </row>
    <row r="464" spans="1:25" ht="30" customHeight="1" x14ac:dyDescent="0.3">
      <c r="A464" t="s">
        <v>519</v>
      </c>
      <c r="B464" t="s">
        <v>42</v>
      </c>
      <c r="C464" t="s">
        <v>50</v>
      </c>
      <c r="D464" t="s">
        <v>26</v>
      </c>
      <c r="F464">
        <v>44289</v>
      </c>
      <c r="G464">
        <v>44327</v>
      </c>
      <c r="H464">
        <v>2</v>
      </c>
      <c r="K464" t="s">
        <v>44</v>
      </c>
      <c r="L464">
        <v>1</v>
      </c>
      <c r="M464" s="13">
        <v>304.51</v>
      </c>
      <c r="N464" t="s">
        <v>27</v>
      </c>
      <c r="O464" t="s">
        <v>51</v>
      </c>
      <c r="P464">
        <v>38</v>
      </c>
      <c r="Q464" s="14">
        <f>_xlfn.IFS(H464=1,$AB$3,H464=2,$AB$4,H464=3,$AB$5)</f>
        <v>140</v>
      </c>
      <c r="R464" s="14">
        <f>L464*Q464</f>
        <v>140</v>
      </c>
      <c r="S464" s="14">
        <f>Table4[[#This Row],[LbrCost]]/24</f>
        <v>5.833333333333333</v>
      </c>
      <c r="T464" s="14">
        <f>IF(Table4[[#This Row],[WtyLbr]]="Yes",0,Table4[[#This Row],[LbrCost]])</f>
        <v>140</v>
      </c>
      <c r="U464" s="14">
        <f>IF(Table4[[#This Row],[WtyParts]]="Yes",0,Table4[[#This Row],[PartsCost]])</f>
        <v>0</v>
      </c>
      <c r="V464" s="14">
        <f>M464+R464</f>
        <v>444.51</v>
      </c>
      <c r="W464" s="14">
        <f>SUM(Table4[[#This Row],[LbrFee]],Table4[[#This Row],[PartsFee]])</f>
        <v>140</v>
      </c>
      <c r="X464" t="s">
        <v>60</v>
      </c>
      <c r="Y464" t="s">
        <v>29</v>
      </c>
    </row>
    <row r="465" spans="1:25" ht="30" customHeight="1" x14ac:dyDescent="0.3">
      <c r="A465" t="s">
        <v>520</v>
      </c>
      <c r="B465" t="s">
        <v>143</v>
      </c>
      <c r="C465" t="s">
        <v>25</v>
      </c>
      <c r="D465" t="s">
        <v>26</v>
      </c>
      <c r="E465" t="s">
        <v>44</v>
      </c>
      <c r="F465">
        <v>44289</v>
      </c>
      <c r="G465">
        <v>44327</v>
      </c>
      <c r="H465">
        <v>1</v>
      </c>
      <c r="L465">
        <v>0.5</v>
      </c>
      <c r="M465" s="13">
        <v>36.340000000000003</v>
      </c>
      <c r="N465" t="s">
        <v>27</v>
      </c>
      <c r="O465" t="s">
        <v>28</v>
      </c>
      <c r="P465">
        <v>38</v>
      </c>
      <c r="Q465" s="14">
        <f>_xlfn.IFS(H465=1,$AB$3,H465=2,$AB$4,H465=3,$AB$5)</f>
        <v>80</v>
      </c>
      <c r="R465" s="14">
        <f>L465*Q465</f>
        <v>40</v>
      </c>
      <c r="S465" s="14">
        <f>Table4[[#This Row],[LbrCost]]/24</f>
        <v>1.6666666666666667</v>
      </c>
      <c r="T465" s="14">
        <f>IF(Table4[[#This Row],[WtyLbr]]="Yes",0,Table4[[#This Row],[LbrCost]])</f>
        <v>40</v>
      </c>
      <c r="U465" s="14">
        <f>IF(Table4[[#This Row],[WtyParts]]="Yes",0,Table4[[#This Row],[PartsCost]])</f>
        <v>36.340000000000003</v>
      </c>
      <c r="V465" s="14">
        <f>M465+R465</f>
        <v>76.34</v>
      </c>
      <c r="W465" s="14">
        <f>SUM(Table4[[#This Row],[LbrFee]],Table4[[#This Row],[PartsFee]])</f>
        <v>76.34</v>
      </c>
      <c r="X465" t="s">
        <v>60</v>
      </c>
      <c r="Y465" t="s">
        <v>29</v>
      </c>
    </row>
    <row r="466" spans="1:25" ht="30" customHeight="1" x14ac:dyDescent="0.3">
      <c r="A466" t="s">
        <v>521</v>
      </c>
      <c r="B466" t="s">
        <v>201</v>
      </c>
      <c r="C466" t="s">
        <v>202</v>
      </c>
      <c r="D466" t="s">
        <v>26</v>
      </c>
      <c r="F466">
        <v>44291</v>
      </c>
      <c r="G466">
        <v>44300</v>
      </c>
      <c r="H466">
        <v>2</v>
      </c>
      <c r="L466">
        <v>0.5</v>
      </c>
      <c r="M466" s="13">
        <v>21.33</v>
      </c>
      <c r="N466" t="s">
        <v>27</v>
      </c>
      <c r="O466" t="s">
        <v>28</v>
      </c>
      <c r="P466">
        <v>9</v>
      </c>
      <c r="Q466" s="14">
        <f>_xlfn.IFS(H466=1,$AB$3,H466=2,$AB$4,H466=3,$AB$5)</f>
        <v>140</v>
      </c>
      <c r="R466" s="14">
        <f>L466*Q466</f>
        <v>70</v>
      </c>
      <c r="S466" s="14">
        <f>Table4[[#This Row],[LbrCost]]/24</f>
        <v>2.9166666666666665</v>
      </c>
      <c r="T466" s="14">
        <f>IF(Table4[[#This Row],[WtyLbr]]="Yes",0,Table4[[#This Row],[LbrCost]])</f>
        <v>70</v>
      </c>
      <c r="U466" s="14">
        <f>IF(Table4[[#This Row],[WtyParts]]="Yes",0,Table4[[#This Row],[PartsCost]])</f>
        <v>21.33</v>
      </c>
      <c r="V466" s="14">
        <f>M466+R466</f>
        <v>91.33</v>
      </c>
      <c r="W466" s="14">
        <f>SUM(Table4[[#This Row],[LbrFee]],Table4[[#This Row],[PartsFee]])</f>
        <v>91.33</v>
      </c>
      <c r="X466" t="s">
        <v>63</v>
      </c>
      <c r="Y466" t="s">
        <v>47</v>
      </c>
    </row>
    <row r="467" spans="1:25" ht="30" customHeight="1" x14ac:dyDescent="0.3">
      <c r="A467" t="s">
        <v>522</v>
      </c>
      <c r="B467" t="s">
        <v>24</v>
      </c>
      <c r="C467" t="s">
        <v>202</v>
      </c>
      <c r="D467" t="s">
        <v>33</v>
      </c>
      <c r="F467">
        <v>44291</v>
      </c>
      <c r="G467">
        <v>44309</v>
      </c>
      <c r="H467">
        <v>2</v>
      </c>
      <c r="L467">
        <v>0.5</v>
      </c>
      <c r="M467" s="13">
        <v>392.02</v>
      </c>
      <c r="N467" t="s">
        <v>27</v>
      </c>
      <c r="O467" t="s">
        <v>51</v>
      </c>
      <c r="P467">
        <v>18</v>
      </c>
      <c r="Q467" s="14">
        <f>_xlfn.IFS(H467=1,$AB$3,H467=2,$AB$4,H467=3,$AB$5)</f>
        <v>140</v>
      </c>
      <c r="R467" s="14">
        <f>L467*Q467</f>
        <v>70</v>
      </c>
      <c r="S467" s="14">
        <f>Table4[[#This Row],[LbrCost]]/24</f>
        <v>2.9166666666666665</v>
      </c>
      <c r="T467" s="14">
        <f>IF(Table4[[#This Row],[WtyLbr]]="Yes",0,Table4[[#This Row],[LbrCost]])</f>
        <v>70</v>
      </c>
      <c r="U467" s="14">
        <f>IF(Table4[[#This Row],[WtyParts]]="Yes",0,Table4[[#This Row],[PartsCost]])</f>
        <v>392.02</v>
      </c>
      <c r="V467" s="14">
        <f>M467+R467</f>
        <v>462.02</v>
      </c>
      <c r="W467" s="14">
        <f>SUM(Table4[[#This Row],[LbrFee]],Table4[[#This Row],[PartsFee]])</f>
        <v>462.02</v>
      </c>
      <c r="X467" t="s">
        <v>63</v>
      </c>
      <c r="Y467" t="s">
        <v>34</v>
      </c>
    </row>
    <row r="468" spans="1:25" ht="30" customHeight="1" x14ac:dyDescent="0.3">
      <c r="A468" t="s">
        <v>523</v>
      </c>
      <c r="B468" t="s">
        <v>24</v>
      </c>
      <c r="C468" t="s">
        <v>202</v>
      </c>
      <c r="D468" t="s">
        <v>26</v>
      </c>
      <c r="F468">
        <v>44291</v>
      </c>
      <c r="G468">
        <v>44315</v>
      </c>
      <c r="H468">
        <v>1</v>
      </c>
      <c r="L468">
        <v>0.25</v>
      </c>
      <c r="M468" s="13">
        <v>151.79</v>
      </c>
      <c r="N468" t="s">
        <v>27</v>
      </c>
      <c r="O468" t="s">
        <v>28</v>
      </c>
      <c r="P468">
        <v>24</v>
      </c>
      <c r="Q468" s="14">
        <f>_xlfn.IFS(H468=1,$AB$3,H468=2,$AB$4,H468=3,$AB$5)</f>
        <v>80</v>
      </c>
      <c r="R468" s="14">
        <f>L468*Q468</f>
        <v>20</v>
      </c>
      <c r="S468" s="14">
        <f>Table4[[#This Row],[LbrCost]]/24</f>
        <v>0.83333333333333337</v>
      </c>
      <c r="T468" s="14">
        <f>IF(Table4[[#This Row],[WtyLbr]]="Yes",0,Table4[[#This Row],[LbrCost]])</f>
        <v>20</v>
      </c>
      <c r="U468" s="14">
        <f>IF(Table4[[#This Row],[WtyParts]]="Yes",0,Table4[[#This Row],[PartsCost]])</f>
        <v>151.79</v>
      </c>
      <c r="V468" s="14">
        <f>M468+R468</f>
        <v>171.79</v>
      </c>
      <c r="W468" s="14">
        <f>SUM(Table4[[#This Row],[LbrFee]],Table4[[#This Row],[PartsFee]])</f>
        <v>171.79</v>
      </c>
      <c r="X468" t="s">
        <v>63</v>
      </c>
      <c r="Y468" t="s">
        <v>39</v>
      </c>
    </row>
    <row r="469" spans="1:25" ht="30" customHeight="1" x14ac:dyDescent="0.3">
      <c r="A469" t="s">
        <v>524</v>
      </c>
      <c r="B469" t="s">
        <v>42</v>
      </c>
      <c r="C469" t="s">
        <v>43</v>
      </c>
      <c r="D469" t="s">
        <v>26</v>
      </c>
      <c r="F469">
        <v>44291</v>
      </c>
      <c r="G469">
        <v>44328</v>
      </c>
      <c r="H469">
        <v>1</v>
      </c>
      <c r="L469">
        <v>0.25</v>
      </c>
      <c r="M469" s="13">
        <v>30.11</v>
      </c>
      <c r="N469" t="s">
        <v>27</v>
      </c>
      <c r="O469" t="s">
        <v>28</v>
      </c>
      <c r="P469">
        <v>37</v>
      </c>
      <c r="Q469" s="14">
        <f>_xlfn.IFS(H469=1,$AB$3,H469=2,$AB$4,H469=3,$AB$5)</f>
        <v>80</v>
      </c>
      <c r="R469" s="14">
        <f>L469*Q469</f>
        <v>20</v>
      </c>
      <c r="S469" s="14">
        <f>Table4[[#This Row],[LbrCost]]/24</f>
        <v>0.83333333333333337</v>
      </c>
      <c r="T469" s="14">
        <f>IF(Table4[[#This Row],[WtyLbr]]="Yes",0,Table4[[#This Row],[LbrCost]])</f>
        <v>20</v>
      </c>
      <c r="U469" s="14">
        <f>IF(Table4[[#This Row],[WtyParts]]="Yes",0,Table4[[#This Row],[PartsCost]])</f>
        <v>30.11</v>
      </c>
      <c r="V469" s="14">
        <f>M469+R469</f>
        <v>50.11</v>
      </c>
      <c r="W469" s="14">
        <f>SUM(Table4[[#This Row],[LbrFee]],Table4[[#This Row],[PartsFee]])</f>
        <v>50.11</v>
      </c>
      <c r="X469" t="s">
        <v>63</v>
      </c>
      <c r="Y469" t="s">
        <v>47</v>
      </c>
    </row>
    <row r="470" spans="1:25" ht="30" customHeight="1" x14ac:dyDescent="0.3">
      <c r="A470" t="s">
        <v>525</v>
      </c>
      <c r="B470" t="s">
        <v>201</v>
      </c>
      <c r="C470" t="s">
        <v>202</v>
      </c>
      <c r="D470" t="s">
        <v>33</v>
      </c>
      <c r="F470">
        <v>44291</v>
      </c>
      <c r="G470">
        <v>44333</v>
      </c>
      <c r="H470">
        <v>2</v>
      </c>
      <c r="L470">
        <v>0.75</v>
      </c>
      <c r="M470" s="13">
        <v>13.36</v>
      </c>
      <c r="N470" t="s">
        <v>27</v>
      </c>
      <c r="O470" t="s">
        <v>51</v>
      </c>
      <c r="P470">
        <v>42</v>
      </c>
      <c r="Q470" s="14">
        <f>_xlfn.IFS(H470=1,$AB$3,H470=2,$AB$4,H470=3,$AB$5)</f>
        <v>140</v>
      </c>
      <c r="R470" s="14">
        <f>L470*Q470</f>
        <v>105</v>
      </c>
      <c r="S470" s="14">
        <f>Table4[[#This Row],[LbrCost]]/24</f>
        <v>4.375</v>
      </c>
      <c r="T470" s="14">
        <f>IF(Table4[[#This Row],[WtyLbr]]="Yes",0,Table4[[#This Row],[LbrCost]])</f>
        <v>105</v>
      </c>
      <c r="U470" s="14">
        <f>IF(Table4[[#This Row],[WtyParts]]="Yes",0,Table4[[#This Row],[PartsCost]])</f>
        <v>13.36</v>
      </c>
      <c r="V470" s="14">
        <f>M470+R470</f>
        <v>118.36</v>
      </c>
      <c r="W470" s="14">
        <f>SUM(Table4[[#This Row],[LbrFee]],Table4[[#This Row],[PartsFee]])</f>
        <v>118.36</v>
      </c>
      <c r="X470" t="s">
        <v>63</v>
      </c>
      <c r="Y470" t="s">
        <v>63</v>
      </c>
    </row>
    <row r="471" spans="1:25" ht="30" customHeight="1" x14ac:dyDescent="0.3">
      <c r="A471" t="s">
        <v>526</v>
      </c>
      <c r="B471" t="s">
        <v>36</v>
      </c>
      <c r="C471" t="s">
        <v>43</v>
      </c>
      <c r="D471" t="s">
        <v>53</v>
      </c>
      <c r="F471">
        <v>44291</v>
      </c>
      <c r="G471">
        <v>44362</v>
      </c>
      <c r="H471">
        <v>1</v>
      </c>
      <c r="L471">
        <v>4.25</v>
      </c>
      <c r="M471" s="13">
        <v>21.33</v>
      </c>
      <c r="N471" t="s">
        <v>27</v>
      </c>
      <c r="O471" t="s">
        <v>28</v>
      </c>
      <c r="P471">
        <v>71</v>
      </c>
      <c r="Q471" s="14">
        <f>_xlfn.IFS(H471=1,$AB$3,H471=2,$AB$4,H471=3,$AB$5)</f>
        <v>80</v>
      </c>
      <c r="R471" s="14">
        <f>L471*Q471</f>
        <v>340</v>
      </c>
      <c r="S471" s="14">
        <f>Table4[[#This Row],[LbrCost]]/24</f>
        <v>14.166666666666666</v>
      </c>
      <c r="T471" s="14">
        <f>IF(Table4[[#This Row],[WtyLbr]]="Yes",0,Table4[[#This Row],[LbrCost]])</f>
        <v>340</v>
      </c>
      <c r="U471" s="14">
        <f>IF(Table4[[#This Row],[WtyParts]]="Yes",0,Table4[[#This Row],[PartsCost]])</f>
        <v>21.33</v>
      </c>
      <c r="V471" s="14">
        <f>M471+R471</f>
        <v>361.33</v>
      </c>
      <c r="W471" s="14">
        <f>SUM(Table4[[#This Row],[LbrFee]],Table4[[#This Row],[PartsFee]])</f>
        <v>361.33</v>
      </c>
      <c r="X471" t="s">
        <v>63</v>
      </c>
      <c r="Y471" t="s">
        <v>29</v>
      </c>
    </row>
    <row r="472" spans="1:25" ht="30" customHeight="1" x14ac:dyDescent="0.3">
      <c r="A472" t="s">
        <v>527</v>
      </c>
      <c r="B472" t="s">
        <v>201</v>
      </c>
      <c r="C472" t="s">
        <v>202</v>
      </c>
      <c r="D472" t="s">
        <v>26</v>
      </c>
      <c r="E472" t="s">
        <v>44</v>
      </c>
      <c r="F472">
        <v>44292</v>
      </c>
      <c r="G472">
        <v>44323</v>
      </c>
      <c r="H472">
        <v>1</v>
      </c>
      <c r="L472">
        <v>0.75</v>
      </c>
      <c r="M472" s="13">
        <v>21.33</v>
      </c>
      <c r="N472" t="s">
        <v>27</v>
      </c>
      <c r="O472" t="s">
        <v>51</v>
      </c>
      <c r="P472">
        <v>31</v>
      </c>
      <c r="Q472" s="14">
        <f>_xlfn.IFS(H472=1,$AB$3,H472=2,$AB$4,H472=3,$AB$5)</f>
        <v>80</v>
      </c>
      <c r="R472" s="14">
        <f>L472*Q472</f>
        <v>60</v>
      </c>
      <c r="S472" s="14">
        <f>Table4[[#This Row],[LbrCost]]/24</f>
        <v>2.5</v>
      </c>
      <c r="T472" s="14">
        <f>IF(Table4[[#This Row],[WtyLbr]]="Yes",0,Table4[[#This Row],[LbrCost]])</f>
        <v>60</v>
      </c>
      <c r="U472" s="14">
        <f>IF(Table4[[#This Row],[WtyParts]]="Yes",0,Table4[[#This Row],[PartsCost]])</f>
        <v>21.33</v>
      </c>
      <c r="V472" s="14">
        <f>M472+R472</f>
        <v>81.33</v>
      </c>
      <c r="W472" s="14">
        <f>SUM(Table4[[#This Row],[LbrFee]],Table4[[#This Row],[PartsFee]])</f>
        <v>81.33</v>
      </c>
      <c r="X472" t="s">
        <v>29</v>
      </c>
      <c r="Y472" t="s">
        <v>34</v>
      </c>
    </row>
    <row r="473" spans="1:25" ht="30" customHeight="1" x14ac:dyDescent="0.3">
      <c r="A473" t="s">
        <v>528</v>
      </c>
      <c r="B473" t="s">
        <v>201</v>
      </c>
      <c r="C473" t="s">
        <v>202</v>
      </c>
      <c r="D473" t="s">
        <v>37</v>
      </c>
      <c r="E473" t="s">
        <v>44</v>
      </c>
      <c r="F473">
        <v>44292</v>
      </c>
      <c r="G473">
        <v>44326</v>
      </c>
      <c r="H473">
        <v>1</v>
      </c>
      <c r="L473">
        <v>0.25</v>
      </c>
      <c r="M473" s="13">
        <v>21.6</v>
      </c>
      <c r="N473" t="s">
        <v>27</v>
      </c>
      <c r="O473" t="s">
        <v>28</v>
      </c>
      <c r="P473">
        <v>34</v>
      </c>
      <c r="Q473" s="14">
        <f>_xlfn.IFS(H473=1,$AB$3,H473=2,$AB$4,H473=3,$AB$5)</f>
        <v>80</v>
      </c>
      <c r="R473" s="14">
        <f>L473*Q473</f>
        <v>20</v>
      </c>
      <c r="S473" s="14">
        <f>Table4[[#This Row],[LbrCost]]/24</f>
        <v>0.83333333333333337</v>
      </c>
      <c r="T473" s="14">
        <f>IF(Table4[[#This Row],[WtyLbr]]="Yes",0,Table4[[#This Row],[LbrCost]])</f>
        <v>20</v>
      </c>
      <c r="U473" s="14">
        <f>IF(Table4[[#This Row],[WtyParts]]="Yes",0,Table4[[#This Row],[PartsCost]])</f>
        <v>21.6</v>
      </c>
      <c r="V473" s="14">
        <f>M473+R473</f>
        <v>41.6</v>
      </c>
      <c r="W473" s="14">
        <f>SUM(Table4[[#This Row],[LbrFee]],Table4[[#This Row],[PartsFee]])</f>
        <v>41.6</v>
      </c>
      <c r="X473" t="s">
        <v>29</v>
      </c>
      <c r="Y473" t="s">
        <v>63</v>
      </c>
    </row>
    <row r="474" spans="1:25" ht="30" customHeight="1" x14ac:dyDescent="0.3">
      <c r="A474" t="s">
        <v>529</v>
      </c>
      <c r="B474" t="s">
        <v>68</v>
      </c>
      <c r="C474" t="s">
        <v>50</v>
      </c>
      <c r="D474" t="s">
        <v>37</v>
      </c>
      <c r="E474" t="s">
        <v>44</v>
      </c>
      <c r="F474">
        <v>44292</v>
      </c>
      <c r="G474">
        <v>44336</v>
      </c>
      <c r="H474">
        <v>1</v>
      </c>
      <c r="L474">
        <v>0.25</v>
      </c>
      <c r="M474" s="13">
        <v>108.96</v>
      </c>
      <c r="N474" t="s">
        <v>27</v>
      </c>
      <c r="O474" t="s">
        <v>51</v>
      </c>
      <c r="P474">
        <v>44</v>
      </c>
      <c r="Q474" s="14">
        <f>_xlfn.IFS(H474=1,$AB$3,H474=2,$AB$4,H474=3,$AB$5)</f>
        <v>80</v>
      </c>
      <c r="R474" s="14">
        <f>L474*Q474</f>
        <v>20</v>
      </c>
      <c r="S474" s="14">
        <f>Table4[[#This Row],[LbrCost]]/24</f>
        <v>0.83333333333333337</v>
      </c>
      <c r="T474" s="14">
        <f>IF(Table4[[#This Row],[WtyLbr]]="Yes",0,Table4[[#This Row],[LbrCost]])</f>
        <v>20</v>
      </c>
      <c r="U474" s="14">
        <f>IF(Table4[[#This Row],[WtyParts]]="Yes",0,Table4[[#This Row],[PartsCost]])</f>
        <v>108.96</v>
      </c>
      <c r="V474" s="14">
        <f>M474+R474</f>
        <v>128.95999999999998</v>
      </c>
      <c r="W474" s="14">
        <f>SUM(Table4[[#This Row],[LbrFee]],Table4[[#This Row],[PartsFee]])</f>
        <v>128.95999999999998</v>
      </c>
      <c r="X474" t="s">
        <v>29</v>
      </c>
      <c r="Y474" t="s">
        <v>39</v>
      </c>
    </row>
    <row r="475" spans="1:25" ht="30" customHeight="1" x14ac:dyDescent="0.3">
      <c r="A475" t="s">
        <v>530</v>
      </c>
      <c r="B475" t="s">
        <v>55</v>
      </c>
      <c r="C475" t="s">
        <v>25</v>
      </c>
      <c r="D475" t="s">
        <v>37</v>
      </c>
      <c r="F475">
        <v>44292</v>
      </c>
      <c r="G475">
        <v>44341</v>
      </c>
      <c r="H475">
        <v>1</v>
      </c>
      <c r="L475">
        <v>0.25</v>
      </c>
      <c r="M475" s="13">
        <v>42.66</v>
      </c>
      <c r="N475" t="s">
        <v>27</v>
      </c>
      <c r="O475" t="s">
        <v>38</v>
      </c>
      <c r="P475">
        <v>49</v>
      </c>
      <c r="Q475" s="14">
        <f>_xlfn.IFS(H475=1,$AB$3,H475=2,$AB$4,H475=3,$AB$5)</f>
        <v>80</v>
      </c>
      <c r="R475" s="14">
        <f>L475*Q475</f>
        <v>20</v>
      </c>
      <c r="S475" s="14">
        <f>Table4[[#This Row],[LbrCost]]/24</f>
        <v>0.83333333333333337</v>
      </c>
      <c r="T475" s="14">
        <f>IF(Table4[[#This Row],[WtyLbr]]="Yes",0,Table4[[#This Row],[LbrCost]])</f>
        <v>20</v>
      </c>
      <c r="U475" s="14">
        <f>IF(Table4[[#This Row],[WtyParts]]="Yes",0,Table4[[#This Row],[PartsCost]])</f>
        <v>42.66</v>
      </c>
      <c r="V475" s="14">
        <f>M475+R475</f>
        <v>62.66</v>
      </c>
      <c r="W475" s="14">
        <f>SUM(Table4[[#This Row],[LbrFee]],Table4[[#This Row],[PartsFee]])</f>
        <v>62.66</v>
      </c>
      <c r="X475" t="s">
        <v>29</v>
      </c>
      <c r="Y475" t="s">
        <v>29</v>
      </c>
    </row>
    <row r="476" spans="1:25" ht="30" customHeight="1" x14ac:dyDescent="0.3">
      <c r="A476" t="s">
        <v>531</v>
      </c>
      <c r="B476" t="s">
        <v>80</v>
      </c>
      <c r="C476" t="s">
        <v>25</v>
      </c>
      <c r="D476" t="s">
        <v>26</v>
      </c>
      <c r="F476">
        <v>44292</v>
      </c>
      <c r="G476">
        <v>44343</v>
      </c>
      <c r="H476">
        <v>1</v>
      </c>
      <c r="L476">
        <v>1.75</v>
      </c>
      <c r="M476" s="13">
        <v>342.6</v>
      </c>
      <c r="N476" t="s">
        <v>27</v>
      </c>
      <c r="O476" t="s">
        <v>51</v>
      </c>
      <c r="P476">
        <v>51</v>
      </c>
      <c r="Q476" s="14">
        <f>_xlfn.IFS(H476=1,$AB$3,H476=2,$AB$4,H476=3,$AB$5)</f>
        <v>80</v>
      </c>
      <c r="R476" s="14">
        <f>L476*Q476</f>
        <v>140</v>
      </c>
      <c r="S476" s="14">
        <f>Table4[[#This Row],[LbrCost]]/24</f>
        <v>5.833333333333333</v>
      </c>
      <c r="T476" s="14">
        <f>IF(Table4[[#This Row],[WtyLbr]]="Yes",0,Table4[[#This Row],[LbrCost]])</f>
        <v>140</v>
      </c>
      <c r="U476" s="14">
        <f>IF(Table4[[#This Row],[WtyParts]]="Yes",0,Table4[[#This Row],[PartsCost]])</f>
        <v>342.6</v>
      </c>
      <c r="V476" s="14">
        <f>M476+R476</f>
        <v>482.6</v>
      </c>
      <c r="W476" s="14">
        <f>SUM(Table4[[#This Row],[LbrFee]],Table4[[#This Row],[PartsFee]])</f>
        <v>482.6</v>
      </c>
      <c r="X476" t="s">
        <v>29</v>
      </c>
      <c r="Y476" t="s">
        <v>39</v>
      </c>
    </row>
    <row r="477" spans="1:25" ht="30" customHeight="1" x14ac:dyDescent="0.3">
      <c r="A477" t="s">
        <v>532</v>
      </c>
      <c r="B477" t="s">
        <v>143</v>
      </c>
      <c r="C477" t="s">
        <v>25</v>
      </c>
      <c r="D477" t="s">
        <v>33</v>
      </c>
      <c r="F477">
        <v>44292</v>
      </c>
      <c r="G477">
        <v>44376</v>
      </c>
      <c r="H477">
        <v>2</v>
      </c>
      <c r="L477">
        <v>0.75</v>
      </c>
      <c r="M477" s="13">
        <v>40</v>
      </c>
      <c r="N477" t="s">
        <v>27</v>
      </c>
      <c r="O477" t="s">
        <v>38</v>
      </c>
      <c r="P477">
        <v>84</v>
      </c>
      <c r="Q477" s="14">
        <f>_xlfn.IFS(H477=1,$AB$3,H477=2,$AB$4,H477=3,$AB$5)</f>
        <v>140</v>
      </c>
      <c r="R477" s="14">
        <f>L477*Q477</f>
        <v>105</v>
      </c>
      <c r="S477" s="14">
        <f>Table4[[#This Row],[LbrCost]]/24</f>
        <v>4.375</v>
      </c>
      <c r="T477" s="14">
        <f>IF(Table4[[#This Row],[WtyLbr]]="Yes",0,Table4[[#This Row],[LbrCost]])</f>
        <v>105</v>
      </c>
      <c r="U477" s="14">
        <f>IF(Table4[[#This Row],[WtyParts]]="Yes",0,Table4[[#This Row],[PartsCost]])</f>
        <v>40</v>
      </c>
      <c r="V477" s="14">
        <f>M477+R477</f>
        <v>145</v>
      </c>
      <c r="W477" s="14">
        <f>SUM(Table4[[#This Row],[LbrFee]],Table4[[#This Row],[PartsFee]])</f>
        <v>145</v>
      </c>
      <c r="X477" t="s">
        <v>29</v>
      </c>
      <c r="Y477" t="s">
        <v>29</v>
      </c>
    </row>
    <row r="478" spans="1:25" ht="30" customHeight="1" x14ac:dyDescent="0.3">
      <c r="A478" t="s">
        <v>533</v>
      </c>
      <c r="B478" t="s">
        <v>24</v>
      </c>
      <c r="C478" t="s">
        <v>202</v>
      </c>
      <c r="D478" t="s">
        <v>37</v>
      </c>
      <c r="E478" t="s">
        <v>44</v>
      </c>
      <c r="F478">
        <v>44293</v>
      </c>
      <c r="G478">
        <v>44300</v>
      </c>
      <c r="H478">
        <v>1</v>
      </c>
      <c r="L478">
        <v>0.25</v>
      </c>
      <c r="M478" s="13">
        <v>259.2</v>
      </c>
      <c r="N478" t="s">
        <v>27</v>
      </c>
      <c r="O478" t="s">
        <v>51</v>
      </c>
      <c r="P478">
        <v>7</v>
      </c>
      <c r="Q478" s="14">
        <f>_xlfn.IFS(H478=1,$AB$3,H478=2,$AB$4,H478=3,$AB$5)</f>
        <v>80</v>
      </c>
      <c r="R478" s="14">
        <f>L478*Q478</f>
        <v>20</v>
      </c>
      <c r="S478" s="14">
        <f>Table4[[#This Row],[LbrCost]]/24</f>
        <v>0.83333333333333337</v>
      </c>
      <c r="T478" s="14">
        <f>IF(Table4[[#This Row],[WtyLbr]]="Yes",0,Table4[[#This Row],[LbrCost]])</f>
        <v>20</v>
      </c>
      <c r="U478" s="14">
        <f>IF(Table4[[#This Row],[WtyParts]]="Yes",0,Table4[[#This Row],[PartsCost]])</f>
        <v>259.2</v>
      </c>
      <c r="V478" s="14">
        <f>M478+R478</f>
        <v>279.2</v>
      </c>
      <c r="W478" s="14">
        <f>SUM(Table4[[#This Row],[LbrFee]],Table4[[#This Row],[PartsFee]])</f>
        <v>279.2</v>
      </c>
      <c r="X478" t="s">
        <v>47</v>
      </c>
      <c r="Y478" t="s">
        <v>47</v>
      </c>
    </row>
    <row r="479" spans="1:25" ht="30" customHeight="1" x14ac:dyDescent="0.3">
      <c r="A479" t="s">
        <v>534</v>
      </c>
      <c r="B479" t="s">
        <v>24</v>
      </c>
      <c r="C479" t="s">
        <v>202</v>
      </c>
      <c r="D479" t="s">
        <v>26</v>
      </c>
      <c r="F479">
        <v>44293</v>
      </c>
      <c r="G479">
        <v>44314</v>
      </c>
      <c r="H479">
        <v>2</v>
      </c>
      <c r="L479">
        <v>0.25</v>
      </c>
      <c r="M479" s="13">
        <v>26.58</v>
      </c>
      <c r="N479" t="s">
        <v>27</v>
      </c>
      <c r="O479" t="s">
        <v>28</v>
      </c>
      <c r="P479">
        <v>21</v>
      </c>
      <c r="Q479" s="14">
        <f>_xlfn.IFS(H479=1,$AB$3,H479=2,$AB$4,H479=3,$AB$5)</f>
        <v>140</v>
      </c>
      <c r="R479" s="14">
        <f>L479*Q479</f>
        <v>35</v>
      </c>
      <c r="S479" s="14">
        <f>Table4[[#This Row],[LbrCost]]/24</f>
        <v>1.4583333333333333</v>
      </c>
      <c r="T479" s="14">
        <f>IF(Table4[[#This Row],[WtyLbr]]="Yes",0,Table4[[#This Row],[LbrCost]])</f>
        <v>35</v>
      </c>
      <c r="U479" s="14">
        <f>IF(Table4[[#This Row],[WtyParts]]="Yes",0,Table4[[#This Row],[PartsCost]])</f>
        <v>26.58</v>
      </c>
      <c r="V479" s="14">
        <f>M479+R479</f>
        <v>61.58</v>
      </c>
      <c r="W479" s="14">
        <f>SUM(Table4[[#This Row],[LbrFee]],Table4[[#This Row],[PartsFee]])</f>
        <v>61.58</v>
      </c>
      <c r="X479" t="s">
        <v>47</v>
      </c>
      <c r="Y479" t="s">
        <v>47</v>
      </c>
    </row>
    <row r="480" spans="1:25" ht="30" customHeight="1" x14ac:dyDescent="0.3">
      <c r="A480" t="s">
        <v>535</v>
      </c>
      <c r="B480" t="s">
        <v>31</v>
      </c>
      <c r="C480" t="s">
        <v>43</v>
      </c>
      <c r="D480" t="s">
        <v>26</v>
      </c>
      <c r="F480">
        <v>44293</v>
      </c>
      <c r="G480">
        <v>44315</v>
      </c>
      <c r="H480">
        <v>1</v>
      </c>
      <c r="L480">
        <v>0.25</v>
      </c>
      <c r="M480" s="13">
        <v>52.02</v>
      </c>
      <c r="N480" t="s">
        <v>27</v>
      </c>
      <c r="O480" t="s">
        <v>28</v>
      </c>
      <c r="P480">
        <v>22</v>
      </c>
      <c r="Q480" s="14">
        <f>_xlfn.IFS(H480=1,$AB$3,H480=2,$AB$4,H480=3,$AB$5)</f>
        <v>80</v>
      </c>
      <c r="R480" s="14">
        <f>L480*Q480</f>
        <v>20</v>
      </c>
      <c r="S480" s="14">
        <f>Table4[[#This Row],[LbrCost]]/24</f>
        <v>0.83333333333333337</v>
      </c>
      <c r="T480" s="14">
        <f>IF(Table4[[#This Row],[WtyLbr]]="Yes",0,Table4[[#This Row],[LbrCost]])</f>
        <v>20</v>
      </c>
      <c r="U480" s="14">
        <f>IF(Table4[[#This Row],[WtyParts]]="Yes",0,Table4[[#This Row],[PartsCost]])</f>
        <v>52.02</v>
      </c>
      <c r="V480" s="14">
        <f>M480+R480</f>
        <v>72.02000000000001</v>
      </c>
      <c r="W480" s="14">
        <f>SUM(Table4[[#This Row],[LbrFee]],Table4[[#This Row],[PartsFee]])</f>
        <v>72.02000000000001</v>
      </c>
      <c r="X480" t="s">
        <v>47</v>
      </c>
      <c r="Y480" t="s">
        <v>39</v>
      </c>
    </row>
    <row r="481" spans="1:25" ht="30" customHeight="1" x14ac:dyDescent="0.3">
      <c r="A481" t="s">
        <v>536</v>
      </c>
      <c r="B481" t="s">
        <v>24</v>
      </c>
      <c r="C481" t="s">
        <v>202</v>
      </c>
      <c r="D481" t="s">
        <v>33</v>
      </c>
      <c r="F481">
        <v>44293</v>
      </c>
      <c r="G481">
        <v>44315</v>
      </c>
      <c r="H481">
        <v>2</v>
      </c>
      <c r="J481" t="s">
        <v>44</v>
      </c>
      <c r="K481" t="s">
        <v>44</v>
      </c>
      <c r="L481">
        <v>0.5</v>
      </c>
      <c r="M481" s="13">
        <v>181.16</v>
      </c>
      <c r="N481" t="s">
        <v>27</v>
      </c>
      <c r="O481" t="s">
        <v>388</v>
      </c>
      <c r="P481">
        <v>22</v>
      </c>
      <c r="Q481" s="14">
        <f>_xlfn.IFS(H481=1,$AB$3,H481=2,$AB$4,H481=3,$AB$5)</f>
        <v>140</v>
      </c>
      <c r="R481" s="14">
        <f>L481*Q481</f>
        <v>70</v>
      </c>
      <c r="S481" s="14">
        <f>Table4[[#This Row],[LbrCost]]/24</f>
        <v>2.9166666666666665</v>
      </c>
      <c r="T481" s="14">
        <f>IF(Table4[[#This Row],[WtyLbr]]="Yes",0,Table4[[#This Row],[LbrCost]])</f>
        <v>0</v>
      </c>
      <c r="U481" s="14">
        <f>IF(Table4[[#This Row],[WtyParts]]="Yes",0,Table4[[#This Row],[PartsCost]])</f>
        <v>0</v>
      </c>
      <c r="V481" s="14">
        <f>M481+R481</f>
        <v>251.16</v>
      </c>
      <c r="W481" s="14">
        <f>SUM(Table4[[#This Row],[LbrFee]],Table4[[#This Row],[PartsFee]])</f>
        <v>0</v>
      </c>
      <c r="X481" t="s">
        <v>47</v>
      </c>
      <c r="Y481" t="s">
        <v>39</v>
      </c>
    </row>
    <row r="482" spans="1:25" ht="30" customHeight="1" x14ac:dyDescent="0.3">
      <c r="A482" t="s">
        <v>537</v>
      </c>
      <c r="B482" t="s">
        <v>36</v>
      </c>
      <c r="C482" t="s">
        <v>25</v>
      </c>
      <c r="D482" t="s">
        <v>53</v>
      </c>
      <c r="F482">
        <v>44293</v>
      </c>
      <c r="G482">
        <v>44327</v>
      </c>
      <c r="H482">
        <v>2</v>
      </c>
      <c r="L482">
        <v>2</v>
      </c>
      <c r="M482" s="13">
        <v>2050.6</v>
      </c>
      <c r="N482" t="s">
        <v>27</v>
      </c>
      <c r="O482" t="s">
        <v>28</v>
      </c>
      <c r="P482">
        <v>34</v>
      </c>
      <c r="Q482" s="14">
        <f>_xlfn.IFS(H482=1,$AB$3,H482=2,$AB$4,H482=3,$AB$5)</f>
        <v>140</v>
      </c>
      <c r="R482" s="14">
        <f>L482*Q482</f>
        <v>280</v>
      </c>
      <c r="S482" s="14">
        <f>Table4[[#This Row],[LbrCost]]/24</f>
        <v>11.666666666666666</v>
      </c>
      <c r="T482" s="14">
        <f>IF(Table4[[#This Row],[WtyLbr]]="Yes",0,Table4[[#This Row],[LbrCost]])</f>
        <v>280</v>
      </c>
      <c r="U482" s="14">
        <f>IF(Table4[[#This Row],[WtyParts]]="Yes",0,Table4[[#This Row],[PartsCost]])</f>
        <v>2050.6</v>
      </c>
      <c r="V482" s="14">
        <f>M482+R482</f>
        <v>2330.6</v>
      </c>
      <c r="W482" s="14">
        <f>SUM(Table4[[#This Row],[LbrFee]],Table4[[#This Row],[PartsFee]])</f>
        <v>2330.6</v>
      </c>
      <c r="X482" t="s">
        <v>47</v>
      </c>
      <c r="Y482" t="s">
        <v>29</v>
      </c>
    </row>
    <row r="483" spans="1:25" ht="30" customHeight="1" x14ac:dyDescent="0.3">
      <c r="A483" t="s">
        <v>538</v>
      </c>
      <c r="B483" t="s">
        <v>143</v>
      </c>
      <c r="C483" t="s">
        <v>202</v>
      </c>
      <c r="D483" t="s">
        <v>26</v>
      </c>
      <c r="F483">
        <v>44293</v>
      </c>
      <c r="H483">
        <v>2</v>
      </c>
      <c r="K483" t="s">
        <v>44</v>
      </c>
      <c r="M483" s="13">
        <v>1587.25</v>
      </c>
      <c r="N483" t="s">
        <v>27</v>
      </c>
      <c r="O483" t="s">
        <v>51</v>
      </c>
      <c r="Q483" s="14">
        <f>_xlfn.IFS(H483=1,$AB$3,H483=2,$AB$4,H483=3,$AB$5)</f>
        <v>140</v>
      </c>
      <c r="R483" s="14">
        <f>L483*Q483</f>
        <v>0</v>
      </c>
      <c r="S483" s="14">
        <f>Table4[[#This Row],[LbrCost]]/24</f>
        <v>0</v>
      </c>
      <c r="T483" s="14">
        <f>IF(Table4[[#This Row],[WtyLbr]]="Yes",0,Table4[[#This Row],[LbrCost]])</f>
        <v>0</v>
      </c>
      <c r="U483" s="14">
        <f>IF(Table4[[#This Row],[WtyParts]]="Yes",0,Table4[[#This Row],[PartsCost]])</f>
        <v>0</v>
      </c>
      <c r="V483" s="14">
        <f>M483+R483</f>
        <v>1587.25</v>
      </c>
      <c r="W483" s="14">
        <f>SUM(Table4[[#This Row],[LbrFee]],Table4[[#This Row],[PartsFee]])</f>
        <v>0</v>
      </c>
      <c r="X483" t="s">
        <v>47</v>
      </c>
      <c r="Y483" t="s">
        <v>60</v>
      </c>
    </row>
    <row r="484" spans="1:25" ht="30" customHeight="1" x14ac:dyDescent="0.3">
      <c r="A484" t="s">
        <v>539</v>
      </c>
      <c r="B484" t="s">
        <v>24</v>
      </c>
      <c r="C484" t="s">
        <v>202</v>
      </c>
      <c r="D484" t="s">
        <v>33</v>
      </c>
      <c r="F484">
        <v>44294</v>
      </c>
      <c r="G484">
        <v>44308</v>
      </c>
      <c r="H484">
        <v>2</v>
      </c>
      <c r="L484">
        <v>0.75</v>
      </c>
      <c r="M484" s="13">
        <v>158</v>
      </c>
      <c r="N484" t="s">
        <v>27</v>
      </c>
      <c r="O484" t="s">
        <v>28</v>
      </c>
      <c r="P484">
        <v>14</v>
      </c>
      <c r="Q484" s="14">
        <f>_xlfn.IFS(H484=1,$AB$3,H484=2,$AB$4,H484=3,$AB$5)</f>
        <v>140</v>
      </c>
      <c r="R484" s="14">
        <f>L484*Q484</f>
        <v>105</v>
      </c>
      <c r="S484" s="14">
        <f>Table4[[#This Row],[LbrCost]]/24</f>
        <v>4.375</v>
      </c>
      <c r="T484" s="14">
        <f>IF(Table4[[#This Row],[WtyLbr]]="Yes",0,Table4[[#This Row],[LbrCost]])</f>
        <v>105</v>
      </c>
      <c r="U484" s="14">
        <f>IF(Table4[[#This Row],[WtyParts]]="Yes",0,Table4[[#This Row],[PartsCost]])</f>
        <v>158</v>
      </c>
      <c r="V484" s="14">
        <f>M484+R484</f>
        <v>263</v>
      </c>
      <c r="W484" s="14">
        <f>SUM(Table4[[#This Row],[LbrFee]],Table4[[#This Row],[PartsFee]])</f>
        <v>263</v>
      </c>
      <c r="X484" t="s">
        <v>39</v>
      </c>
      <c r="Y484" t="s">
        <v>39</v>
      </c>
    </row>
    <row r="485" spans="1:25" ht="30" customHeight="1" x14ac:dyDescent="0.3">
      <c r="A485" t="s">
        <v>540</v>
      </c>
      <c r="B485" t="s">
        <v>36</v>
      </c>
      <c r="C485" t="s">
        <v>25</v>
      </c>
      <c r="D485" t="s">
        <v>37</v>
      </c>
      <c r="F485">
        <v>44294</v>
      </c>
      <c r="G485">
        <v>44314</v>
      </c>
      <c r="H485">
        <v>1</v>
      </c>
      <c r="J485" t="s">
        <v>44</v>
      </c>
      <c r="K485" t="s">
        <v>44</v>
      </c>
      <c r="L485">
        <v>0.25</v>
      </c>
      <c r="M485" s="13">
        <v>30</v>
      </c>
      <c r="N485" t="s">
        <v>27</v>
      </c>
      <c r="O485" t="s">
        <v>388</v>
      </c>
      <c r="P485">
        <v>20</v>
      </c>
      <c r="Q485" s="14">
        <f>_xlfn.IFS(H485=1,$AB$3,H485=2,$AB$4,H485=3,$AB$5)</f>
        <v>80</v>
      </c>
      <c r="R485" s="14">
        <f>L485*Q485</f>
        <v>20</v>
      </c>
      <c r="S485" s="14">
        <f>Table4[[#This Row],[LbrCost]]/24</f>
        <v>0.83333333333333337</v>
      </c>
      <c r="T485" s="14">
        <f>IF(Table4[[#This Row],[WtyLbr]]="Yes",0,Table4[[#This Row],[LbrCost]])</f>
        <v>0</v>
      </c>
      <c r="U485" s="14">
        <f>IF(Table4[[#This Row],[WtyParts]]="Yes",0,Table4[[#This Row],[PartsCost]])</f>
        <v>0</v>
      </c>
      <c r="V485" s="14">
        <f>M485+R485</f>
        <v>50</v>
      </c>
      <c r="W485" s="14">
        <f>SUM(Table4[[#This Row],[LbrFee]],Table4[[#This Row],[PartsFee]])</f>
        <v>0</v>
      </c>
      <c r="X485" t="s">
        <v>39</v>
      </c>
      <c r="Y485" t="s">
        <v>47</v>
      </c>
    </row>
    <row r="486" spans="1:25" ht="30" customHeight="1" x14ac:dyDescent="0.3">
      <c r="A486" t="s">
        <v>541</v>
      </c>
      <c r="B486" t="s">
        <v>143</v>
      </c>
      <c r="C486" t="s">
        <v>50</v>
      </c>
      <c r="D486" t="s">
        <v>53</v>
      </c>
      <c r="F486">
        <v>44294</v>
      </c>
      <c r="G486">
        <v>44315</v>
      </c>
      <c r="H486">
        <v>2</v>
      </c>
      <c r="K486" t="s">
        <v>44</v>
      </c>
      <c r="L486">
        <v>1</v>
      </c>
      <c r="M486" s="13">
        <v>54.28</v>
      </c>
      <c r="N486" t="s">
        <v>27</v>
      </c>
      <c r="O486" t="s">
        <v>51</v>
      </c>
      <c r="P486">
        <v>21</v>
      </c>
      <c r="Q486" s="14">
        <f>_xlfn.IFS(H486=1,$AB$3,H486=2,$AB$4,H486=3,$AB$5)</f>
        <v>140</v>
      </c>
      <c r="R486" s="14">
        <f>L486*Q486</f>
        <v>140</v>
      </c>
      <c r="S486" s="14">
        <f>Table4[[#This Row],[LbrCost]]/24</f>
        <v>5.833333333333333</v>
      </c>
      <c r="T486" s="14">
        <f>IF(Table4[[#This Row],[WtyLbr]]="Yes",0,Table4[[#This Row],[LbrCost]])</f>
        <v>140</v>
      </c>
      <c r="U486" s="14">
        <f>IF(Table4[[#This Row],[WtyParts]]="Yes",0,Table4[[#This Row],[PartsCost]])</f>
        <v>0</v>
      </c>
      <c r="V486" s="14">
        <f>M486+R486</f>
        <v>194.28</v>
      </c>
      <c r="W486" s="14">
        <f>SUM(Table4[[#This Row],[LbrFee]],Table4[[#This Row],[PartsFee]])</f>
        <v>140</v>
      </c>
      <c r="X486" t="s">
        <v>39</v>
      </c>
      <c r="Y486" t="s">
        <v>39</v>
      </c>
    </row>
    <row r="487" spans="1:25" ht="30" customHeight="1" x14ac:dyDescent="0.3">
      <c r="A487" t="s">
        <v>542</v>
      </c>
      <c r="B487" t="s">
        <v>24</v>
      </c>
      <c r="C487" t="s">
        <v>202</v>
      </c>
      <c r="D487" t="s">
        <v>37</v>
      </c>
      <c r="E487" t="s">
        <v>44</v>
      </c>
      <c r="F487">
        <v>44294</v>
      </c>
      <c r="G487">
        <v>44319</v>
      </c>
      <c r="H487">
        <v>1</v>
      </c>
      <c r="L487">
        <v>0.25</v>
      </c>
      <c r="M487" s="13">
        <v>85.32</v>
      </c>
      <c r="N487" t="s">
        <v>27</v>
      </c>
      <c r="O487" t="s">
        <v>51</v>
      </c>
      <c r="P487">
        <v>25</v>
      </c>
      <c r="Q487" s="14">
        <f>_xlfn.IFS(H487=1,$AB$3,H487=2,$AB$4,H487=3,$AB$5)</f>
        <v>80</v>
      </c>
      <c r="R487" s="14">
        <f>L487*Q487</f>
        <v>20</v>
      </c>
      <c r="S487" s="14">
        <f>Table4[[#This Row],[LbrCost]]/24</f>
        <v>0.83333333333333337</v>
      </c>
      <c r="T487" s="14">
        <f>IF(Table4[[#This Row],[WtyLbr]]="Yes",0,Table4[[#This Row],[LbrCost]])</f>
        <v>20</v>
      </c>
      <c r="U487" s="14">
        <f>IF(Table4[[#This Row],[WtyParts]]="Yes",0,Table4[[#This Row],[PartsCost]])</f>
        <v>85.32</v>
      </c>
      <c r="V487" s="14">
        <f>M487+R487</f>
        <v>105.32</v>
      </c>
      <c r="W487" s="14">
        <f>SUM(Table4[[#This Row],[LbrFee]],Table4[[#This Row],[PartsFee]])</f>
        <v>105.32</v>
      </c>
      <c r="X487" t="s">
        <v>39</v>
      </c>
      <c r="Y487" t="s">
        <v>63</v>
      </c>
    </row>
    <row r="488" spans="1:25" ht="30" customHeight="1" x14ac:dyDescent="0.3">
      <c r="A488" t="s">
        <v>543</v>
      </c>
      <c r="B488" t="s">
        <v>143</v>
      </c>
      <c r="C488" t="s">
        <v>202</v>
      </c>
      <c r="D488" t="s">
        <v>26</v>
      </c>
      <c r="F488">
        <v>44294</v>
      </c>
      <c r="G488">
        <v>44329</v>
      </c>
      <c r="H488">
        <v>2</v>
      </c>
      <c r="L488">
        <v>0.25</v>
      </c>
      <c r="M488" s="13">
        <v>30</v>
      </c>
      <c r="N488" t="s">
        <v>27</v>
      </c>
      <c r="O488" t="s">
        <v>51</v>
      </c>
      <c r="P488">
        <v>35</v>
      </c>
      <c r="Q488" s="14">
        <f>_xlfn.IFS(H488=1,$AB$3,H488=2,$AB$4,H488=3,$AB$5)</f>
        <v>140</v>
      </c>
      <c r="R488" s="14">
        <f>L488*Q488</f>
        <v>35</v>
      </c>
      <c r="S488" s="14">
        <f>Table4[[#This Row],[LbrCost]]/24</f>
        <v>1.4583333333333333</v>
      </c>
      <c r="T488" s="14">
        <f>IF(Table4[[#This Row],[WtyLbr]]="Yes",0,Table4[[#This Row],[LbrCost]])</f>
        <v>35</v>
      </c>
      <c r="U488" s="14">
        <f>IF(Table4[[#This Row],[WtyParts]]="Yes",0,Table4[[#This Row],[PartsCost]])</f>
        <v>30</v>
      </c>
      <c r="V488" s="14">
        <f>M488+R488</f>
        <v>65</v>
      </c>
      <c r="W488" s="14">
        <f>SUM(Table4[[#This Row],[LbrFee]],Table4[[#This Row],[PartsFee]])</f>
        <v>65</v>
      </c>
      <c r="X488" t="s">
        <v>39</v>
      </c>
      <c r="Y488" t="s">
        <v>39</v>
      </c>
    </row>
    <row r="489" spans="1:25" ht="30" customHeight="1" x14ac:dyDescent="0.3">
      <c r="A489" t="s">
        <v>544</v>
      </c>
      <c r="B489" t="s">
        <v>42</v>
      </c>
      <c r="C489" t="s">
        <v>43</v>
      </c>
      <c r="D489" t="s">
        <v>26</v>
      </c>
      <c r="E489" t="s">
        <v>44</v>
      </c>
      <c r="F489">
        <v>44294</v>
      </c>
      <c r="G489">
        <v>44337</v>
      </c>
      <c r="H489">
        <v>2</v>
      </c>
      <c r="L489">
        <v>0.25</v>
      </c>
      <c r="M489" s="13">
        <v>2.54</v>
      </c>
      <c r="N489" t="s">
        <v>27</v>
      </c>
      <c r="O489" t="s">
        <v>28</v>
      </c>
      <c r="P489">
        <v>43</v>
      </c>
      <c r="Q489" s="14">
        <f>_xlfn.IFS(H489=1,$AB$3,H489=2,$AB$4,H489=3,$AB$5)</f>
        <v>140</v>
      </c>
      <c r="R489" s="14">
        <f>L489*Q489</f>
        <v>35</v>
      </c>
      <c r="S489" s="14">
        <f>Table4[[#This Row],[LbrCost]]/24</f>
        <v>1.4583333333333333</v>
      </c>
      <c r="T489" s="14">
        <f>IF(Table4[[#This Row],[WtyLbr]]="Yes",0,Table4[[#This Row],[LbrCost]])</f>
        <v>35</v>
      </c>
      <c r="U489" s="14">
        <f>IF(Table4[[#This Row],[WtyParts]]="Yes",0,Table4[[#This Row],[PartsCost]])</f>
        <v>2.54</v>
      </c>
      <c r="V489" s="14">
        <f>M489+R489</f>
        <v>37.54</v>
      </c>
      <c r="W489" s="14">
        <f>SUM(Table4[[#This Row],[LbrFee]],Table4[[#This Row],[PartsFee]])</f>
        <v>37.54</v>
      </c>
      <c r="X489" t="s">
        <v>39</v>
      </c>
      <c r="Y489" t="s">
        <v>34</v>
      </c>
    </row>
    <row r="490" spans="1:25" ht="30" customHeight="1" x14ac:dyDescent="0.3">
      <c r="A490" t="s">
        <v>545</v>
      </c>
      <c r="B490" t="s">
        <v>24</v>
      </c>
      <c r="C490" t="s">
        <v>202</v>
      </c>
      <c r="D490" t="s">
        <v>37</v>
      </c>
      <c r="F490">
        <v>44294</v>
      </c>
      <c r="G490">
        <v>44355</v>
      </c>
      <c r="H490">
        <v>1</v>
      </c>
      <c r="L490">
        <v>0.25</v>
      </c>
      <c r="M490" s="13">
        <v>66.86</v>
      </c>
      <c r="N490" t="s">
        <v>27</v>
      </c>
      <c r="O490" t="s">
        <v>28</v>
      </c>
      <c r="P490">
        <v>61</v>
      </c>
      <c r="Q490" s="14">
        <f>_xlfn.IFS(H490=1,$AB$3,H490=2,$AB$4,H490=3,$AB$5)</f>
        <v>80</v>
      </c>
      <c r="R490" s="14">
        <f>L490*Q490</f>
        <v>20</v>
      </c>
      <c r="S490" s="14">
        <f>Table4[[#This Row],[LbrCost]]/24</f>
        <v>0.83333333333333337</v>
      </c>
      <c r="T490" s="14">
        <f>IF(Table4[[#This Row],[WtyLbr]]="Yes",0,Table4[[#This Row],[LbrCost]])</f>
        <v>20</v>
      </c>
      <c r="U490" s="14">
        <f>IF(Table4[[#This Row],[WtyParts]]="Yes",0,Table4[[#This Row],[PartsCost]])</f>
        <v>66.86</v>
      </c>
      <c r="V490" s="14">
        <f>M490+R490</f>
        <v>86.86</v>
      </c>
      <c r="W490" s="14">
        <f>SUM(Table4[[#This Row],[LbrFee]],Table4[[#This Row],[PartsFee]])</f>
        <v>86.86</v>
      </c>
      <c r="X490" t="s">
        <v>39</v>
      </c>
      <c r="Y490" t="s">
        <v>29</v>
      </c>
    </row>
    <row r="491" spans="1:25" ht="30" customHeight="1" x14ac:dyDescent="0.3">
      <c r="A491" t="s">
        <v>546</v>
      </c>
      <c r="B491" t="s">
        <v>24</v>
      </c>
      <c r="C491" t="s">
        <v>202</v>
      </c>
      <c r="D491" t="s">
        <v>33</v>
      </c>
      <c r="F491">
        <v>44296</v>
      </c>
      <c r="G491">
        <v>44307</v>
      </c>
      <c r="H491">
        <v>2</v>
      </c>
      <c r="L491">
        <v>0.75</v>
      </c>
      <c r="M491" s="13">
        <v>108.93</v>
      </c>
      <c r="N491" t="s">
        <v>27</v>
      </c>
      <c r="O491" t="s">
        <v>28</v>
      </c>
      <c r="P491">
        <v>11</v>
      </c>
      <c r="Q491" s="14">
        <f>_xlfn.IFS(H491=1,$AB$3,H491=2,$AB$4,H491=3,$AB$5)</f>
        <v>140</v>
      </c>
      <c r="R491" s="14">
        <f>L491*Q491</f>
        <v>105</v>
      </c>
      <c r="S491" s="14">
        <f>Table4[[#This Row],[LbrCost]]/24</f>
        <v>4.375</v>
      </c>
      <c r="T491" s="14">
        <f>IF(Table4[[#This Row],[WtyLbr]]="Yes",0,Table4[[#This Row],[LbrCost]])</f>
        <v>105</v>
      </c>
      <c r="U491" s="14">
        <f>IF(Table4[[#This Row],[WtyParts]]="Yes",0,Table4[[#This Row],[PartsCost]])</f>
        <v>108.93</v>
      </c>
      <c r="V491" s="14">
        <f>M491+R491</f>
        <v>213.93</v>
      </c>
      <c r="W491" s="14">
        <f>SUM(Table4[[#This Row],[LbrFee]],Table4[[#This Row],[PartsFee]])</f>
        <v>213.93</v>
      </c>
      <c r="X491" t="s">
        <v>60</v>
      </c>
      <c r="Y491" t="s">
        <v>47</v>
      </c>
    </row>
    <row r="492" spans="1:25" ht="30" customHeight="1" x14ac:dyDescent="0.3">
      <c r="A492" t="s">
        <v>547</v>
      </c>
      <c r="B492" t="s">
        <v>68</v>
      </c>
      <c r="C492" t="s">
        <v>43</v>
      </c>
      <c r="D492" t="s">
        <v>53</v>
      </c>
      <c r="F492">
        <v>44296</v>
      </c>
      <c r="G492">
        <v>44326</v>
      </c>
      <c r="H492">
        <v>1</v>
      </c>
      <c r="J492" t="s">
        <v>44</v>
      </c>
      <c r="K492" t="s">
        <v>44</v>
      </c>
      <c r="L492">
        <v>4.75</v>
      </c>
      <c r="M492" s="13">
        <v>397.36</v>
      </c>
      <c r="N492" t="s">
        <v>27</v>
      </c>
      <c r="O492" t="s">
        <v>388</v>
      </c>
      <c r="P492">
        <v>30</v>
      </c>
      <c r="Q492" s="14">
        <f>_xlfn.IFS(H492=1,$AB$3,H492=2,$AB$4,H492=3,$AB$5)</f>
        <v>80</v>
      </c>
      <c r="R492" s="14">
        <f>L492*Q492</f>
        <v>380</v>
      </c>
      <c r="S492" s="14">
        <f>Table4[[#This Row],[LbrCost]]/24</f>
        <v>15.833333333333334</v>
      </c>
      <c r="T492" s="14">
        <f>IF(Table4[[#This Row],[WtyLbr]]="Yes",0,Table4[[#This Row],[LbrCost]])</f>
        <v>0</v>
      </c>
      <c r="U492" s="14">
        <f>IF(Table4[[#This Row],[WtyParts]]="Yes",0,Table4[[#This Row],[PartsCost]])</f>
        <v>0</v>
      </c>
      <c r="V492" s="14">
        <f>M492+R492</f>
        <v>777.36</v>
      </c>
      <c r="W492" s="14">
        <f>SUM(Table4[[#This Row],[LbrFee]],Table4[[#This Row],[PartsFee]])</f>
        <v>0</v>
      </c>
      <c r="X492" t="s">
        <v>60</v>
      </c>
      <c r="Y492" t="s">
        <v>63</v>
      </c>
    </row>
    <row r="493" spans="1:25" ht="30" customHeight="1" x14ac:dyDescent="0.3">
      <c r="A493" t="s">
        <v>548</v>
      </c>
      <c r="B493" t="s">
        <v>68</v>
      </c>
      <c r="C493" t="s">
        <v>43</v>
      </c>
      <c r="D493" t="s">
        <v>26</v>
      </c>
      <c r="F493">
        <v>44298</v>
      </c>
      <c r="G493">
        <v>44307</v>
      </c>
      <c r="H493">
        <v>1</v>
      </c>
      <c r="L493">
        <v>0.25</v>
      </c>
      <c r="M493" s="13">
        <v>156.4</v>
      </c>
      <c r="N493" t="s">
        <v>27</v>
      </c>
      <c r="O493" t="s">
        <v>28</v>
      </c>
      <c r="P493">
        <v>9</v>
      </c>
      <c r="Q493" s="14">
        <f>_xlfn.IFS(H493=1,$AB$3,H493=2,$AB$4,H493=3,$AB$5)</f>
        <v>80</v>
      </c>
      <c r="R493" s="14">
        <f>L493*Q493</f>
        <v>20</v>
      </c>
      <c r="S493" s="14">
        <f>Table4[[#This Row],[LbrCost]]/24</f>
        <v>0.83333333333333337</v>
      </c>
      <c r="T493" s="14">
        <f>IF(Table4[[#This Row],[WtyLbr]]="Yes",0,Table4[[#This Row],[LbrCost]])</f>
        <v>20</v>
      </c>
      <c r="U493" s="14">
        <f>IF(Table4[[#This Row],[WtyParts]]="Yes",0,Table4[[#This Row],[PartsCost]])</f>
        <v>156.4</v>
      </c>
      <c r="V493" s="14">
        <f>M493+R493</f>
        <v>176.4</v>
      </c>
      <c r="W493" s="14">
        <f>SUM(Table4[[#This Row],[LbrFee]],Table4[[#This Row],[PartsFee]])</f>
        <v>176.4</v>
      </c>
      <c r="X493" t="s">
        <v>63</v>
      </c>
      <c r="Y493" t="s">
        <v>47</v>
      </c>
    </row>
    <row r="494" spans="1:25" ht="30" customHeight="1" x14ac:dyDescent="0.3">
      <c r="A494" t="s">
        <v>549</v>
      </c>
      <c r="B494" t="s">
        <v>36</v>
      </c>
      <c r="C494" t="s">
        <v>43</v>
      </c>
      <c r="D494" t="s">
        <v>26</v>
      </c>
      <c r="F494">
        <v>44298</v>
      </c>
      <c r="G494">
        <v>44307</v>
      </c>
      <c r="H494">
        <v>2</v>
      </c>
      <c r="K494" t="s">
        <v>44</v>
      </c>
      <c r="L494">
        <v>0.5</v>
      </c>
      <c r="M494" s="13">
        <v>176.22</v>
      </c>
      <c r="N494" t="s">
        <v>27</v>
      </c>
      <c r="O494" t="s">
        <v>51</v>
      </c>
      <c r="P494">
        <v>9</v>
      </c>
      <c r="Q494" s="14">
        <f>_xlfn.IFS(H494=1,$AB$3,H494=2,$AB$4,H494=3,$AB$5)</f>
        <v>140</v>
      </c>
      <c r="R494" s="14">
        <f>L494*Q494</f>
        <v>70</v>
      </c>
      <c r="S494" s="14">
        <f>Table4[[#This Row],[LbrCost]]/24</f>
        <v>2.9166666666666665</v>
      </c>
      <c r="T494" s="14">
        <f>IF(Table4[[#This Row],[WtyLbr]]="Yes",0,Table4[[#This Row],[LbrCost]])</f>
        <v>70</v>
      </c>
      <c r="U494" s="14">
        <f>IF(Table4[[#This Row],[WtyParts]]="Yes",0,Table4[[#This Row],[PartsCost]])</f>
        <v>0</v>
      </c>
      <c r="V494" s="14">
        <f>M494+R494</f>
        <v>246.22</v>
      </c>
      <c r="W494" s="14">
        <f>SUM(Table4[[#This Row],[LbrFee]],Table4[[#This Row],[PartsFee]])</f>
        <v>70</v>
      </c>
      <c r="X494" t="s">
        <v>63</v>
      </c>
      <c r="Y494" t="s">
        <v>47</v>
      </c>
    </row>
    <row r="495" spans="1:25" ht="30" customHeight="1" x14ac:dyDescent="0.3">
      <c r="A495" t="s">
        <v>550</v>
      </c>
      <c r="B495" t="s">
        <v>24</v>
      </c>
      <c r="C495" t="s">
        <v>202</v>
      </c>
      <c r="D495" t="s">
        <v>37</v>
      </c>
      <c r="F495">
        <v>44298</v>
      </c>
      <c r="G495">
        <v>44314</v>
      </c>
      <c r="H495">
        <v>1</v>
      </c>
      <c r="L495">
        <v>0.25</v>
      </c>
      <c r="M495" s="13">
        <v>4.99</v>
      </c>
      <c r="N495" t="s">
        <v>27</v>
      </c>
      <c r="O495" t="s">
        <v>51</v>
      </c>
      <c r="P495">
        <v>16</v>
      </c>
      <c r="Q495" s="14">
        <f>_xlfn.IFS(H495=1,$AB$3,H495=2,$AB$4,H495=3,$AB$5)</f>
        <v>80</v>
      </c>
      <c r="R495" s="14">
        <f>L495*Q495</f>
        <v>20</v>
      </c>
      <c r="S495" s="14">
        <f>Table4[[#This Row],[LbrCost]]/24</f>
        <v>0.83333333333333337</v>
      </c>
      <c r="T495" s="14">
        <f>IF(Table4[[#This Row],[WtyLbr]]="Yes",0,Table4[[#This Row],[LbrCost]])</f>
        <v>20</v>
      </c>
      <c r="U495" s="14">
        <f>IF(Table4[[#This Row],[WtyParts]]="Yes",0,Table4[[#This Row],[PartsCost]])</f>
        <v>4.99</v>
      </c>
      <c r="V495" s="14">
        <f>M495+R495</f>
        <v>24.990000000000002</v>
      </c>
      <c r="W495" s="14">
        <f>SUM(Table4[[#This Row],[LbrFee]],Table4[[#This Row],[PartsFee]])</f>
        <v>24.990000000000002</v>
      </c>
      <c r="X495" t="s">
        <v>63</v>
      </c>
      <c r="Y495" t="s">
        <v>47</v>
      </c>
    </row>
    <row r="496" spans="1:25" ht="30" customHeight="1" x14ac:dyDescent="0.3">
      <c r="A496" t="s">
        <v>551</v>
      </c>
      <c r="B496" t="s">
        <v>42</v>
      </c>
      <c r="C496" t="s">
        <v>50</v>
      </c>
      <c r="D496" t="s">
        <v>37</v>
      </c>
      <c r="F496">
        <v>44298</v>
      </c>
      <c r="G496">
        <v>44319</v>
      </c>
      <c r="H496">
        <v>1</v>
      </c>
      <c r="L496">
        <v>0.25</v>
      </c>
      <c r="M496" s="13">
        <v>83.46</v>
      </c>
      <c r="N496" t="s">
        <v>27</v>
      </c>
      <c r="O496" t="s">
        <v>28</v>
      </c>
      <c r="P496">
        <v>21</v>
      </c>
      <c r="Q496" s="14">
        <f>_xlfn.IFS(H496=1,$AB$3,H496=2,$AB$4,H496=3,$AB$5)</f>
        <v>80</v>
      </c>
      <c r="R496" s="14">
        <f>L496*Q496</f>
        <v>20</v>
      </c>
      <c r="S496" s="14">
        <f>Table4[[#This Row],[LbrCost]]/24</f>
        <v>0.83333333333333337</v>
      </c>
      <c r="T496" s="14">
        <f>IF(Table4[[#This Row],[WtyLbr]]="Yes",0,Table4[[#This Row],[LbrCost]])</f>
        <v>20</v>
      </c>
      <c r="U496" s="14">
        <f>IF(Table4[[#This Row],[WtyParts]]="Yes",0,Table4[[#This Row],[PartsCost]])</f>
        <v>83.46</v>
      </c>
      <c r="V496" s="14">
        <f>M496+R496</f>
        <v>103.46</v>
      </c>
      <c r="W496" s="14">
        <f>SUM(Table4[[#This Row],[LbrFee]],Table4[[#This Row],[PartsFee]])</f>
        <v>103.46</v>
      </c>
      <c r="X496" t="s">
        <v>63</v>
      </c>
      <c r="Y496" t="s">
        <v>63</v>
      </c>
    </row>
    <row r="497" spans="1:25" ht="30" customHeight="1" x14ac:dyDescent="0.3">
      <c r="A497" t="s">
        <v>552</v>
      </c>
      <c r="B497" t="s">
        <v>36</v>
      </c>
      <c r="C497" t="s">
        <v>50</v>
      </c>
      <c r="D497" t="s">
        <v>169</v>
      </c>
      <c r="F497">
        <v>44298</v>
      </c>
      <c r="G497">
        <v>44320</v>
      </c>
      <c r="H497">
        <v>2</v>
      </c>
      <c r="L497">
        <v>2.25</v>
      </c>
      <c r="M497" s="13">
        <v>52</v>
      </c>
      <c r="N497" t="s">
        <v>27</v>
      </c>
      <c r="O497" t="s">
        <v>28</v>
      </c>
      <c r="P497">
        <v>22</v>
      </c>
      <c r="Q497" s="14">
        <f>_xlfn.IFS(H497=1,$AB$3,H497=2,$AB$4,H497=3,$AB$5)</f>
        <v>140</v>
      </c>
      <c r="R497" s="14">
        <f>L497*Q497</f>
        <v>315</v>
      </c>
      <c r="S497" s="14">
        <f>Table4[[#This Row],[LbrCost]]/24</f>
        <v>13.125</v>
      </c>
      <c r="T497" s="14">
        <f>IF(Table4[[#This Row],[WtyLbr]]="Yes",0,Table4[[#This Row],[LbrCost]])</f>
        <v>315</v>
      </c>
      <c r="U497" s="14">
        <f>IF(Table4[[#This Row],[WtyParts]]="Yes",0,Table4[[#This Row],[PartsCost]])</f>
        <v>52</v>
      </c>
      <c r="V497" s="14">
        <f>M497+R497</f>
        <v>367</v>
      </c>
      <c r="W497" s="14">
        <f>SUM(Table4[[#This Row],[LbrFee]],Table4[[#This Row],[PartsFee]])</f>
        <v>367</v>
      </c>
      <c r="X497" t="s">
        <v>63</v>
      </c>
      <c r="Y497" t="s">
        <v>29</v>
      </c>
    </row>
    <row r="498" spans="1:25" ht="30" customHeight="1" x14ac:dyDescent="0.3">
      <c r="A498" t="s">
        <v>553</v>
      </c>
      <c r="B498" t="s">
        <v>31</v>
      </c>
      <c r="C498" t="s">
        <v>32</v>
      </c>
      <c r="D498" t="s">
        <v>26</v>
      </c>
      <c r="F498">
        <v>44298</v>
      </c>
      <c r="G498">
        <v>44320</v>
      </c>
      <c r="H498">
        <v>1</v>
      </c>
      <c r="L498">
        <v>0.5</v>
      </c>
      <c r="M498" s="13">
        <v>743.18</v>
      </c>
      <c r="N498" t="s">
        <v>27</v>
      </c>
      <c r="O498" t="s">
        <v>38</v>
      </c>
      <c r="P498">
        <v>22</v>
      </c>
      <c r="Q498" s="14">
        <f>_xlfn.IFS(H498=1,$AB$3,H498=2,$AB$4,H498=3,$AB$5)</f>
        <v>80</v>
      </c>
      <c r="R498" s="14">
        <f>L498*Q498</f>
        <v>40</v>
      </c>
      <c r="S498" s="14">
        <f>Table4[[#This Row],[LbrCost]]/24</f>
        <v>1.6666666666666667</v>
      </c>
      <c r="T498" s="14">
        <f>IF(Table4[[#This Row],[WtyLbr]]="Yes",0,Table4[[#This Row],[LbrCost]])</f>
        <v>40</v>
      </c>
      <c r="U498" s="14">
        <f>IF(Table4[[#This Row],[WtyParts]]="Yes",0,Table4[[#This Row],[PartsCost]])</f>
        <v>743.18</v>
      </c>
      <c r="V498" s="14">
        <f>M498+R498</f>
        <v>783.18</v>
      </c>
      <c r="W498" s="14">
        <f>SUM(Table4[[#This Row],[LbrFee]],Table4[[#This Row],[PartsFee]])</f>
        <v>783.18</v>
      </c>
      <c r="X498" t="s">
        <v>63</v>
      </c>
      <c r="Y498" t="s">
        <v>29</v>
      </c>
    </row>
    <row r="499" spans="1:25" ht="30" customHeight="1" x14ac:dyDescent="0.3">
      <c r="A499" t="s">
        <v>554</v>
      </c>
      <c r="B499" t="s">
        <v>36</v>
      </c>
      <c r="C499" t="s">
        <v>43</v>
      </c>
      <c r="D499" t="s">
        <v>33</v>
      </c>
      <c r="F499">
        <v>44298</v>
      </c>
      <c r="G499">
        <v>44363</v>
      </c>
      <c r="H499">
        <v>1</v>
      </c>
      <c r="L499">
        <v>0.5</v>
      </c>
      <c r="M499" s="13">
        <v>144</v>
      </c>
      <c r="N499" t="s">
        <v>27</v>
      </c>
      <c r="O499" t="s">
        <v>51</v>
      </c>
      <c r="P499">
        <v>65</v>
      </c>
      <c r="Q499" s="14">
        <f>_xlfn.IFS(H499=1,$AB$3,H499=2,$AB$4,H499=3,$AB$5)</f>
        <v>80</v>
      </c>
      <c r="R499" s="14">
        <f>L499*Q499</f>
        <v>40</v>
      </c>
      <c r="S499" s="14">
        <f>Table4[[#This Row],[LbrCost]]/24</f>
        <v>1.6666666666666667</v>
      </c>
      <c r="T499" s="14">
        <f>IF(Table4[[#This Row],[WtyLbr]]="Yes",0,Table4[[#This Row],[LbrCost]])</f>
        <v>40</v>
      </c>
      <c r="U499" s="14">
        <f>IF(Table4[[#This Row],[WtyParts]]="Yes",0,Table4[[#This Row],[PartsCost]])</f>
        <v>144</v>
      </c>
      <c r="V499" s="14">
        <f>M499+R499</f>
        <v>184</v>
      </c>
      <c r="W499" s="14">
        <f>SUM(Table4[[#This Row],[LbrFee]],Table4[[#This Row],[PartsFee]])</f>
        <v>184</v>
      </c>
      <c r="X499" t="s">
        <v>63</v>
      </c>
      <c r="Y499" t="s">
        <v>47</v>
      </c>
    </row>
    <row r="500" spans="1:25" ht="30" customHeight="1" x14ac:dyDescent="0.3">
      <c r="A500" t="s">
        <v>555</v>
      </c>
      <c r="B500" t="s">
        <v>24</v>
      </c>
      <c r="C500" t="s">
        <v>202</v>
      </c>
      <c r="D500" t="s">
        <v>37</v>
      </c>
      <c r="F500">
        <v>44299</v>
      </c>
      <c r="G500">
        <v>44314</v>
      </c>
      <c r="H500">
        <v>1</v>
      </c>
      <c r="J500" t="s">
        <v>44</v>
      </c>
      <c r="K500" t="s">
        <v>44</v>
      </c>
      <c r="L500">
        <v>0.25</v>
      </c>
      <c r="M500" s="13">
        <v>38.119999999999997</v>
      </c>
      <c r="N500" t="s">
        <v>27</v>
      </c>
      <c r="O500" t="s">
        <v>388</v>
      </c>
      <c r="P500">
        <v>15</v>
      </c>
      <c r="Q500" s="14">
        <f>_xlfn.IFS(H500=1,$AB$3,H500=2,$AB$4,H500=3,$AB$5)</f>
        <v>80</v>
      </c>
      <c r="R500" s="14">
        <f>L500*Q500</f>
        <v>20</v>
      </c>
      <c r="S500" s="14">
        <f>Table4[[#This Row],[LbrCost]]/24</f>
        <v>0.83333333333333337</v>
      </c>
      <c r="T500" s="14">
        <f>IF(Table4[[#This Row],[WtyLbr]]="Yes",0,Table4[[#This Row],[LbrCost]])</f>
        <v>0</v>
      </c>
      <c r="U500" s="14">
        <f>IF(Table4[[#This Row],[WtyParts]]="Yes",0,Table4[[#This Row],[PartsCost]])</f>
        <v>0</v>
      </c>
      <c r="V500" s="14">
        <f>M500+R500</f>
        <v>58.12</v>
      </c>
      <c r="W500" s="14">
        <f>SUM(Table4[[#This Row],[LbrFee]],Table4[[#This Row],[PartsFee]])</f>
        <v>0</v>
      </c>
      <c r="X500" t="s">
        <v>29</v>
      </c>
      <c r="Y500" t="s">
        <v>47</v>
      </c>
    </row>
    <row r="501" spans="1:25" ht="30" customHeight="1" x14ac:dyDescent="0.3">
      <c r="A501" t="s">
        <v>556</v>
      </c>
      <c r="B501" t="s">
        <v>36</v>
      </c>
      <c r="C501" t="s">
        <v>50</v>
      </c>
      <c r="D501" t="s">
        <v>37</v>
      </c>
      <c r="F501">
        <v>44299</v>
      </c>
      <c r="G501">
        <v>44315</v>
      </c>
      <c r="H501">
        <v>1</v>
      </c>
      <c r="J501" t="s">
        <v>44</v>
      </c>
      <c r="K501" t="s">
        <v>44</v>
      </c>
      <c r="L501">
        <v>0.25</v>
      </c>
      <c r="M501" s="13">
        <v>25</v>
      </c>
      <c r="N501" t="s">
        <v>27</v>
      </c>
      <c r="O501" t="s">
        <v>388</v>
      </c>
      <c r="P501">
        <v>16</v>
      </c>
      <c r="Q501" s="14">
        <f>_xlfn.IFS(H501=1,$AB$3,H501=2,$AB$4,H501=3,$AB$5)</f>
        <v>80</v>
      </c>
      <c r="R501" s="14">
        <f>L501*Q501</f>
        <v>20</v>
      </c>
      <c r="S501" s="14">
        <f>Table4[[#This Row],[LbrCost]]/24</f>
        <v>0.83333333333333337</v>
      </c>
      <c r="T501" s="14">
        <f>IF(Table4[[#This Row],[WtyLbr]]="Yes",0,Table4[[#This Row],[LbrCost]])</f>
        <v>0</v>
      </c>
      <c r="U501" s="14">
        <f>IF(Table4[[#This Row],[WtyParts]]="Yes",0,Table4[[#This Row],[PartsCost]])</f>
        <v>0</v>
      </c>
      <c r="V501" s="14">
        <f>M501+R501</f>
        <v>45</v>
      </c>
      <c r="W501" s="14">
        <f>SUM(Table4[[#This Row],[LbrFee]],Table4[[#This Row],[PartsFee]])</f>
        <v>0</v>
      </c>
      <c r="X501" t="s">
        <v>29</v>
      </c>
      <c r="Y501" t="s">
        <v>39</v>
      </c>
    </row>
    <row r="502" spans="1:25" ht="30" customHeight="1" x14ac:dyDescent="0.3">
      <c r="A502" t="s">
        <v>557</v>
      </c>
      <c r="B502" t="s">
        <v>24</v>
      </c>
      <c r="C502" t="s">
        <v>202</v>
      </c>
      <c r="D502" t="s">
        <v>26</v>
      </c>
      <c r="F502">
        <v>44299</v>
      </c>
      <c r="G502">
        <v>44315</v>
      </c>
      <c r="H502">
        <v>2</v>
      </c>
      <c r="L502">
        <v>0.25</v>
      </c>
      <c r="M502" s="13">
        <v>175</v>
      </c>
      <c r="N502" t="s">
        <v>27</v>
      </c>
      <c r="O502" t="s">
        <v>28</v>
      </c>
      <c r="P502">
        <v>16</v>
      </c>
      <c r="Q502" s="14">
        <f>_xlfn.IFS(H502=1,$AB$3,H502=2,$AB$4,H502=3,$AB$5)</f>
        <v>140</v>
      </c>
      <c r="R502" s="14">
        <f>L502*Q502</f>
        <v>35</v>
      </c>
      <c r="S502" s="14">
        <f>Table4[[#This Row],[LbrCost]]/24</f>
        <v>1.4583333333333333</v>
      </c>
      <c r="T502" s="14">
        <f>IF(Table4[[#This Row],[WtyLbr]]="Yes",0,Table4[[#This Row],[LbrCost]])</f>
        <v>35</v>
      </c>
      <c r="U502" s="14">
        <f>IF(Table4[[#This Row],[WtyParts]]="Yes",0,Table4[[#This Row],[PartsCost]])</f>
        <v>175</v>
      </c>
      <c r="V502" s="14">
        <f>M502+R502</f>
        <v>210</v>
      </c>
      <c r="W502" s="14">
        <f>SUM(Table4[[#This Row],[LbrFee]],Table4[[#This Row],[PartsFee]])</f>
        <v>210</v>
      </c>
      <c r="X502" t="s">
        <v>29</v>
      </c>
      <c r="Y502" t="s">
        <v>39</v>
      </c>
    </row>
    <row r="503" spans="1:25" ht="30" customHeight="1" x14ac:dyDescent="0.3">
      <c r="A503" t="s">
        <v>558</v>
      </c>
      <c r="B503" t="s">
        <v>31</v>
      </c>
      <c r="C503" t="s">
        <v>32</v>
      </c>
      <c r="D503" t="s">
        <v>26</v>
      </c>
      <c r="F503">
        <v>44299</v>
      </c>
      <c r="G503">
        <v>44320</v>
      </c>
      <c r="H503">
        <v>1</v>
      </c>
      <c r="L503">
        <v>0.25</v>
      </c>
      <c r="M503" s="13">
        <v>6.94</v>
      </c>
      <c r="N503" t="s">
        <v>27</v>
      </c>
      <c r="O503" t="s">
        <v>28</v>
      </c>
      <c r="P503">
        <v>21</v>
      </c>
      <c r="Q503" s="14">
        <f>_xlfn.IFS(H503=1,$AB$3,H503=2,$AB$4,H503=3,$AB$5)</f>
        <v>80</v>
      </c>
      <c r="R503" s="14">
        <f>L503*Q503</f>
        <v>20</v>
      </c>
      <c r="S503" s="14">
        <f>Table4[[#This Row],[LbrCost]]/24</f>
        <v>0.83333333333333337</v>
      </c>
      <c r="T503" s="14">
        <f>IF(Table4[[#This Row],[WtyLbr]]="Yes",0,Table4[[#This Row],[LbrCost]])</f>
        <v>20</v>
      </c>
      <c r="U503" s="14">
        <f>IF(Table4[[#This Row],[WtyParts]]="Yes",0,Table4[[#This Row],[PartsCost]])</f>
        <v>6.94</v>
      </c>
      <c r="V503" s="14">
        <f>M503+R503</f>
        <v>26.94</v>
      </c>
      <c r="W503" s="14">
        <f>SUM(Table4[[#This Row],[LbrFee]],Table4[[#This Row],[PartsFee]])</f>
        <v>26.94</v>
      </c>
      <c r="X503" t="s">
        <v>29</v>
      </c>
      <c r="Y503" t="s">
        <v>29</v>
      </c>
    </row>
    <row r="504" spans="1:25" ht="30" customHeight="1" x14ac:dyDescent="0.3">
      <c r="A504" t="s">
        <v>559</v>
      </c>
      <c r="B504" t="s">
        <v>31</v>
      </c>
      <c r="C504" t="s">
        <v>50</v>
      </c>
      <c r="D504" t="s">
        <v>169</v>
      </c>
      <c r="F504">
        <v>44299</v>
      </c>
      <c r="G504">
        <v>44328</v>
      </c>
      <c r="H504">
        <v>3</v>
      </c>
      <c r="L504">
        <v>3.25</v>
      </c>
      <c r="M504" s="13">
        <v>640.41999999999996</v>
      </c>
      <c r="N504" t="s">
        <v>27</v>
      </c>
      <c r="O504" t="s">
        <v>51</v>
      </c>
      <c r="P504">
        <v>29</v>
      </c>
      <c r="Q504" s="14">
        <f>_xlfn.IFS(H504=1,$AB$3,H504=2,$AB$4,H504=3,$AB$5)</f>
        <v>195</v>
      </c>
      <c r="R504" s="14">
        <f>L504*Q504</f>
        <v>633.75</v>
      </c>
      <c r="S504" s="14">
        <f>Table4[[#This Row],[LbrCost]]/24</f>
        <v>26.40625</v>
      </c>
      <c r="T504" s="14">
        <f>IF(Table4[[#This Row],[WtyLbr]]="Yes",0,Table4[[#This Row],[LbrCost]])</f>
        <v>633.75</v>
      </c>
      <c r="U504" s="14">
        <f>IF(Table4[[#This Row],[WtyParts]]="Yes",0,Table4[[#This Row],[PartsCost]])</f>
        <v>640.41999999999996</v>
      </c>
      <c r="V504" s="14">
        <f>M504+R504</f>
        <v>1274.17</v>
      </c>
      <c r="W504" s="14">
        <f>SUM(Table4[[#This Row],[LbrFee]],Table4[[#This Row],[PartsFee]])</f>
        <v>1274.17</v>
      </c>
      <c r="X504" t="s">
        <v>29</v>
      </c>
      <c r="Y504" t="s">
        <v>47</v>
      </c>
    </row>
    <row r="505" spans="1:25" ht="30" customHeight="1" x14ac:dyDescent="0.3">
      <c r="A505" t="s">
        <v>560</v>
      </c>
      <c r="B505" t="s">
        <v>68</v>
      </c>
      <c r="C505" t="s">
        <v>25</v>
      </c>
      <c r="D505" t="s">
        <v>26</v>
      </c>
      <c r="F505">
        <v>44299</v>
      </c>
      <c r="G505">
        <v>44329</v>
      </c>
      <c r="H505">
        <v>1</v>
      </c>
      <c r="L505">
        <v>0.25</v>
      </c>
      <c r="M505" s="13">
        <v>86.28</v>
      </c>
      <c r="N505" t="s">
        <v>27</v>
      </c>
      <c r="O505" t="s">
        <v>28</v>
      </c>
      <c r="P505">
        <v>30</v>
      </c>
      <c r="Q505" s="14">
        <f>_xlfn.IFS(H505=1,$AB$3,H505=2,$AB$4,H505=3,$AB$5)</f>
        <v>80</v>
      </c>
      <c r="R505" s="14">
        <f>L505*Q505</f>
        <v>20</v>
      </c>
      <c r="S505" s="14">
        <f>Table4[[#This Row],[LbrCost]]/24</f>
        <v>0.83333333333333337</v>
      </c>
      <c r="T505" s="14">
        <f>IF(Table4[[#This Row],[WtyLbr]]="Yes",0,Table4[[#This Row],[LbrCost]])</f>
        <v>20</v>
      </c>
      <c r="U505" s="14">
        <f>IF(Table4[[#This Row],[WtyParts]]="Yes",0,Table4[[#This Row],[PartsCost]])</f>
        <v>86.28</v>
      </c>
      <c r="V505" s="14">
        <f>M505+R505</f>
        <v>106.28</v>
      </c>
      <c r="W505" s="14">
        <f>SUM(Table4[[#This Row],[LbrFee]],Table4[[#This Row],[PartsFee]])</f>
        <v>106.28</v>
      </c>
      <c r="X505" t="s">
        <v>29</v>
      </c>
      <c r="Y505" t="s">
        <v>39</v>
      </c>
    </row>
    <row r="506" spans="1:25" ht="30" customHeight="1" x14ac:dyDescent="0.3">
      <c r="A506" t="s">
        <v>561</v>
      </c>
      <c r="B506" t="s">
        <v>42</v>
      </c>
      <c r="C506" t="s">
        <v>43</v>
      </c>
      <c r="D506" t="s">
        <v>26</v>
      </c>
      <c r="F506">
        <v>44299</v>
      </c>
      <c r="G506">
        <v>44337</v>
      </c>
      <c r="H506">
        <v>1</v>
      </c>
      <c r="K506" t="s">
        <v>44</v>
      </c>
      <c r="L506">
        <v>0.25</v>
      </c>
      <c r="M506" s="13">
        <v>103.18</v>
      </c>
      <c r="N506" t="s">
        <v>27</v>
      </c>
      <c r="O506" t="s">
        <v>51</v>
      </c>
      <c r="P506">
        <v>38</v>
      </c>
      <c r="Q506" s="14">
        <f>_xlfn.IFS(H506=1,$AB$3,H506=2,$AB$4,H506=3,$AB$5)</f>
        <v>80</v>
      </c>
      <c r="R506" s="14">
        <f>L506*Q506</f>
        <v>20</v>
      </c>
      <c r="S506" s="14">
        <f>Table4[[#This Row],[LbrCost]]/24</f>
        <v>0.83333333333333337</v>
      </c>
      <c r="T506" s="14">
        <f>IF(Table4[[#This Row],[WtyLbr]]="Yes",0,Table4[[#This Row],[LbrCost]])</f>
        <v>20</v>
      </c>
      <c r="U506" s="14">
        <f>IF(Table4[[#This Row],[WtyParts]]="Yes",0,Table4[[#This Row],[PartsCost]])</f>
        <v>0</v>
      </c>
      <c r="V506" s="14">
        <f>M506+R506</f>
        <v>123.18</v>
      </c>
      <c r="W506" s="14">
        <f>SUM(Table4[[#This Row],[LbrFee]],Table4[[#This Row],[PartsFee]])</f>
        <v>20</v>
      </c>
      <c r="X506" t="s">
        <v>29</v>
      </c>
      <c r="Y506" t="s">
        <v>34</v>
      </c>
    </row>
    <row r="507" spans="1:25" ht="30" customHeight="1" x14ac:dyDescent="0.3">
      <c r="A507" t="s">
        <v>562</v>
      </c>
      <c r="B507" t="s">
        <v>201</v>
      </c>
      <c r="C507" t="s">
        <v>202</v>
      </c>
      <c r="D507" t="s">
        <v>53</v>
      </c>
      <c r="F507">
        <v>44299</v>
      </c>
      <c r="G507">
        <v>44333</v>
      </c>
      <c r="H507">
        <v>2</v>
      </c>
      <c r="L507">
        <v>1</v>
      </c>
      <c r="M507" s="13">
        <v>464.4</v>
      </c>
      <c r="N507" t="s">
        <v>27</v>
      </c>
      <c r="O507" t="s">
        <v>407</v>
      </c>
      <c r="P507">
        <v>34</v>
      </c>
      <c r="Q507" s="14">
        <f>_xlfn.IFS(H507=1,$AB$3,H507=2,$AB$4,H507=3,$AB$5)</f>
        <v>140</v>
      </c>
      <c r="R507" s="14">
        <f>L507*Q507</f>
        <v>140</v>
      </c>
      <c r="S507" s="14">
        <f>Table4[[#This Row],[LbrCost]]/24</f>
        <v>5.833333333333333</v>
      </c>
      <c r="T507" s="14">
        <f>IF(Table4[[#This Row],[WtyLbr]]="Yes",0,Table4[[#This Row],[LbrCost]])</f>
        <v>140</v>
      </c>
      <c r="U507" s="14">
        <f>IF(Table4[[#This Row],[WtyParts]]="Yes",0,Table4[[#This Row],[PartsCost]])</f>
        <v>464.4</v>
      </c>
      <c r="V507" s="14">
        <f>M507+R507</f>
        <v>604.4</v>
      </c>
      <c r="W507" s="14">
        <f>SUM(Table4[[#This Row],[LbrFee]],Table4[[#This Row],[PartsFee]])</f>
        <v>604.4</v>
      </c>
      <c r="X507" t="s">
        <v>29</v>
      </c>
      <c r="Y507" t="s">
        <v>63</v>
      </c>
    </row>
    <row r="508" spans="1:25" ht="30" customHeight="1" x14ac:dyDescent="0.3">
      <c r="A508" t="s">
        <v>563</v>
      </c>
      <c r="B508" t="s">
        <v>36</v>
      </c>
      <c r="C508" t="s">
        <v>43</v>
      </c>
      <c r="D508" t="s">
        <v>26</v>
      </c>
      <c r="F508">
        <v>44299</v>
      </c>
      <c r="G508">
        <v>44362</v>
      </c>
      <c r="H508">
        <v>1</v>
      </c>
      <c r="L508">
        <v>1</v>
      </c>
      <c r="M508" s="13">
        <v>406.66</v>
      </c>
      <c r="N508" t="s">
        <v>27</v>
      </c>
      <c r="O508" t="s">
        <v>51</v>
      </c>
      <c r="P508">
        <v>63</v>
      </c>
      <c r="Q508" s="14">
        <f>_xlfn.IFS(H508=1,$AB$3,H508=2,$AB$4,H508=3,$AB$5)</f>
        <v>80</v>
      </c>
      <c r="R508" s="14">
        <f>L508*Q508</f>
        <v>80</v>
      </c>
      <c r="S508" s="14">
        <f>Table4[[#This Row],[LbrCost]]/24</f>
        <v>3.3333333333333335</v>
      </c>
      <c r="T508" s="14">
        <f>IF(Table4[[#This Row],[WtyLbr]]="Yes",0,Table4[[#This Row],[LbrCost]])</f>
        <v>80</v>
      </c>
      <c r="U508" s="14">
        <f>IF(Table4[[#This Row],[WtyParts]]="Yes",0,Table4[[#This Row],[PartsCost]])</f>
        <v>406.66</v>
      </c>
      <c r="V508" s="14">
        <f>M508+R508</f>
        <v>486.66</v>
      </c>
      <c r="W508" s="14">
        <f>SUM(Table4[[#This Row],[LbrFee]],Table4[[#This Row],[PartsFee]])</f>
        <v>486.66</v>
      </c>
      <c r="X508" t="s">
        <v>29</v>
      </c>
      <c r="Y508" t="s">
        <v>29</v>
      </c>
    </row>
    <row r="509" spans="1:25" ht="30" customHeight="1" x14ac:dyDescent="0.3">
      <c r="A509" t="s">
        <v>564</v>
      </c>
      <c r="B509" t="s">
        <v>42</v>
      </c>
      <c r="C509" t="s">
        <v>43</v>
      </c>
      <c r="D509" t="s">
        <v>33</v>
      </c>
      <c r="F509">
        <v>44300</v>
      </c>
      <c r="G509">
        <v>44309</v>
      </c>
      <c r="H509">
        <v>1</v>
      </c>
      <c r="L509">
        <v>0.5</v>
      </c>
      <c r="M509" s="13">
        <v>21.33</v>
      </c>
      <c r="N509" t="s">
        <v>27</v>
      </c>
      <c r="O509" t="s">
        <v>28</v>
      </c>
      <c r="P509">
        <v>9</v>
      </c>
      <c r="Q509" s="14">
        <f>_xlfn.IFS(H509=1,$AB$3,H509=2,$AB$4,H509=3,$AB$5)</f>
        <v>80</v>
      </c>
      <c r="R509" s="14">
        <f>L509*Q509</f>
        <v>40</v>
      </c>
      <c r="S509" s="14">
        <f>Table4[[#This Row],[LbrCost]]/24</f>
        <v>1.6666666666666667</v>
      </c>
      <c r="T509" s="14">
        <f>IF(Table4[[#This Row],[WtyLbr]]="Yes",0,Table4[[#This Row],[LbrCost]])</f>
        <v>40</v>
      </c>
      <c r="U509" s="14">
        <f>IF(Table4[[#This Row],[WtyParts]]="Yes",0,Table4[[#This Row],[PartsCost]])</f>
        <v>21.33</v>
      </c>
      <c r="V509" s="14">
        <f>M509+R509</f>
        <v>61.33</v>
      </c>
      <c r="W509" s="14">
        <f>SUM(Table4[[#This Row],[LbrFee]],Table4[[#This Row],[PartsFee]])</f>
        <v>61.33</v>
      </c>
      <c r="X509" t="s">
        <v>47</v>
      </c>
      <c r="Y509" t="s">
        <v>34</v>
      </c>
    </row>
    <row r="510" spans="1:25" ht="30" customHeight="1" x14ac:dyDescent="0.3">
      <c r="A510" t="s">
        <v>565</v>
      </c>
      <c r="B510" t="s">
        <v>55</v>
      </c>
      <c r="C510" t="s">
        <v>25</v>
      </c>
      <c r="D510" t="s">
        <v>53</v>
      </c>
      <c r="F510">
        <v>44300</v>
      </c>
      <c r="G510">
        <v>44312</v>
      </c>
      <c r="H510">
        <v>1</v>
      </c>
      <c r="L510">
        <v>1.5</v>
      </c>
      <c r="M510" s="13">
        <v>15.15</v>
      </c>
      <c r="N510" t="s">
        <v>27</v>
      </c>
      <c r="O510" t="s">
        <v>28</v>
      </c>
      <c r="P510">
        <v>12</v>
      </c>
      <c r="Q510" s="14">
        <f>_xlfn.IFS(H510=1,$AB$3,H510=2,$AB$4,H510=3,$AB$5)</f>
        <v>80</v>
      </c>
      <c r="R510" s="14">
        <f>L510*Q510</f>
        <v>120</v>
      </c>
      <c r="S510" s="14">
        <f>Table4[[#This Row],[LbrCost]]/24</f>
        <v>5</v>
      </c>
      <c r="T510" s="14">
        <f>IF(Table4[[#This Row],[WtyLbr]]="Yes",0,Table4[[#This Row],[LbrCost]])</f>
        <v>120</v>
      </c>
      <c r="U510" s="14">
        <f>IF(Table4[[#This Row],[WtyParts]]="Yes",0,Table4[[#This Row],[PartsCost]])</f>
        <v>15.15</v>
      </c>
      <c r="V510" s="14">
        <f>M510+R510</f>
        <v>135.15</v>
      </c>
      <c r="W510" s="14">
        <f>SUM(Table4[[#This Row],[LbrFee]],Table4[[#This Row],[PartsFee]])</f>
        <v>135.15</v>
      </c>
      <c r="X510" t="s">
        <v>47</v>
      </c>
      <c r="Y510" t="s">
        <v>63</v>
      </c>
    </row>
    <row r="511" spans="1:25" ht="30" customHeight="1" x14ac:dyDescent="0.3">
      <c r="A511" t="s">
        <v>566</v>
      </c>
      <c r="B511" t="s">
        <v>68</v>
      </c>
      <c r="C511" t="s">
        <v>25</v>
      </c>
      <c r="D511" t="s">
        <v>26</v>
      </c>
      <c r="E511" t="s">
        <v>44</v>
      </c>
      <c r="F511">
        <v>44300</v>
      </c>
      <c r="G511">
        <v>44313</v>
      </c>
      <c r="H511">
        <v>1</v>
      </c>
      <c r="K511" t="s">
        <v>44</v>
      </c>
      <c r="L511">
        <v>0.25</v>
      </c>
      <c r="M511" s="13">
        <v>96.05</v>
      </c>
      <c r="N511" t="s">
        <v>27</v>
      </c>
      <c r="O511" t="s">
        <v>51</v>
      </c>
      <c r="P511">
        <v>13</v>
      </c>
      <c r="Q511" s="14">
        <f>_xlfn.IFS(H511=1,$AB$3,H511=2,$AB$4,H511=3,$AB$5)</f>
        <v>80</v>
      </c>
      <c r="R511" s="14">
        <f>L511*Q511</f>
        <v>20</v>
      </c>
      <c r="S511" s="14">
        <f>Table4[[#This Row],[LbrCost]]/24</f>
        <v>0.83333333333333337</v>
      </c>
      <c r="T511" s="14">
        <f>IF(Table4[[#This Row],[WtyLbr]]="Yes",0,Table4[[#This Row],[LbrCost]])</f>
        <v>20</v>
      </c>
      <c r="U511" s="14">
        <f>IF(Table4[[#This Row],[WtyParts]]="Yes",0,Table4[[#This Row],[PartsCost]])</f>
        <v>0</v>
      </c>
      <c r="V511" s="14">
        <f>M511+R511</f>
        <v>116.05</v>
      </c>
      <c r="W511" s="14">
        <f>SUM(Table4[[#This Row],[LbrFee]],Table4[[#This Row],[PartsFee]])</f>
        <v>20</v>
      </c>
      <c r="X511" t="s">
        <v>47</v>
      </c>
      <c r="Y511" t="s">
        <v>29</v>
      </c>
    </row>
    <row r="512" spans="1:25" ht="30" customHeight="1" x14ac:dyDescent="0.3">
      <c r="A512" t="s">
        <v>567</v>
      </c>
      <c r="B512" t="s">
        <v>42</v>
      </c>
      <c r="C512" t="s">
        <v>25</v>
      </c>
      <c r="D512" t="s">
        <v>37</v>
      </c>
      <c r="E512" t="s">
        <v>44</v>
      </c>
      <c r="F512">
        <v>44300</v>
      </c>
      <c r="G512">
        <v>44313</v>
      </c>
      <c r="H512">
        <v>1</v>
      </c>
      <c r="L512">
        <v>0.25</v>
      </c>
      <c r="M512" s="13">
        <v>127.4</v>
      </c>
      <c r="N512" t="s">
        <v>27</v>
      </c>
      <c r="O512" t="s">
        <v>51</v>
      </c>
      <c r="P512">
        <v>13</v>
      </c>
      <c r="Q512" s="14">
        <f>_xlfn.IFS(H512=1,$AB$3,H512=2,$AB$4,H512=3,$AB$5)</f>
        <v>80</v>
      </c>
      <c r="R512" s="14">
        <f>L512*Q512</f>
        <v>20</v>
      </c>
      <c r="S512" s="14">
        <f>Table4[[#This Row],[LbrCost]]/24</f>
        <v>0.83333333333333337</v>
      </c>
      <c r="T512" s="14">
        <f>IF(Table4[[#This Row],[WtyLbr]]="Yes",0,Table4[[#This Row],[LbrCost]])</f>
        <v>20</v>
      </c>
      <c r="U512" s="14">
        <f>IF(Table4[[#This Row],[WtyParts]]="Yes",0,Table4[[#This Row],[PartsCost]])</f>
        <v>127.4</v>
      </c>
      <c r="V512" s="14">
        <f>M512+R512</f>
        <v>147.4</v>
      </c>
      <c r="W512" s="14">
        <f>SUM(Table4[[#This Row],[LbrFee]],Table4[[#This Row],[PartsFee]])</f>
        <v>147.4</v>
      </c>
      <c r="X512" t="s">
        <v>47</v>
      </c>
      <c r="Y512" t="s">
        <v>29</v>
      </c>
    </row>
    <row r="513" spans="1:25" ht="30" customHeight="1" x14ac:dyDescent="0.3">
      <c r="A513" t="s">
        <v>568</v>
      </c>
      <c r="B513" t="s">
        <v>31</v>
      </c>
      <c r="C513" t="s">
        <v>32</v>
      </c>
      <c r="D513" t="s">
        <v>33</v>
      </c>
      <c r="F513">
        <v>44300</v>
      </c>
      <c r="G513">
        <v>44321</v>
      </c>
      <c r="H513">
        <v>1</v>
      </c>
      <c r="L513">
        <v>0.5</v>
      </c>
      <c r="M513" s="13">
        <v>95.47</v>
      </c>
      <c r="N513" t="s">
        <v>27</v>
      </c>
      <c r="O513" t="s">
        <v>38</v>
      </c>
      <c r="P513">
        <v>21</v>
      </c>
      <c r="Q513" s="14">
        <f>_xlfn.IFS(H513=1,$AB$3,H513=2,$AB$4,H513=3,$AB$5)</f>
        <v>80</v>
      </c>
      <c r="R513" s="14">
        <f>L513*Q513</f>
        <v>40</v>
      </c>
      <c r="S513" s="14">
        <f>Table4[[#This Row],[LbrCost]]/24</f>
        <v>1.6666666666666667</v>
      </c>
      <c r="T513" s="14">
        <f>IF(Table4[[#This Row],[WtyLbr]]="Yes",0,Table4[[#This Row],[LbrCost]])</f>
        <v>40</v>
      </c>
      <c r="U513" s="14">
        <f>IF(Table4[[#This Row],[WtyParts]]="Yes",0,Table4[[#This Row],[PartsCost]])</f>
        <v>95.47</v>
      </c>
      <c r="V513" s="14">
        <f>M513+R513</f>
        <v>135.47</v>
      </c>
      <c r="W513" s="14">
        <f>SUM(Table4[[#This Row],[LbrFee]],Table4[[#This Row],[PartsFee]])</f>
        <v>135.47</v>
      </c>
      <c r="X513" t="s">
        <v>47</v>
      </c>
      <c r="Y513" t="s">
        <v>47</v>
      </c>
    </row>
    <row r="514" spans="1:25" ht="30" customHeight="1" x14ac:dyDescent="0.3">
      <c r="A514" t="s">
        <v>569</v>
      </c>
      <c r="B514" t="s">
        <v>36</v>
      </c>
      <c r="C514" t="s">
        <v>43</v>
      </c>
      <c r="D514" t="s">
        <v>26</v>
      </c>
      <c r="E514" t="s">
        <v>44</v>
      </c>
      <c r="F514">
        <v>44300</v>
      </c>
      <c r="G514">
        <v>44321</v>
      </c>
      <c r="H514">
        <v>1</v>
      </c>
      <c r="L514">
        <v>0.25</v>
      </c>
      <c r="M514" s="13">
        <v>55.65</v>
      </c>
      <c r="N514" t="s">
        <v>27</v>
      </c>
      <c r="O514" t="s">
        <v>28</v>
      </c>
      <c r="P514">
        <v>21</v>
      </c>
      <c r="Q514" s="14">
        <f>_xlfn.IFS(H514=1,$AB$3,H514=2,$AB$4,H514=3,$AB$5)</f>
        <v>80</v>
      </c>
      <c r="R514" s="14">
        <f>L514*Q514</f>
        <v>20</v>
      </c>
      <c r="S514" s="14">
        <f>Table4[[#This Row],[LbrCost]]/24</f>
        <v>0.83333333333333337</v>
      </c>
      <c r="T514" s="14">
        <f>IF(Table4[[#This Row],[WtyLbr]]="Yes",0,Table4[[#This Row],[LbrCost]])</f>
        <v>20</v>
      </c>
      <c r="U514" s="14">
        <f>IF(Table4[[#This Row],[WtyParts]]="Yes",0,Table4[[#This Row],[PartsCost]])</f>
        <v>55.65</v>
      </c>
      <c r="V514" s="14">
        <f>M514+R514</f>
        <v>75.650000000000006</v>
      </c>
      <c r="W514" s="14">
        <f>SUM(Table4[[#This Row],[LbrFee]],Table4[[#This Row],[PartsFee]])</f>
        <v>75.650000000000006</v>
      </c>
      <c r="X514" t="s">
        <v>47</v>
      </c>
      <c r="Y514" t="s">
        <v>47</v>
      </c>
    </row>
    <row r="515" spans="1:25" ht="30" customHeight="1" x14ac:dyDescent="0.3">
      <c r="A515" t="s">
        <v>570</v>
      </c>
      <c r="B515" t="s">
        <v>55</v>
      </c>
      <c r="C515" t="s">
        <v>25</v>
      </c>
      <c r="D515" t="s">
        <v>26</v>
      </c>
      <c r="E515" t="s">
        <v>44</v>
      </c>
      <c r="F515">
        <v>44300</v>
      </c>
      <c r="G515">
        <v>44322</v>
      </c>
      <c r="H515">
        <v>1</v>
      </c>
      <c r="K515" t="s">
        <v>44</v>
      </c>
      <c r="L515">
        <v>0.5</v>
      </c>
      <c r="M515" s="13">
        <v>22.3</v>
      </c>
      <c r="N515" t="s">
        <v>27</v>
      </c>
      <c r="O515" t="s">
        <v>51</v>
      </c>
      <c r="P515">
        <v>22</v>
      </c>
      <c r="Q515" s="14">
        <f>_xlfn.IFS(H515=1,$AB$3,H515=2,$AB$4,H515=3,$AB$5)</f>
        <v>80</v>
      </c>
      <c r="R515" s="14">
        <f>L515*Q515</f>
        <v>40</v>
      </c>
      <c r="S515" s="14">
        <f>Table4[[#This Row],[LbrCost]]/24</f>
        <v>1.6666666666666667</v>
      </c>
      <c r="T515" s="14">
        <f>IF(Table4[[#This Row],[WtyLbr]]="Yes",0,Table4[[#This Row],[LbrCost]])</f>
        <v>40</v>
      </c>
      <c r="U515" s="14">
        <f>IF(Table4[[#This Row],[WtyParts]]="Yes",0,Table4[[#This Row],[PartsCost]])</f>
        <v>0</v>
      </c>
      <c r="V515" s="14">
        <f>M515+R515</f>
        <v>62.3</v>
      </c>
      <c r="W515" s="14">
        <f>SUM(Table4[[#This Row],[LbrFee]],Table4[[#This Row],[PartsFee]])</f>
        <v>40</v>
      </c>
      <c r="X515" t="s">
        <v>47</v>
      </c>
      <c r="Y515" t="s">
        <v>39</v>
      </c>
    </row>
    <row r="516" spans="1:25" ht="30" customHeight="1" x14ac:dyDescent="0.3">
      <c r="A516" t="s">
        <v>571</v>
      </c>
      <c r="B516" t="s">
        <v>42</v>
      </c>
      <c r="C516" t="s">
        <v>25</v>
      </c>
      <c r="D516" t="s">
        <v>26</v>
      </c>
      <c r="F516">
        <v>44300</v>
      </c>
      <c r="G516">
        <v>44328</v>
      </c>
      <c r="H516">
        <v>1</v>
      </c>
      <c r="L516">
        <v>0.5</v>
      </c>
      <c r="M516" s="13">
        <v>148.1</v>
      </c>
      <c r="N516" t="s">
        <v>27</v>
      </c>
      <c r="O516" t="s">
        <v>28</v>
      </c>
      <c r="P516">
        <v>28</v>
      </c>
      <c r="Q516" s="14">
        <f>_xlfn.IFS(H516=1,$AB$3,H516=2,$AB$4,H516=3,$AB$5)</f>
        <v>80</v>
      </c>
      <c r="R516" s="14">
        <f>L516*Q516</f>
        <v>40</v>
      </c>
      <c r="S516" s="14">
        <f>Table4[[#This Row],[LbrCost]]/24</f>
        <v>1.6666666666666667</v>
      </c>
      <c r="T516" s="14">
        <f>IF(Table4[[#This Row],[WtyLbr]]="Yes",0,Table4[[#This Row],[LbrCost]])</f>
        <v>40</v>
      </c>
      <c r="U516" s="14">
        <f>IF(Table4[[#This Row],[WtyParts]]="Yes",0,Table4[[#This Row],[PartsCost]])</f>
        <v>148.1</v>
      </c>
      <c r="V516" s="14">
        <f>M516+R516</f>
        <v>188.1</v>
      </c>
      <c r="W516" s="14">
        <f>SUM(Table4[[#This Row],[LbrFee]],Table4[[#This Row],[PartsFee]])</f>
        <v>188.1</v>
      </c>
      <c r="X516" t="s">
        <v>47</v>
      </c>
      <c r="Y516" t="s">
        <v>47</v>
      </c>
    </row>
    <row r="517" spans="1:25" ht="30" customHeight="1" x14ac:dyDescent="0.3">
      <c r="A517" t="s">
        <v>572</v>
      </c>
      <c r="B517" t="s">
        <v>31</v>
      </c>
      <c r="C517" t="s">
        <v>50</v>
      </c>
      <c r="D517" t="s">
        <v>37</v>
      </c>
      <c r="F517">
        <v>44300</v>
      </c>
      <c r="G517">
        <v>44333</v>
      </c>
      <c r="H517">
        <v>1</v>
      </c>
      <c r="L517">
        <v>0.25</v>
      </c>
      <c r="M517" s="13">
        <v>18</v>
      </c>
      <c r="N517" t="s">
        <v>27</v>
      </c>
      <c r="O517" t="s">
        <v>38</v>
      </c>
      <c r="P517">
        <v>33</v>
      </c>
      <c r="Q517" s="14">
        <f>_xlfn.IFS(H517=1,$AB$3,H517=2,$AB$4,H517=3,$AB$5)</f>
        <v>80</v>
      </c>
      <c r="R517" s="14">
        <f>L517*Q517</f>
        <v>20</v>
      </c>
      <c r="S517" s="14">
        <f>Table4[[#This Row],[LbrCost]]/24</f>
        <v>0.83333333333333337</v>
      </c>
      <c r="T517" s="14">
        <f>IF(Table4[[#This Row],[WtyLbr]]="Yes",0,Table4[[#This Row],[LbrCost]])</f>
        <v>20</v>
      </c>
      <c r="U517" s="14">
        <f>IF(Table4[[#This Row],[WtyParts]]="Yes",0,Table4[[#This Row],[PartsCost]])</f>
        <v>18</v>
      </c>
      <c r="V517" s="14">
        <f>M517+R517</f>
        <v>38</v>
      </c>
      <c r="W517" s="14">
        <f>SUM(Table4[[#This Row],[LbrFee]],Table4[[#This Row],[PartsFee]])</f>
        <v>38</v>
      </c>
      <c r="X517" t="s">
        <v>47</v>
      </c>
      <c r="Y517" t="s">
        <v>63</v>
      </c>
    </row>
    <row r="518" spans="1:25" ht="30" customHeight="1" x14ac:dyDescent="0.3">
      <c r="A518" t="s">
        <v>573</v>
      </c>
      <c r="B518" t="s">
        <v>42</v>
      </c>
      <c r="C518" t="s">
        <v>43</v>
      </c>
      <c r="D518" t="s">
        <v>26</v>
      </c>
      <c r="E518" t="s">
        <v>44</v>
      </c>
      <c r="F518">
        <v>44300</v>
      </c>
      <c r="G518">
        <v>44333</v>
      </c>
      <c r="H518">
        <v>1</v>
      </c>
      <c r="K518" t="s">
        <v>44</v>
      </c>
      <c r="L518">
        <v>0.25</v>
      </c>
      <c r="M518" s="13">
        <v>54.18</v>
      </c>
      <c r="N518" t="s">
        <v>27</v>
      </c>
      <c r="O518" t="s">
        <v>51</v>
      </c>
      <c r="P518">
        <v>33</v>
      </c>
      <c r="Q518" s="14">
        <f>_xlfn.IFS(H518=1,$AB$3,H518=2,$AB$4,H518=3,$AB$5)</f>
        <v>80</v>
      </c>
      <c r="R518" s="14">
        <f>L518*Q518</f>
        <v>20</v>
      </c>
      <c r="S518" s="14">
        <f>Table4[[#This Row],[LbrCost]]/24</f>
        <v>0.83333333333333337</v>
      </c>
      <c r="T518" s="14">
        <f>IF(Table4[[#This Row],[WtyLbr]]="Yes",0,Table4[[#This Row],[LbrCost]])</f>
        <v>20</v>
      </c>
      <c r="U518" s="14">
        <f>IF(Table4[[#This Row],[WtyParts]]="Yes",0,Table4[[#This Row],[PartsCost]])</f>
        <v>0</v>
      </c>
      <c r="V518" s="14">
        <f>M518+R518</f>
        <v>74.180000000000007</v>
      </c>
      <c r="W518" s="14">
        <f>SUM(Table4[[#This Row],[LbrFee]],Table4[[#This Row],[PartsFee]])</f>
        <v>20</v>
      </c>
      <c r="X518" t="s">
        <v>47</v>
      </c>
      <c r="Y518" t="s">
        <v>63</v>
      </c>
    </row>
    <row r="519" spans="1:25" ht="30" customHeight="1" x14ac:dyDescent="0.3">
      <c r="A519" t="s">
        <v>574</v>
      </c>
      <c r="B519" t="s">
        <v>55</v>
      </c>
      <c r="C519" t="s">
        <v>25</v>
      </c>
      <c r="D519" t="s">
        <v>33</v>
      </c>
      <c r="F519">
        <v>44300</v>
      </c>
      <c r="G519">
        <v>44347</v>
      </c>
      <c r="H519">
        <v>2</v>
      </c>
      <c r="L519">
        <v>0.75</v>
      </c>
      <c r="M519" s="13">
        <v>197.94</v>
      </c>
      <c r="N519" t="s">
        <v>27</v>
      </c>
      <c r="O519" t="s">
        <v>51</v>
      </c>
      <c r="P519">
        <v>47</v>
      </c>
      <c r="Q519" s="14">
        <f>_xlfn.IFS(H519=1,$AB$3,H519=2,$AB$4,H519=3,$AB$5)</f>
        <v>140</v>
      </c>
      <c r="R519" s="14">
        <f>L519*Q519</f>
        <v>105</v>
      </c>
      <c r="S519" s="14">
        <f>Table4[[#This Row],[LbrCost]]/24</f>
        <v>4.375</v>
      </c>
      <c r="T519" s="14">
        <f>IF(Table4[[#This Row],[WtyLbr]]="Yes",0,Table4[[#This Row],[LbrCost]])</f>
        <v>105</v>
      </c>
      <c r="U519" s="14">
        <f>IF(Table4[[#This Row],[WtyParts]]="Yes",0,Table4[[#This Row],[PartsCost]])</f>
        <v>197.94</v>
      </c>
      <c r="V519" s="14">
        <f>M519+R519</f>
        <v>302.94</v>
      </c>
      <c r="W519" s="14">
        <f>SUM(Table4[[#This Row],[LbrFee]],Table4[[#This Row],[PartsFee]])</f>
        <v>302.94</v>
      </c>
      <c r="X519" t="s">
        <v>47</v>
      </c>
      <c r="Y519" t="s">
        <v>63</v>
      </c>
    </row>
    <row r="520" spans="1:25" ht="30" customHeight="1" x14ac:dyDescent="0.3">
      <c r="A520" t="s">
        <v>575</v>
      </c>
      <c r="B520" t="s">
        <v>68</v>
      </c>
      <c r="C520" t="s">
        <v>50</v>
      </c>
      <c r="D520" t="s">
        <v>37</v>
      </c>
      <c r="F520">
        <v>44300</v>
      </c>
      <c r="G520">
        <v>44364</v>
      </c>
      <c r="H520">
        <v>1</v>
      </c>
      <c r="J520" t="s">
        <v>44</v>
      </c>
      <c r="K520" t="s">
        <v>44</v>
      </c>
      <c r="L520">
        <v>0.25</v>
      </c>
      <c r="M520" s="13">
        <v>111.91</v>
      </c>
      <c r="N520" t="s">
        <v>27</v>
      </c>
      <c r="O520" t="s">
        <v>388</v>
      </c>
      <c r="P520">
        <v>64</v>
      </c>
      <c r="Q520" s="14">
        <f>_xlfn.IFS(H520=1,$AB$3,H520=2,$AB$4,H520=3,$AB$5)</f>
        <v>80</v>
      </c>
      <c r="R520" s="14">
        <f>L520*Q520</f>
        <v>20</v>
      </c>
      <c r="S520" s="14">
        <f>Table4[[#This Row],[LbrCost]]/24</f>
        <v>0.83333333333333337</v>
      </c>
      <c r="T520" s="14">
        <f>IF(Table4[[#This Row],[WtyLbr]]="Yes",0,Table4[[#This Row],[LbrCost]])</f>
        <v>0</v>
      </c>
      <c r="U520" s="14">
        <f>IF(Table4[[#This Row],[WtyParts]]="Yes",0,Table4[[#This Row],[PartsCost]])</f>
        <v>0</v>
      </c>
      <c r="V520" s="14">
        <f>M520+R520</f>
        <v>131.91</v>
      </c>
      <c r="W520" s="14">
        <f>SUM(Table4[[#This Row],[LbrFee]],Table4[[#This Row],[PartsFee]])</f>
        <v>0</v>
      </c>
      <c r="X520" t="s">
        <v>47</v>
      </c>
      <c r="Y520" t="s">
        <v>39</v>
      </c>
    </row>
    <row r="521" spans="1:25" ht="30" customHeight="1" x14ac:dyDescent="0.3">
      <c r="A521" t="s">
        <v>576</v>
      </c>
      <c r="B521" t="s">
        <v>24</v>
      </c>
      <c r="C521" t="s">
        <v>202</v>
      </c>
      <c r="D521" t="s">
        <v>37</v>
      </c>
      <c r="F521">
        <v>44301</v>
      </c>
      <c r="G521">
        <v>44315</v>
      </c>
      <c r="H521">
        <v>1</v>
      </c>
      <c r="L521">
        <v>0.25</v>
      </c>
      <c r="M521" s="13">
        <v>118.07</v>
      </c>
      <c r="N521" t="s">
        <v>27</v>
      </c>
      <c r="O521" t="s">
        <v>28</v>
      </c>
      <c r="P521">
        <v>14</v>
      </c>
      <c r="Q521" s="14">
        <f>_xlfn.IFS(H521=1,$AB$3,H521=2,$AB$4,H521=3,$AB$5)</f>
        <v>80</v>
      </c>
      <c r="R521" s="14">
        <f>L521*Q521</f>
        <v>20</v>
      </c>
      <c r="S521" s="14">
        <f>Table4[[#This Row],[LbrCost]]/24</f>
        <v>0.83333333333333337</v>
      </c>
      <c r="T521" s="14">
        <f>IF(Table4[[#This Row],[WtyLbr]]="Yes",0,Table4[[#This Row],[LbrCost]])</f>
        <v>20</v>
      </c>
      <c r="U521" s="14">
        <f>IF(Table4[[#This Row],[WtyParts]]="Yes",0,Table4[[#This Row],[PartsCost]])</f>
        <v>118.07</v>
      </c>
      <c r="V521" s="14">
        <f>M521+R521</f>
        <v>138.07</v>
      </c>
      <c r="W521" s="14">
        <f>SUM(Table4[[#This Row],[LbrFee]],Table4[[#This Row],[PartsFee]])</f>
        <v>138.07</v>
      </c>
      <c r="X521" t="s">
        <v>39</v>
      </c>
      <c r="Y521" t="s">
        <v>39</v>
      </c>
    </row>
    <row r="522" spans="1:25" ht="30" customHeight="1" x14ac:dyDescent="0.3">
      <c r="A522" t="s">
        <v>577</v>
      </c>
      <c r="B522" t="s">
        <v>31</v>
      </c>
      <c r="C522" t="s">
        <v>32</v>
      </c>
      <c r="D522" t="s">
        <v>33</v>
      </c>
      <c r="F522">
        <v>44301</v>
      </c>
      <c r="G522">
        <v>44313</v>
      </c>
      <c r="H522">
        <v>1</v>
      </c>
      <c r="L522">
        <v>0.5</v>
      </c>
      <c r="M522" s="13">
        <v>48.75</v>
      </c>
      <c r="N522" t="s">
        <v>27</v>
      </c>
      <c r="O522" t="s">
        <v>28</v>
      </c>
      <c r="P522">
        <v>12</v>
      </c>
      <c r="Q522" s="14">
        <f>_xlfn.IFS(H522=1,$AB$3,H522=2,$AB$4,H522=3,$AB$5)</f>
        <v>80</v>
      </c>
      <c r="R522" s="14">
        <f>L522*Q522</f>
        <v>40</v>
      </c>
      <c r="S522" s="14">
        <f>Table4[[#This Row],[LbrCost]]/24</f>
        <v>1.6666666666666667</v>
      </c>
      <c r="T522" s="14">
        <f>IF(Table4[[#This Row],[WtyLbr]]="Yes",0,Table4[[#This Row],[LbrCost]])</f>
        <v>40</v>
      </c>
      <c r="U522" s="14">
        <f>IF(Table4[[#This Row],[WtyParts]]="Yes",0,Table4[[#This Row],[PartsCost]])</f>
        <v>48.75</v>
      </c>
      <c r="V522" s="14">
        <f>M522+R522</f>
        <v>88.75</v>
      </c>
      <c r="W522" s="14">
        <f>SUM(Table4[[#This Row],[LbrFee]],Table4[[#This Row],[PartsFee]])</f>
        <v>88.75</v>
      </c>
      <c r="X522" t="s">
        <v>39</v>
      </c>
      <c r="Y522" t="s">
        <v>29</v>
      </c>
    </row>
    <row r="523" spans="1:25" ht="30" customHeight="1" x14ac:dyDescent="0.3">
      <c r="A523" t="s">
        <v>578</v>
      </c>
      <c r="B523" t="s">
        <v>24</v>
      </c>
      <c r="C523" t="s">
        <v>202</v>
      </c>
      <c r="D523" t="s">
        <v>26</v>
      </c>
      <c r="F523">
        <v>44301</v>
      </c>
      <c r="G523">
        <v>44313</v>
      </c>
      <c r="H523">
        <v>1</v>
      </c>
      <c r="J523" t="s">
        <v>44</v>
      </c>
      <c r="K523" t="s">
        <v>44</v>
      </c>
      <c r="L523">
        <v>0.25</v>
      </c>
      <c r="M523" s="13">
        <v>144</v>
      </c>
      <c r="N523" t="s">
        <v>27</v>
      </c>
      <c r="O523" t="s">
        <v>388</v>
      </c>
      <c r="P523">
        <v>12</v>
      </c>
      <c r="Q523" s="14">
        <f>_xlfn.IFS(H523=1,$AB$3,H523=2,$AB$4,H523=3,$AB$5)</f>
        <v>80</v>
      </c>
      <c r="R523" s="14">
        <f>L523*Q523</f>
        <v>20</v>
      </c>
      <c r="S523" s="14">
        <f>Table4[[#This Row],[LbrCost]]/24</f>
        <v>0.83333333333333337</v>
      </c>
      <c r="T523" s="14">
        <f>IF(Table4[[#This Row],[WtyLbr]]="Yes",0,Table4[[#This Row],[LbrCost]])</f>
        <v>0</v>
      </c>
      <c r="U523" s="14">
        <f>IF(Table4[[#This Row],[WtyParts]]="Yes",0,Table4[[#This Row],[PartsCost]])</f>
        <v>0</v>
      </c>
      <c r="V523" s="14">
        <f>M523+R523</f>
        <v>164</v>
      </c>
      <c r="W523" s="14">
        <f>SUM(Table4[[#This Row],[LbrFee]],Table4[[#This Row],[PartsFee]])</f>
        <v>0</v>
      </c>
      <c r="X523" t="s">
        <v>39</v>
      </c>
      <c r="Y523" t="s">
        <v>29</v>
      </c>
    </row>
    <row r="524" spans="1:25" ht="30" customHeight="1" x14ac:dyDescent="0.3">
      <c r="A524" t="s">
        <v>579</v>
      </c>
      <c r="B524" t="s">
        <v>68</v>
      </c>
      <c r="C524" t="s">
        <v>25</v>
      </c>
      <c r="D524" t="s">
        <v>37</v>
      </c>
      <c r="F524">
        <v>44301</v>
      </c>
      <c r="G524">
        <v>44322</v>
      </c>
      <c r="H524">
        <v>1</v>
      </c>
      <c r="K524" t="s">
        <v>44</v>
      </c>
      <c r="L524">
        <v>0.25</v>
      </c>
      <c r="M524" s="13">
        <v>50.6</v>
      </c>
      <c r="N524" t="s">
        <v>27</v>
      </c>
      <c r="O524" t="s">
        <v>51</v>
      </c>
      <c r="P524">
        <v>21</v>
      </c>
      <c r="Q524" s="14">
        <f>_xlfn.IFS(H524=1,$AB$3,H524=2,$AB$4,H524=3,$AB$5)</f>
        <v>80</v>
      </c>
      <c r="R524" s="14">
        <f>L524*Q524</f>
        <v>20</v>
      </c>
      <c r="S524" s="14">
        <f>Table4[[#This Row],[LbrCost]]/24</f>
        <v>0.83333333333333337</v>
      </c>
      <c r="T524" s="14">
        <f>IF(Table4[[#This Row],[WtyLbr]]="Yes",0,Table4[[#This Row],[LbrCost]])</f>
        <v>20</v>
      </c>
      <c r="U524" s="14">
        <f>IF(Table4[[#This Row],[WtyParts]]="Yes",0,Table4[[#This Row],[PartsCost]])</f>
        <v>0</v>
      </c>
      <c r="V524" s="14">
        <f>M524+R524</f>
        <v>70.599999999999994</v>
      </c>
      <c r="W524" s="14">
        <f>SUM(Table4[[#This Row],[LbrFee]],Table4[[#This Row],[PartsFee]])</f>
        <v>20</v>
      </c>
      <c r="X524" t="s">
        <v>39</v>
      </c>
      <c r="Y524" t="s">
        <v>39</v>
      </c>
    </row>
    <row r="525" spans="1:25" ht="30" customHeight="1" x14ac:dyDescent="0.3">
      <c r="A525" t="s">
        <v>580</v>
      </c>
      <c r="B525" t="s">
        <v>42</v>
      </c>
      <c r="C525" t="s">
        <v>50</v>
      </c>
      <c r="D525" t="s">
        <v>37</v>
      </c>
      <c r="F525">
        <v>44301</v>
      </c>
      <c r="G525">
        <v>44323</v>
      </c>
      <c r="H525">
        <v>1</v>
      </c>
      <c r="J525" t="s">
        <v>44</v>
      </c>
      <c r="K525" t="s">
        <v>44</v>
      </c>
      <c r="L525">
        <v>0.25</v>
      </c>
      <c r="M525" s="13">
        <v>90.28</v>
      </c>
      <c r="N525" t="s">
        <v>27</v>
      </c>
      <c r="O525" t="s">
        <v>388</v>
      </c>
      <c r="P525">
        <v>22</v>
      </c>
      <c r="Q525" s="14">
        <f>_xlfn.IFS(H525=1,$AB$3,H525=2,$AB$4,H525=3,$AB$5)</f>
        <v>80</v>
      </c>
      <c r="R525" s="14">
        <f>L525*Q525</f>
        <v>20</v>
      </c>
      <c r="S525" s="14">
        <f>Table4[[#This Row],[LbrCost]]/24</f>
        <v>0.83333333333333337</v>
      </c>
      <c r="T525" s="14">
        <f>IF(Table4[[#This Row],[WtyLbr]]="Yes",0,Table4[[#This Row],[LbrCost]])</f>
        <v>0</v>
      </c>
      <c r="U525" s="14">
        <f>IF(Table4[[#This Row],[WtyParts]]="Yes",0,Table4[[#This Row],[PartsCost]])</f>
        <v>0</v>
      </c>
      <c r="V525" s="14">
        <f>M525+R525</f>
        <v>110.28</v>
      </c>
      <c r="W525" s="14">
        <f>SUM(Table4[[#This Row],[LbrFee]],Table4[[#This Row],[PartsFee]])</f>
        <v>0</v>
      </c>
      <c r="X525" t="s">
        <v>39</v>
      </c>
      <c r="Y525" t="s">
        <v>34</v>
      </c>
    </row>
    <row r="526" spans="1:25" ht="30" customHeight="1" x14ac:dyDescent="0.3">
      <c r="A526" t="s">
        <v>581</v>
      </c>
      <c r="B526" t="s">
        <v>36</v>
      </c>
      <c r="C526" t="s">
        <v>43</v>
      </c>
      <c r="D526" t="s">
        <v>33</v>
      </c>
      <c r="E526" t="s">
        <v>44</v>
      </c>
      <c r="F526">
        <v>44301</v>
      </c>
      <c r="G526">
        <v>44322</v>
      </c>
      <c r="H526">
        <v>1</v>
      </c>
      <c r="L526">
        <v>0.5</v>
      </c>
      <c r="M526" s="13">
        <v>25</v>
      </c>
      <c r="N526" t="s">
        <v>27</v>
      </c>
      <c r="O526" t="s">
        <v>51</v>
      </c>
      <c r="P526">
        <v>21</v>
      </c>
      <c r="Q526" s="14">
        <f>_xlfn.IFS(H526=1,$AB$3,H526=2,$AB$4,H526=3,$AB$5)</f>
        <v>80</v>
      </c>
      <c r="R526" s="14">
        <f>L526*Q526</f>
        <v>40</v>
      </c>
      <c r="S526" s="14">
        <f>Table4[[#This Row],[LbrCost]]/24</f>
        <v>1.6666666666666667</v>
      </c>
      <c r="T526" s="14">
        <f>IF(Table4[[#This Row],[WtyLbr]]="Yes",0,Table4[[#This Row],[LbrCost]])</f>
        <v>40</v>
      </c>
      <c r="U526" s="14">
        <f>IF(Table4[[#This Row],[WtyParts]]="Yes",0,Table4[[#This Row],[PartsCost]])</f>
        <v>25</v>
      </c>
      <c r="V526" s="14">
        <f>M526+R526</f>
        <v>65</v>
      </c>
      <c r="W526" s="14">
        <f>SUM(Table4[[#This Row],[LbrFee]],Table4[[#This Row],[PartsFee]])</f>
        <v>65</v>
      </c>
      <c r="X526" t="s">
        <v>39</v>
      </c>
      <c r="Y526" t="s">
        <v>39</v>
      </c>
    </row>
    <row r="527" spans="1:25" ht="30" customHeight="1" x14ac:dyDescent="0.3">
      <c r="A527" t="s">
        <v>582</v>
      </c>
      <c r="B527" t="s">
        <v>68</v>
      </c>
      <c r="C527" t="s">
        <v>50</v>
      </c>
      <c r="D527" t="s">
        <v>37</v>
      </c>
      <c r="F527">
        <v>44301</v>
      </c>
      <c r="G527">
        <v>44331</v>
      </c>
      <c r="H527">
        <v>1</v>
      </c>
      <c r="L527">
        <v>0.25</v>
      </c>
      <c r="M527" s="13">
        <v>34.08</v>
      </c>
      <c r="N527" t="s">
        <v>27</v>
      </c>
      <c r="O527" t="s">
        <v>38</v>
      </c>
      <c r="P527">
        <v>30</v>
      </c>
      <c r="Q527" s="14">
        <f>_xlfn.IFS(H527=1,$AB$3,H527=2,$AB$4,H527=3,$AB$5)</f>
        <v>80</v>
      </c>
      <c r="R527" s="14">
        <f>L527*Q527</f>
        <v>20</v>
      </c>
      <c r="S527" s="14">
        <f>Table4[[#This Row],[LbrCost]]/24</f>
        <v>0.83333333333333337</v>
      </c>
      <c r="T527" s="14">
        <f>IF(Table4[[#This Row],[WtyLbr]]="Yes",0,Table4[[#This Row],[LbrCost]])</f>
        <v>20</v>
      </c>
      <c r="U527" s="14">
        <f>IF(Table4[[#This Row],[WtyParts]]="Yes",0,Table4[[#This Row],[PartsCost]])</f>
        <v>34.08</v>
      </c>
      <c r="V527" s="14">
        <f>M527+R527</f>
        <v>54.08</v>
      </c>
      <c r="W527" s="14">
        <f>SUM(Table4[[#This Row],[LbrFee]],Table4[[#This Row],[PartsFee]])</f>
        <v>54.08</v>
      </c>
      <c r="X527" t="s">
        <v>39</v>
      </c>
      <c r="Y527" t="s">
        <v>60</v>
      </c>
    </row>
    <row r="528" spans="1:25" ht="30" customHeight="1" x14ac:dyDescent="0.3">
      <c r="A528" t="s">
        <v>583</v>
      </c>
      <c r="B528" t="s">
        <v>42</v>
      </c>
      <c r="C528" t="s">
        <v>43</v>
      </c>
      <c r="D528" t="s">
        <v>26</v>
      </c>
      <c r="F528">
        <v>44301</v>
      </c>
      <c r="G528">
        <v>44333</v>
      </c>
      <c r="H528">
        <v>1</v>
      </c>
      <c r="L528">
        <v>0.25</v>
      </c>
      <c r="M528" s="13">
        <v>146.76</v>
      </c>
      <c r="N528" t="s">
        <v>27</v>
      </c>
      <c r="O528" t="s">
        <v>38</v>
      </c>
      <c r="P528">
        <v>32</v>
      </c>
      <c r="Q528" s="14">
        <f>_xlfn.IFS(H528=1,$AB$3,H528=2,$AB$4,H528=3,$AB$5)</f>
        <v>80</v>
      </c>
      <c r="R528" s="14">
        <f>L528*Q528</f>
        <v>20</v>
      </c>
      <c r="S528" s="14">
        <f>Table4[[#This Row],[LbrCost]]/24</f>
        <v>0.83333333333333337</v>
      </c>
      <c r="T528" s="14">
        <f>IF(Table4[[#This Row],[WtyLbr]]="Yes",0,Table4[[#This Row],[LbrCost]])</f>
        <v>20</v>
      </c>
      <c r="U528" s="14">
        <f>IF(Table4[[#This Row],[WtyParts]]="Yes",0,Table4[[#This Row],[PartsCost]])</f>
        <v>146.76</v>
      </c>
      <c r="V528" s="14">
        <f>M528+R528</f>
        <v>166.76</v>
      </c>
      <c r="W528" s="14">
        <f>SUM(Table4[[#This Row],[LbrFee]],Table4[[#This Row],[PartsFee]])</f>
        <v>166.76</v>
      </c>
      <c r="X528" t="s">
        <v>39</v>
      </c>
      <c r="Y528" t="s">
        <v>63</v>
      </c>
    </row>
    <row r="529" spans="1:25" ht="30" customHeight="1" x14ac:dyDescent="0.3">
      <c r="A529" t="s">
        <v>584</v>
      </c>
      <c r="B529" t="s">
        <v>42</v>
      </c>
      <c r="C529" t="s">
        <v>43</v>
      </c>
      <c r="D529" t="s">
        <v>169</v>
      </c>
      <c r="F529">
        <v>44301</v>
      </c>
      <c r="G529">
        <v>44336</v>
      </c>
      <c r="H529">
        <v>1</v>
      </c>
      <c r="J529" t="s">
        <v>44</v>
      </c>
      <c r="K529" t="s">
        <v>44</v>
      </c>
      <c r="L529">
        <v>1.25</v>
      </c>
      <c r="M529" s="13">
        <v>221.43</v>
      </c>
      <c r="N529" t="s">
        <v>27</v>
      </c>
      <c r="O529" t="s">
        <v>388</v>
      </c>
      <c r="P529">
        <v>35</v>
      </c>
      <c r="Q529" s="14">
        <f>_xlfn.IFS(H529=1,$AB$3,H529=2,$AB$4,H529=3,$AB$5)</f>
        <v>80</v>
      </c>
      <c r="R529" s="14">
        <f>L529*Q529</f>
        <v>100</v>
      </c>
      <c r="S529" s="14">
        <f>Table4[[#This Row],[LbrCost]]/24</f>
        <v>4.166666666666667</v>
      </c>
      <c r="T529" s="14">
        <f>IF(Table4[[#This Row],[WtyLbr]]="Yes",0,Table4[[#This Row],[LbrCost]])</f>
        <v>0</v>
      </c>
      <c r="U529" s="14">
        <f>IF(Table4[[#This Row],[WtyParts]]="Yes",0,Table4[[#This Row],[PartsCost]])</f>
        <v>0</v>
      </c>
      <c r="V529" s="14">
        <f>M529+R529</f>
        <v>321.43</v>
      </c>
      <c r="W529" s="14">
        <f>SUM(Table4[[#This Row],[LbrFee]],Table4[[#This Row],[PartsFee]])</f>
        <v>0</v>
      </c>
      <c r="X529" t="s">
        <v>39</v>
      </c>
      <c r="Y529" t="s">
        <v>39</v>
      </c>
    </row>
    <row r="530" spans="1:25" ht="30" customHeight="1" x14ac:dyDescent="0.3">
      <c r="A530" t="s">
        <v>585</v>
      </c>
      <c r="B530" t="s">
        <v>42</v>
      </c>
      <c r="C530" t="s">
        <v>43</v>
      </c>
      <c r="D530" t="s">
        <v>26</v>
      </c>
      <c r="F530">
        <v>44301</v>
      </c>
      <c r="G530">
        <v>44342</v>
      </c>
      <c r="H530">
        <v>1</v>
      </c>
      <c r="K530" t="s">
        <v>44</v>
      </c>
      <c r="L530">
        <v>1</v>
      </c>
      <c r="M530" s="13">
        <v>137.19999999999999</v>
      </c>
      <c r="N530" t="s">
        <v>27</v>
      </c>
      <c r="O530" t="s">
        <v>51</v>
      </c>
      <c r="P530">
        <v>41</v>
      </c>
      <c r="Q530" s="14">
        <f>_xlfn.IFS(H530=1,$AB$3,H530=2,$AB$4,H530=3,$AB$5)</f>
        <v>80</v>
      </c>
      <c r="R530" s="14">
        <f>L530*Q530</f>
        <v>80</v>
      </c>
      <c r="S530" s="14">
        <f>Table4[[#This Row],[LbrCost]]/24</f>
        <v>3.3333333333333335</v>
      </c>
      <c r="T530" s="14">
        <f>IF(Table4[[#This Row],[WtyLbr]]="Yes",0,Table4[[#This Row],[LbrCost]])</f>
        <v>80</v>
      </c>
      <c r="U530" s="14">
        <f>IF(Table4[[#This Row],[WtyParts]]="Yes",0,Table4[[#This Row],[PartsCost]])</f>
        <v>0</v>
      </c>
      <c r="V530" s="14">
        <f>M530+R530</f>
        <v>217.2</v>
      </c>
      <c r="W530" s="14">
        <f>SUM(Table4[[#This Row],[LbrFee]],Table4[[#This Row],[PartsFee]])</f>
        <v>80</v>
      </c>
      <c r="X530" t="s">
        <v>39</v>
      </c>
      <c r="Y530" t="s">
        <v>47</v>
      </c>
    </row>
    <row r="531" spans="1:25" ht="30" customHeight="1" x14ac:dyDescent="0.3">
      <c r="A531" t="s">
        <v>586</v>
      </c>
      <c r="B531" t="s">
        <v>36</v>
      </c>
      <c r="C531" t="s">
        <v>25</v>
      </c>
      <c r="D531" t="s">
        <v>169</v>
      </c>
      <c r="E531" t="s">
        <v>44</v>
      </c>
      <c r="F531">
        <v>44301</v>
      </c>
      <c r="G531">
        <v>44361</v>
      </c>
      <c r="H531">
        <v>1</v>
      </c>
      <c r="L531">
        <v>2.5</v>
      </c>
      <c r="M531" s="13">
        <v>69.03</v>
      </c>
      <c r="N531" t="s">
        <v>27</v>
      </c>
      <c r="O531" t="s">
        <v>51</v>
      </c>
      <c r="P531">
        <v>60</v>
      </c>
      <c r="Q531" s="14">
        <f>_xlfn.IFS(H531=1,$AB$3,H531=2,$AB$4,H531=3,$AB$5)</f>
        <v>80</v>
      </c>
      <c r="R531" s="14">
        <f>L531*Q531</f>
        <v>200</v>
      </c>
      <c r="S531" s="14">
        <f>Table4[[#This Row],[LbrCost]]/24</f>
        <v>8.3333333333333339</v>
      </c>
      <c r="T531" s="14">
        <f>IF(Table4[[#This Row],[WtyLbr]]="Yes",0,Table4[[#This Row],[LbrCost]])</f>
        <v>200</v>
      </c>
      <c r="U531" s="14">
        <f>IF(Table4[[#This Row],[WtyParts]]="Yes",0,Table4[[#This Row],[PartsCost]])</f>
        <v>69.03</v>
      </c>
      <c r="V531" s="14">
        <f>M531+R531</f>
        <v>269.02999999999997</v>
      </c>
      <c r="W531" s="14">
        <f>SUM(Table4[[#This Row],[LbrFee]],Table4[[#This Row],[PartsFee]])</f>
        <v>269.02999999999997</v>
      </c>
      <c r="X531" t="s">
        <v>39</v>
      </c>
      <c r="Y531" t="s">
        <v>63</v>
      </c>
    </row>
    <row r="532" spans="1:25" ht="30" customHeight="1" x14ac:dyDescent="0.3">
      <c r="A532" t="s">
        <v>587</v>
      </c>
      <c r="B532" t="s">
        <v>143</v>
      </c>
      <c r="C532" t="s">
        <v>202</v>
      </c>
      <c r="D532" t="s">
        <v>26</v>
      </c>
      <c r="F532">
        <v>44301</v>
      </c>
      <c r="G532">
        <v>44364</v>
      </c>
      <c r="H532">
        <v>2</v>
      </c>
      <c r="L532">
        <v>0.25</v>
      </c>
      <c r="M532" s="13">
        <v>54</v>
      </c>
      <c r="N532" t="s">
        <v>27</v>
      </c>
      <c r="O532" t="s">
        <v>407</v>
      </c>
      <c r="P532">
        <v>63</v>
      </c>
      <c r="Q532" s="14">
        <f>_xlfn.IFS(H532=1,$AB$3,H532=2,$AB$4,H532=3,$AB$5)</f>
        <v>140</v>
      </c>
      <c r="R532" s="14">
        <f>L532*Q532</f>
        <v>35</v>
      </c>
      <c r="S532" s="14">
        <f>Table4[[#This Row],[LbrCost]]/24</f>
        <v>1.4583333333333333</v>
      </c>
      <c r="T532" s="14">
        <f>IF(Table4[[#This Row],[WtyLbr]]="Yes",0,Table4[[#This Row],[LbrCost]])</f>
        <v>35</v>
      </c>
      <c r="U532" s="14">
        <f>IF(Table4[[#This Row],[WtyParts]]="Yes",0,Table4[[#This Row],[PartsCost]])</f>
        <v>54</v>
      </c>
      <c r="V532" s="14">
        <f>M532+R532</f>
        <v>89</v>
      </c>
      <c r="W532" s="14">
        <f>SUM(Table4[[#This Row],[LbrFee]],Table4[[#This Row],[PartsFee]])</f>
        <v>89</v>
      </c>
      <c r="X532" t="s">
        <v>39</v>
      </c>
      <c r="Y532" t="s">
        <v>39</v>
      </c>
    </row>
    <row r="533" spans="1:25" ht="30" customHeight="1" x14ac:dyDescent="0.3">
      <c r="A533" t="s">
        <v>588</v>
      </c>
      <c r="B533" t="s">
        <v>68</v>
      </c>
      <c r="C533" t="s">
        <v>25</v>
      </c>
      <c r="D533" t="s">
        <v>37</v>
      </c>
      <c r="F533">
        <v>44303</v>
      </c>
      <c r="G533">
        <v>44324</v>
      </c>
      <c r="H533">
        <v>1</v>
      </c>
      <c r="K533" t="s">
        <v>44</v>
      </c>
      <c r="L533">
        <v>0.25</v>
      </c>
      <c r="M533" s="13">
        <v>75.180000000000007</v>
      </c>
      <c r="N533" t="s">
        <v>27</v>
      </c>
      <c r="O533" t="s">
        <v>51</v>
      </c>
      <c r="P533">
        <v>21</v>
      </c>
      <c r="Q533" s="14">
        <f>_xlfn.IFS(H533=1,$AB$3,H533=2,$AB$4,H533=3,$AB$5)</f>
        <v>80</v>
      </c>
      <c r="R533" s="14">
        <f>L533*Q533</f>
        <v>20</v>
      </c>
      <c r="S533" s="14">
        <f>Table4[[#This Row],[LbrCost]]/24</f>
        <v>0.83333333333333337</v>
      </c>
      <c r="T533" s="14">
        <f>IF(Table4[[#This Row],[WtyLbr]]="Yes",0,Table4[[#This Row],[LbrCost]])</f>
        <v>20</v>
      </c>
      <c r="U533" s="14">
        <f>IF(Table4[[#This Row],[WtyParts]]="Yes",0,Table4[[#This Row],[PartsCost]])</f>
        <v>0</v>
      </c>
      <c r="V533" s="14">
        <f>M533+R533</f>
        <v>95.18</v>
      </c>
      <c r="W533" s="14">
        <f>SUM(Table4[[#This Row],[LbrFee]],Table4[[#This Row],[PartsFee]])</f>
        <v>20</v>
      </c>
      <c r="X533" t="s">
        <v>60</v>
      </c>
      <c r="Y533" t="s">
        <v>60</v>
      </c>
    </row>
    <row r="534" spans="1:25" ht="30" customHeight="1" x14ac:dyDescent="0.3">
      <c r="A534" t="s">
        <v>589</v>
      </c>
      <c r="B534" t="s">
        <v>24</v>
      </c>
      <c r="C534" t="s">
        <v>202</v>
      </c>
      <c r="D534" t="s">
        <v>26</v>
      </c>
      <c r="E534" t="s">
        <v>44</v>
      </c>
      <c r="F534">
        <v>44303</v>
      </c>
      <c r="G534">
        <v>44326</v>
      </c>
      <c r="H534">
        <v>2</v>
      </c>
      <c r="L534">
        <v>0.75</v>
      </c>
      <c r="M534" s="13">
        <v>262.11</v>
      </c>
      <c r="N534" t="s">
        <v>27</v>
      </c>
      <c r="O534" t="s">
        <v>28</v>
      </c>
      <c r="P534">
        <v>23</v>
      </c>
      <c r="Q534" s="14">
        <f>_xlfn.IFS(H534=1,$AB$3,H534=2,$AB$4,H534=3,$AB$5)</f>
        <v>140</v>
      </c>
      <c r="R534" s="14">
        <f>L534*Q534</f>
        <v>105</v>
      </c>
      <c r="S534" s="14">
        <f>Table4[[#This Row],[LbrCost]]/24</f>
        <v>4.375</v>
      </c>
      <c r="T534" s="14">
        <f>IF(Table4[[#This Row],[WtyLbr]]="Yes",0,Table4[[#This Row],[LbrCost]])</f>
        <v>105</v>
      </c>
      <c r="U534" s="14">
        <f>IF(Table4[[#This Row],[WtyParts]]="Yes",0,Table4[[#This Row],[PartsCost]])</f>
        <v>262.11</v>
      </c>
      <c r="V534" s="14">
        <f>M534+R534</f>
        <v>367.11</v>
      </c>
      <c r="W534" s="14">
        <f>SUM(Table4[[#This Row],[LbrFee]],Table4[[#This Row],[PartsFee]])</f>
        <v>367.11</v>
      </c>
      <c r="X534" t="s">
        <v>60</v>
      </c>
      <c r="Y534" t="s">
        <v>63</v>
      </c>
    </row>
    <row r="535" spans="1:25" ht="30" customHeight="1" x14ac:dyDescent="0.3">
      <c r="A535" t="s">
        <v>590</v>
      </c>
      <c r="B535" t="s">
        <v>143</v>
      </c>
      <c r="C535" t="s">
        <v>202</v>
      </c>
      <c r="D535" t="s">
        <v>37</v>
      </c>
      <c r="F535">
        <v>44305</v>
      </c>
      <c r="G535">
        <v>44317</v>
      </c>
      <c r="H535">
        <v>1</v>
      </c>
      <c r="L535">
        <v>0.25</v>
      </c>
      <c r="M535" s="13">
        <v>61.26</v>
      </c>
      <c r="N535" t="s">
        <v>27</v>
      </c>
      <c r="O535" t="s">
        <v>51</v>
      </c>
      <c r="P535">
        <v>12</v>
      </c>
      <c r="Q535" s="14">
        <f>_xlfn.IFS(H535=1,$AB$3,H535=2,$AB$4,H535=3,$AB$5)</f>
        <v>80</v>
      </c>
      <c r="R535" s="14">
        <f>L535*Q535</f>
        <v>20</v>
      </c>
      <c r="S535" s="14">
        <f>Table4[[#This Row],[LbrCost]]/24</f>
        <v>0.83333333333333337</v>
      </c>
      <c r="T535" s="14">
        <f>IF(Table4[[#This Row],[WtyLbr]]="Yes",0,Table4[[#This Row],[LbrCost]])</f>
        <v>20</v>
      </c>
      <c r="U535" s="14">
        <f>IF(Table4[[#This Row],[WtyParts]]="Yes",0,Table4[[#This Row],[PartsCost]])</f>
        <v>61.26</v>
      </c>
      <c r="V535" s="14">
        <f>M535+R535</f>
        <v>81.259999999999991</v>
      </c>
      <c r="W535" s="14">
        <f>SUM(Table4[[#This Row],[LbrFee]],Table4[[#This Row],[PartsFee]])</f>
        <v>81.259999999999991</v>
      </c>
      <c r="X535" t="s">
        <v>63</v>
      </c>
      <c r="Y535" t="s">
        <v>60</v>
      </c>
    </row>
    <row r="536" spans="1:25" ht="30" customHeight="1" x14ac:dyDescent="0.3">
      <c r="A536" t="s">
        <v>591</v>
      </c>
      <c r="B536" t="s">
        <v>68</v>
      </c>
      <c r="C536" t="s">
        <v>43</v>
      </c>
      <c r="D536" t="s">
        <v>53</v>
      </c>
      <c r="F536">
        <v>44305</v>
      </c>
      <c r="G536">
        <v>44317</v>
      </c>
      <c r="H536">
        <v>1</v>
      </c>
      <c r="K536" t="s">
        <v>44</v>
      </c>
      <c r="L536">
        <v>1</v>
      </c>
      <c r="M536" s="13">
        <v>197.58</v>
      </c>
      <c r="N536" t="s">
        <v>27</v>
      </c>
      <c r="O536" t="s">
        <v>51</v>
      </c>
      <c r="P536">
        <v>12</v>
      </c>
      <c r="Q536" s="14">
        <f>_xlfn.IFS(H536=1,$AB$3,H536=2,$AB$4,H536=3,$AB$5)</f>
        <v>80</v>
      </c>
      <c r="R536" s="14">
        <f>L536*Q536</f>
        <v>80</v>
      </c>
      <c r="S536" s="14">
        <f>Table4[[#This Row],[LbrCost]]/24</f>
        <v>3.3333333333333335</v>
      </c>
      <c r="T536" s="14">
        <f>IF(Table4[[#This Row],[WtyLbr]]="Yes",0,Table4[[#This Row],[LbrCost]])</f>
        <v>80</v>
      </c>
      <c r="U536" s="14">
        <f>IF(Table4[[#This Row],[WtyParts]]="Yes",0,Table4[[#This Row],[PartsCost]])</f>
        <v>0</v>
      </c>
      <c r="V536" s="14">
        <f>M536+R536</f>
        <v>277.58000000000004</v>
      </c>
      <c r="W536" s="14">
        <f>SUM(Table4[[#This Row],[LbrFee]],Table4[[#This Row],[PartsFee]])</f>
        <v>80</v>
      </c>
      <c r="X536" t="s">
        <v>63</v>
      </c>
      <c r="Y536" t="s">
        <v>60</v>
      </c>
    </row>
    <row r="537" spans="1:25" ht="30" customHeight="1" x14ac:dyDescent="0.3">
      <c r="A537" t="s">
        <v>592</v>
      </c>
      <c r="B537" t="s">
        <v>24</v>
      </c>
      <c r="C537" t="s">
        <v>202</v>
      </c>
      <c r="D537" t="s">
        <v>37</v>
      </c>
      <c r="F537">
        <v>44305</v>
      </c>
      <c r="G537">
        <v>44313</v>
      </c>
      <c r="H537">
        <v>2</v>
      </c>
      <c r="L537">
        <v>0.25</v>
      </c>
      <c r="M537" s="13">
        <v>158.94999999999999</v>
      </c>
      <c r="N537" t="s">
        <v>27</v>
      </c>
      <c r="O537" t="s">
        <v>28</v>
      </c>
      <c r="P537">
        <v>8</v>
      </c>
      <c r="Q537" s="14">
        <f>_xlfn.IFS(H537=1,$AB$3,H537=2,$AB$4,H537=3,$AB$5)</f>
        <v>140</v>
      </c>
      <c r="R537" s="14">
        <f>L537*Q537</f>
        <v>35</v>
      </c>
      <c r="S537" s="14">
        <f>Table4[[#This Row],[LbrCost]]/24</f>
        <v>1.4583333333333333</v>
      </c>
      <c r="T537" s="14">
        <f>IF(Table4[[#This Row],[WtyLbr]]="Yes",0,Table4[[#This Row],[LbrCost]])</f>
        <v>35</v>
      </c>
      <c r="U537" s="14">
        <f>IF(Table4[[#This Row],[WtyParts]]="Yes",0,Table4[[#This Row],[PartsCost]])</f>
        <v>158.94999999999999</v>
      </c>
      <c r="V537" s="14">
        <f>M537+R537</f>
        <v>193.95</v>
      </c>
      <c r="W537" s="14">
        <f>SUM(Table4[[#This Row],[LbrFee]],Table4[[#This Row],[PartsFee]])</f>
        <v>193.95</v>
      </c>
      <c r="X537" t="s">
        <v>63</v>
      </c>
      <c r="Y537" t="s">
        <v>29</v>
      </c>
    </row>
    <row r="538" spans="1:25" ht="30" customHeight="1" x14ac:dyDescent="0.3">
      <c r="A538" t="s">
        <v>593</v>
      </c>
      <c r="B538" t="s">
        <v>31</v>
      </c>
      <c r="C538" t="s">
        <v>32</v>
      </c>
      <c r="D538" t="s">
        <v>33</v>
      </c>
      <c r="F538">
        <v>44305</v>
      </c>
      <c r="G538">
        <v>44314</v>
      </c>
      <c r="H538">
        <v>1</v>
      </c>
      <c r="L538">
        <v>0.75</v>
      </c>
      <c r="M538" s="13">
        <v>15.43</v>
      </c>
      <c r="N538" t="s">
        <v>27</v>
      </c>
      <c r="O538" t="s">
        <v>28</v>
      </c>
      <c r="P538">
        <v>9</v>
      </c>
      <c r="Q538" s="14">
        <f>_xlfn.IFS(H538=1,$AB$3,H538=2,$AB$4,H538=3,$AB$5)</f>
        <v>80</v>
      </c>
      <c r="R538" s="14">
        <f>L538*Q538</f>
        <v>60</v>
      </c>
      <c r="S538" s="14">
        <f>Table4[[#This Row],[LbrCost]]/24</f>
        <v>2.5</v>
      </c>
      <c r="T538" s="14">
        <f>IF(Table4[[#This Row],[WtyLbr]]="Yes",0,Table4[[#This Row],[LbrCost]])</f>
        <v>60</v>
      </c>
      <c r="U538" s="14">
        <f>IF(Table4[[#This Row],[WtyParts]]="Yes",0,Table4[[#This Row],[PartsCost]])</f>
        <v>15.43</v>
      </c>
      <c r="V538" s="14">
        <f>M538+R538</f>
        <v>75.430000000000007</v>
      </c>
      <c r="W538" s="14">
        <f>SUM(Table4[[#This Row],[LbrFee]],Table4[[#This Row],[PartsFee]])</f>
        <v>75.430000000000007</v>
      </c>
      <c r="X538" t="s">
        <v>63</v>
      </c>
      <c r="Y538" t="s">
        <v>47</v>
      </c>
    </row>
    <row r="539" spans="1:25" ht="30" customHeight="1" x14ac:dyDescent="0.3">
      <c r="A539" t="s">
        <v>594</v>
      </c>
      <c r="B539" t="s">
        <v>36</v>
      </c>
      <c r="C539" t="s">
        <v>43</v>
      </c>
      <c r="D539" t="s">
        <v>37</v>
      </c>
      <c r="E539" t="s">
        <v>44</v>
      </c>
      <c r="F539">
        <v>44305</v>
      </c>
      <c r="G539">
        <v>44322</v>
      </c>
      <c r="H539">
        <v>1</v>
      </c>
      <c r="L539">
        <v>0.25</v>
      </c>
      <c r="M539" s="13">
        <v>72.349999999999994</v>
      </c>
      <c r="N539" t="s">
        <v>27</v>
      </c>
      <c r="O539" t="s">
        <v>51</v>
      </c>
      <c r="P539">
        <v>17</v>
      </c>
      <c r="Q539" s="14">
        <f>_xlfn.IFS(H539=1,$AB$3,H539=2,$AB$4,H539=3,$AB$5)</f>
        <v>80</v>
      </c>
      <c r="R539" s="14">
        <f>L539*Q539</f>
        <v>20</v>
      </c>
      <c r="S539" s="14">
        <f>Table4[[#This Row],[LbrCost]]/24</f>
        <v>0.83333333333333337</v>
      </c>
      <c r="T539" s="14">
        <f>IF(Table4[[#This Row],[WtyLbr]]="Yes",0,Table4[[#This Row],[LbrCost]])</f>
        <v>20</v>
      </c>
      <c r="U539" s="14">
        <f>IF(Table4[[#This Row],[WtyParts]]="Yes",0,Table4[[#This Row],[PartsCost]])</f>
        <v>72.349999999999994</v>
      </c>
      <c r="V539" s="14">
        <f>M539+R539</f>
        <v>92.35</v>
      </c>
      <c r="W539" s="14">
        <f>SUM(Table4[[#This Row],[LbrFee]],Table4[[#This Row],[PartsFee]])</f>
        <v>92.35</v>
      </c>
      <c r="X539" t="s">
        <v>63</v>
      </c>
      <c r="Y539" t="s">
        <v>39</v>
      </c>
    </row>
    <row r="540" spans="1:25" ht="30" customHeight="1" x14ac:dyDescent="0.3">
      <c r="A540" t="s">
        <v>595</v>
      </c>
      <c r="B540" t="s">
        <v>42</v>
      </c>
      <c r="C540" t="s">
        <v>25</v>
      </c>
      <c r="D540" t="s">
        <v>33</v>
      </c>
      <c r="F540">
        <v>44305</v>
      </c>
      <c r="G540">
        <v>44328</v>
      </c>
      <c r="H540">
        <v>1</v>
      </c>
      <c r="L540">
        <v>0.5</v>
      </c>
      <c r="M540" s="13">
        <v>7.31</v>
      </c>
      <c r="N540" t="s">
        <v>27</v>
      </c>
      <c r="O540" t="s">
        <v>51</v>
      </c>
      <c r="P540">
        <v>23</v>
      </c>
      <c r="Q540" s="14">
        <f>_xlfn.IFS(H540=1,$AB$3,H540=2,$AB$4,H540=3,$AB$5)</f>
        <v>80</v>
      </c>
      <c r="R540" s="14">
        <f>L540*Q540</f>
        <v>40</v>
      </c>
      <c r="S540" s="14">
        <f>Table4[[#This Row],[LbrCost]]/24</f>
        <v>1.6666666666666667</v>
      </c>
      <c r="T540" s="14">
        <f>IF(Table4[[#This Row],[WtyLbr]]="Yes",0,Table4[[#This Row],[LbrCost]])</f>
        <v>40</v>
      </c>
      <c r="U540" s="14">
        <f>IF(Table4[[#This Row],[WtyParts]]="Yes",0,Table4[[#This Row],[PartsCost]])</f>
        <v>7.31</v>
      </c>
      <c r="V540" s="14">
        <f>M540+R540</f>
        <v>47.31</v>
      </c>
      <c r="W540" s="14">
        <f>SUM(Table4[[#This Row],[LbrFee]],Table4[[#This Row],[PartsFee]])</f>
        <v>47.31</v>
      </c>
      <c r="X540" t="s">
        <v>63</v>
      </c>
      <c r="Y540" t="s">
        <v>47</v>
      </c>
    </row>
    <row r="541" spans="1:25" ht="30" customHeight="1" x14ac:dyDescent="0.3">
      <c r="A541" t="s">
        <v>596</v>
      </c>
      <c r="B541" t="s">
        <v>36</v>
      </c>
      <c r="C541" t="s">
        <v>25</v>
      </c>
      <c r="D541" t="s">
        <v>37</v>
      </c>
      <c r="F541">
        <v>44305</v>
      </c>
      <c r="G541">
        <v>44337</v>
      </c>
      <c r="H541">
        <v>1</v>
      </c>
      <c r="L541">
        <v>0.25</v>
      </c>
      <c r="M541" s="13">
        <v>120</v>
      </c>
      <c r="N541" t="s">
        <v>27</v>
      </c>
      <c r="O541" t="s">
        <v>51</v>
      </c>
      <c r="P541">
        <v>32</v>
      </c>
      <c r="Q541" s="14">
        <f>_xlfn.IFS(H541=1,$AB$3,H541=2,$AB$4,H541=3,$AB$5)</f>
        <v>80</v>
      </c>
      <c r="R541" s="14">
        <f>L541*Q541</f>
        <v>20</v>
      </c>
      <c r="S541" s="14">
        <f>Table4[[#This Row],[LbrCost]]/24</f>
        <v>0.83333333333333337</v>
      </c>
      <c r="T541" s="14">
        <f>IF(Table4[[#This Row],[WtyLbr]]="Yes",0,Table4[[#This Row],[LbrCost]])</f>
        <v>20</v>
      </c>
      <c r="U541" s="14">
        <f>IF(Table4[[#This Row],[WtyParts]]="Yes",0,Table4[[#This Row],[PartsCost]])</f>
        <v>120</v>
      </c>
      <c r="V541" s="14">
        <f>M541+R541</f>
        <v>140</v>
      </c>
      <c r="W541" s="14">
        <f>SUM(Table4[[#This Row],[LbrFee]],Table4[[#This Row],[PartsFee]])</f>
        <v>140</v>
      </c>
      <c r="X541" t="s">
        <v>63</v>
      </c>
      <c r="Y541" t="s">
        <v>34</v>
      </c>
    </row>
    <row r="542" spans="1:25" ht="30" customHeight="1" x14ac:dyDescent="0.3">
      <c r="A542" t="s">
        <v>597</v>
      </c>
      <c r="B542" t="s">
        <v>68</v>
      </c>
      <c r="C542" t="s">
        <v>50</v>
      </c>
      <c r="D542" t="s">
        <v>26</v>
      </c>
      <c r="F542">
        <v>44305</v>
      </c>
      <c r="G542">
        <v>44333</v>
      </c>
      <c r="H542">
        <v>2</v>
      </c>
      <c r="L542">
        <v>0.5</v>
      </c>
      <c r="M542" s="13">
        <v>173.3</v>
      </c>
      <c r="N542" t="s">
        <v>27</v>
      </c>
      <c r="O542" t="s">
        <v>51</v>
      </c>
      <c r="P542">
        <v>28</v>
      </c>
      <c r="Q542" s="14">
        <f>_xlfn.IFS(H542=1,$AB$3,H542=2,$AB$4,H542=3,$AB$5)</f>
        <v>140</v>
      </c>
      <c r="R542" s="14">
        <f>L542*Q542</f>
        <v>70</v>
      </c>
      <c r="S542" s="14">
        <f>Table4[[#This Row],[LbrCost]]/24</f>
        <v>2.9166666666666665</v>
      </c>
      <c r="T542" s="14">
        <f>IF(Table4[[#This Row],[WtyLbr]]="Yes",0,Table4[[#This Row],[LbrCost]])</f>
        <v>70</v>
      </c>
      <c r="U542" s="14">
        <f>IF(Table4[[#This Row],[WtyParts]]="Yes",0,Table4[[#This Row],[PartsCost]])</f>
        <v>173.3</v>
      </c>
      <c r="V542" s="14">
        <f>M542+R542</f>
        <v>243.3</v>
      </c>
      <c r="W542" s="14">
        <f>SUM(Table4[[#This Row],[LbrFee]],Table4[[#This Row],[PartsFee]])</f>
        <v>243.3</v>
      </c>
      <c r="X542" t="s">
        <v>63</v>
      </c>
      <c r="Y542" t="s">
        <v>63</v>
      </c>
    </row>
    <row r="543" spans="1:25" ht="30" customHeight="1" x14ac:dyDescent="0.3">
      <c r="A543" t="s">
        <v>598</v>
      </c>
      <c r="B543" t="s">
        <v>24</v>
      </c>
      <c r="C543" t="s">
        <v>202</v>
      </c>
      <c r="D543" t="s">
        <v>26</v>
      </c>
      <c r="F543">
        <v>44305</v>
      </c>
      <c r="G543">
        <v>44341</v>
      </c>
      <c r="H543">
        <v>1</v>
      </c>
      <c r="L543">
        <v>0.25</v>
      </c>
      <c r="M543" s="13">
        <v>24.63</v>
      </c>
      <c r="N543" t="s">
        <v>27</v>
      </c>
      <c r="O543" t="s">
        <v>51</v>
      </c>
      <c r="P543">
        <v>36</v>
      </c>
      <c r="Q543" s="14">
        <f>_xlfn.IFS(H543=1,$AB$3,H543=2,$AB$4,H543=3,$AB$5)</f>
        <v>80</v>
      </c>
      <c r="R543" s="14">
        <f>L543*Q543</f>
        <v>20</v>
      </c>
      <c r="S543" s="14">
        <f>Table4[[#This Row],[LbrCost]]/24</f>
        <v>0.83333333333333337</v>
      </c>
      <c r="T543" s="14">
        <f>IF(Table4[[#This Row],[WtyLbr]]="Yes",0,Table4[[#This Row],[LbrCost]])</f>
        <v>20</v>
      </c>
      <c r="U543" s="14">
        <f>IF(Table4[[#This Row],[WtyParts]]="Yes",0,Table4[[#This Row],[PartsCost]])</f>
        <v>24.63</v>
      </c>
      <c r="V543" s="14">
        <f>M543+R543</f>
        <v>44.629999999999995</v>
      </c>
      <c r="W543" s="14">
        <f>SUM(Table4[[#This Row],[LbrFee]],Table4[[#This Row],[PartsFee]])</f>
        <v>44.629999999999995</v>
      </c>
      <c r="X543" t="s">
        <v>63</v>
      </c>
      <c r="Y543" t="s">
        <v>29</v>
      </c>
    </row>
    <row r="544" spans="1:25" ht="30" customHeight="1" x14ac:dyDescent="0.3">
      <c r="A544" t="s">
        <v>599</v>
      </c>
      <c r="B544" t="s">
        <v>80</v>
      </c>
      <c r="C544" t="s">
        <v>202</v>
      </c>
      <c r="D544" t="s">
        <v>169</v>
      </c>
      <c r="E544" t="s">
        <v>44</v>
      </c>
      <c r="F544">
        <v>44305</v>
      </c>
      <c r="G544">
        <v>44354</v>
      </c>
      <c r="H544">
        <v>2</v>
      </c>
      <c r="K544" t="s">
        <v>44</v>
      </c>
      <c r="L544">
        <v>7.5</v>
      </c>
      <c r="M544" s="13">
        <v>1514.78</v>
      </c>
      <c r="N544" t="s">
        <v>27</v>
      </c>
      <c r="O544" t="s">
        <v>51</v>
      </c>
      <c r="P544">
        <v>49</v>
      </c>
      <c r="Q544" s="14">
        <f>_xlfn.IFS(H544=1,$AB$3,H544=2,$AB$4,H544=3,$AB$5)</f>
        <v>140</v>
      </c>
      <c r="R544" s="14">
        <f>L544*Q544</f>
        <v>1050</v>
      </c>
      <c r="S544" s="14">
        <f>Table4[[#This Row],[LbrCost]]/24</f>
        <v>43.75</v>
      </c>
      <c r="T544" s="14">
        <f>IF(Table4[[#This Row],[WtyLbr]]="Yes",0,Table4[[#This Row],[LbrCost]])</f>
        <v>1050</v>
      </c>
      <c r="U544" s="14">
        <f>IF(Table4[[#This Row],[WtyParts]]="Yes",0,Table4[[#This Row],[PartsCost]])</f>
        <v>0</v>
      </c>
      <c r="V544" s="14">
        <f>M544+R544</f>
        <v>2564.7799999999997</v>
      </c>
      <c r="W544" s="14">
        <f>SUM(Table4[[#This Row],[LbrFee]],Table4[[#This Row],[PartsFee]])</f>
        <v>1050</v>
      </c>
      <c r="X544" t="s">
        <v>63</v>
      </c>
      <c r="Y544" t="s">
        <v>63</v>
      </c>
    </row>
    <row r="545" spans="1:25" ht="30" customHeight="1" x14ac:dyDescent="0.3">
      <c r="A545" t="s">
        <v>600</v>
      </c>
      <c r="B545" t="s">
        <v>24</v>
      </c>
      <c r="C545" t="s">
        <v>202</v>
      </c>
      <c r="D545" t="s">
        <v>33</v>
      </c>
      <c r="F545">
        <v>44305</v>
      </c>
      <c r="G545">
        <v>44377</v>
      </c>
      <c r="H545">
        <v>2</v>
      </c>
      <c r="L545">
        <v>0.75</v>
      </c>
      <c r="M545" s="13">
        <v>106.65</v>
      </c>
      <c r="N545" t="s">
        <v>27</v>
      </c>
      <c r="O545" t="s">
        <v>51</v>
      </c>
      <c r="P545">
        <v>72</v>
      </c>
      <c r="Q545" s="14">
        <f>_xlfn.IFS(H545=1,$AB$3,H545=2,$AB$4,H545=3,$AB$5)</f>
        <v>140</v>
      </c>
      <c r="R545" s="14">
        <f>L545*Q545</f>
        <v>105</v>
      </c>
      <c r="S545" s="14">
        <f>Table4[[#This Row],[LbrCost]]/24</f>
        <v>4.375</v>
      </c>
      <c r="T545" s="14">
        <f>IF(Table4[[#This Row],[WtyLbr]]="Yes",0,Table4[[#This Row],[LbrCost]])</f>
        <v>105</v>
      </c>
      <c r="U545" s="14">
        <f>IF(Table4[[#This Row],[WtyParts]]="Yes",0,Table4[[#This Row],[PartsCost]])</f>
        <v>106.65</v>
      </c>
      <c r="V545" s="14">
        <f>M545+R545</f>
        <v>211.65</v>
      </c>
      <c r="W545" s="14">
        <f>SUM(Table4[[#This Row],[LbrFee]],Table4[[#This Row],[PartsFee]])</f>
        <v>211.65</v>
      </c>
      <c r="X545" t="s">
        <v>63</v>
      </c>
      <c r="Y545" t="s">
        <v>47</v>
      </c>
    </row>
    <row r="546" spans="1:25" ht="30" customHeight="1" x14ac:dyDescent="0.3">
      <c r="A546" t="s">
        <v>601</v>
      </c>
      <c r="B546" t="s">
        <v>68</v>
      </c>
      <c r="C546" t="s">
        <v>43</v>
      </c>
      <c r="D546" t="s">
        <v>53</v>
      </c>
      <c r="F546">
        <v>44305</v>
      </c>
      <c r="H546">
        <v>2</v>
      </c>
      <c r="M546" s="13">
        <v>427.83</v>
      </c>
      <c r="N546" t="s">
        <v>27</v>
      </c>
      <c r="O546" t="s">
        <v>51</v>
      </c>
      <c r="Q546" s="14">
        <f>_xlfn.IFS(H546=1,$AB$3,H546=2,$AB$4,H546=3,$AB$5)</f>
        <v>140</v>
      </c>
      <c r="R546" s="14">
        <f>L546*Q546</f>
        <v>0</v>
      </c>
      <c r="S546" s="14">
        <f>Table4[[#This Row],[LbrCost]]/24</f>
        <v>0</v>
      </c>
      <c r="T546" s="14">
        <f>IF(Table4[[#This Row],[WtyLbr]]="Yes",0,Table4[[#This Row],[LbrCost]])</f>
        <v>0</v>
      </c>
      <c r="U546" s="14">
        <f>IF(Table4[[#This Row],[WtyParts]]="Yes",0,Table4[[#This Row],[PartsCost]])</f>
        <v>427.83</v>
      </c>
      <c r="V546" s="14">
        <f>M546+R546</f>
        <v>427.83</v>
      </c>
      <c r="W546" s="14">
        <f>SUM(Table4[[#This Row],[LbrFee]],Table4[[#This Row],[PartsFee]])</f>
        <v>427.83</v>
      </c>
      <c r="X546" t="s">
        <v>63</v>
      </c>
      <c r="Y546" t="s">
        <v>60</v>
      </c>
    </row>
    <row r="547" spans="1:25" ht="30" customHeight="1" x14ac:dyDescent="0.3">
      <c r="A547" t="s">
        <v>602</v>
      </c>
      <c r="B547" t="s">
        <v>42</v>
      </c>
      <c r="C547" t="s">
        <v>25</v>
      </c>
      <c r="D547" t="s">
        <v>26</v>
      </c>
      <c r="F547">
        <v>44306</v>
      </c>
      <c r="G547">
        <v>44327</v>
      </c>
      <c r="H547">
        <v>1</v>
      </c>
      <c r="L547">
        <v>0.25</v>
      </c>
      <c r="M547" s="13">
        <v>84.7</v>
      </c>
      <c r="N547" t="s">
        <v>27</v>
      </c>
      <c r="O547" t="s">
        <v>51</v>
      </c>
      <c r="P547">
        <v>21</v>
      </c>
      <c r="Q547" s="14">
        <f>_xlfn.IFS(H547=1,$AB$3,H547=2,$AB$4,H547=3,$AB$5)</f>
        <v>80</v>
      </c>
      <c r="R547" s="14">
        <f>L547*Q547</f>
        <v>20</v>
      </c>
      <c r="S547" s="14">
        <f>Table4[[#This Row],[LbrCost]]/24</f>
        <v>0.83333333333333337</v>
      </c>
      <c r="T547" s="14">
        <f>IF(Table4[[#This Row],[WtyLbr]]="Yes",0,Table4[[#This Row],[LbrCost]])</f>
        <v>20</v>
      </c>
      <c r="U547" s="14">
        <f>IF(Table4[[#This Row],[WtyParts]]="Yes",0,Table4[[#This Row],[PartsCost]])</f>
        <v>84.7</v>
      </c>
      <c r="V547" s="14">
        <f>M547+R547</f>
        <v>104.7</v>
      </c>
      <c r="W547" s="14">
        <f>SUM(Table4[[#This Row],[LbrFee]],Table4[[#This Row],[PartsFee]])</f>
        <v>104.7</v>
      </c>
      <c r="X547" t="s">
        <v>29</v>
      </c>
      <c r="Y547" t="s">
        <v>29</v>
      </c>
    </row>
    <row r="548" spans="1:25" ht="30" customHeight="1" x14ac:dyDescent="0.3">
      <c r="A548" t="s">
        <v>603</v>
      </c>
      <c r="B548" t="s">
        <v>68</v>
      </c>
      <c r="C548" t="s">
        <v>50</v>
      </c>
      <c r="D548" t="s">
        <v>26</v>
      </c>
      <c r="F548">
        <v>44306</v>
      </c>
      <c r="G548">
        <v>44326</v>
      </c>
      <c r="H548">
        <v>1</v>
      </c>
      <c r="L548">
        <v>0.25</v>
      </c>
      <c r="M548" s="13">
        <v>106.54</v>
      </c>
      <c r="N548" t="s">
        <v>27</v>
      </c>
      <c r="O548" t="s">
        <v>51</v>
      </c>
      <c r="P548">
        <v>20</v>
      </c>
      <c r="Q548" s="14">
        <f>_xlfn.IFS(H548=1,$AB$3,H548=2,$AB$4,H548=3,$AB$5)</f>
        <v>80</v>
      </c>
      <c r="R548" s="14">
        <f>L548*Q548</f>
        <v>20</v>
      </c>
      <c r="S548" s="14">
        <f>Table4[[#This Row],[LbrCost]]/24</f>
        <v>0.83333333333333337</v>
      </c>
      <c r="T548" s="14">
        <f>IF(Table4[[#This Row],[WtyLbr]]="Yes",0,Table4[[#This Row],[LbrCost]])</f>
        <v>20</v>
      </c>
      <c r="U548" s="14">
        <f>IF(Table4[[#This Row],[WtyParts]]="Yes",0,Table4[[#This Row],[PartsCost]])</f>
        <v>106.54</v>
      </c>
      <c r="V548" s="14">
        <f>M548+R548</f>
        <v>126.54</v>
      </c>
      <c r="W548" s="14">
        <f>SUM(Table4[[#This Row],[LbrFee]],Table4[[#This Row],[PartsFee]])</f>
        <v>126.54</v>
      </c>
      <c r="X548" t="s">
        <v>29</v>
      </c>
      <c r="Y548" t="s">
        <v>63</v>
      </c>
    </row>
    <row r="549" spans="1:25" ht="30" customHeight="1" x14ac:dyDescent="0.3">
      <c r="A549" t="s">
        <v>604</v>
      </c>
      <c r="B549" t="s">
        <v>36</v>
      </c>
      <c r="C549" t="s">
        <v>25</v>
      </c>
      <c r="D549" t="s">
        <v>37</v>
      </c>
      <c r="F549">
        <v>44306</v>
      </c>
      <c r="G549">
        <v>44329</v>
      </c>
      <c r="H549">
        <v>1</v>
      </c>
      <c r="L549">
        <v>0.25</v>
      </c>
      <c r="M549" s="13">
        <v>108.69</v>
      </c>
      <c r="N549" t="s">
        <v>27</v>
      </c>
      <c r="O549" t="s">
        <v>51</v>
      </c>
      <c r="P549">
        <v>23</v>
      </c>
      <c r="Q549" s="14">
        <f>_xlfn.IFS(H549=1,$AB$3,H549=2,$AB$4,H549=3,$AB$5)</f>
        <v>80</v>
      </c>
      <c r="R549" s="14">
        <f>L549*Q549</f>
        <v>20</v>
      </c>
      <c r="S549" s="14">
        <f>Table4[[#This Row],[LbrCost]]/24</f>
        <v>0.83333333333333337</v>
      </c>
      <c r="T549" s="14">
        <f>IF(Table4[[#This Row],[WtyLbr]]="Yes",0,Table4[[#This Row],[LbrCost]])</f>
        <v>20</v>
      </c>
      <c r="U549" s="14">
        <f>IF(Table4[[#This Row],[WtyParts]]="Yes",0,Table4[[#This Row],[PartsCost]])</f>
        <v>108.69</v>
      </c>
      <c r="V549" s="14">
        <f>M549+R549</f>
        <v>128.69</v>
      </c>
      <c r="W549" s="14">
        <f>SUM(Table4[[#This Row],[LbrFee]],Table4[[#This Row],[PartsFee]])</f>
        <v>128.69</v>
      </c>
      <c r="X549" t="s">
        <v>29</v>
      </c>
      <c r="Y549" t="s">
        <v>39</v>
      </c>
    </row>
    <row r="550" spans="1:25" ht="30" customHeight="1" x14ac:dyDescent="0.3">
      <c r="A550" t="s">
        <v>605</v>
      </c>
      <c r="B550" t="s">
        <v>36</v>
      </c>
      <c r="C550" t="s">
        <v>25</v>
      </c>
      <c r="D550" t="s">
        <v>33</v>
      </c>
      <c r="F550">
        <v>44306</v>
      </c>
      <c r="G550">
        <v>44338</v>
      </c>
      <c r="H550">
        <v>1</v>
      </c>
      <c r="L550">
        <v>1.25</v>
      </c>
      <c r="M550" s="13">
        <v>405.55</v>
      </c>
      <c r="N550" t="s">
        <v>27</v>
      </c>
      <c r="O550" t="s">
        <v>51</v>
      </c>
      <c r="P550">
        <v>32</v>
      </c>
      <c r="Q550" s="14">
        <f>_xlfn.IFS(H550=1,$AB$3,H550=2,$AB$4,H550=3,$AB$5)</f>
        <v>80</v>
      </c>
      <c r="R550" s="14">
        <f>L550*Q550</f>
        <v>100</v>
      </c>
      <c r="S550" s="14">
        <f>Table4[[#This Row],[LbrCost]]/24</f>
        <v>4.166666666666667</v>
      </c>
      <c r="T550" s="14">
        <f>IF(Table4[[#This Row],[WtyLbr]]="Yes",0,Table4[[#This Row],[LbrCost]])</f>
        <v>100</v>
      </c>
      <c r="U550" s="14">
        <f>IF(Table4[[#This Row],[WtyParts]]="Yes",0,Table4[[#This Row],[PartsCost]])</f>
        <v>405.55</v>
      </c>
      <c r="V550" s="14">
        <f>M550+R550</f>
        <v>505.55</v>
      </c>
      <c r="W550" s="14">
        <f>SUM(Table4[[#This Row],[LbrFee]],Table4[[#This Row],[PartsFee]])</f>
        <v>505.55</v>
      </c>
      <c r="X550" t="s">
        <v>29</v>
      </c>
      <c r="Y550" t="s">
        <v>60</v>
      </c>
    </row>
    <row r="551" spans="1:25" ht="30" customHeight="1" x14ac:dyDescent="0.3">
      <c r="A551" t="s">
        <v>606</v>
      </c>
      <c r="B551" t="s">
        <v>24</v>
      </c>
      <c r="C551" t="s">
        <v>202</v>
      </c>
      <c r="D551" t="s">
        <v>37</v>
      </c>
      <c r="F551">
        <v>44306</v>
      </c>
      <c r="G551">
        <v>44342</v>
      </c>
      <c r="H551">
        <v>2</v>
      </c>
      <c r="L551">
        <v>0.25</v>
      </c>
      <c r="M551" s="13">
        <v>240</v>
      </c>
      <c r="N551" t="s">
        <v>27</v>
      </c>
      <c r="O551" t="s">
        <v>28</v>
      </c>
      <c r="P551">
        <v>36</v>
      </c>
      <c r="Q551" s="14">
        <f>_xlfn.IFS(H551=1,$AB$3,H551=2,$AB$4,H551=3,$AB$5)</f>
        <v>140</v>
      </c>
      <c r="R551" s="14">
        <f>L551*Q551</f>
        <v>35</v>
      </c>
      <c r="S551" s="14">
        <f>Table4[[#This Row],[LbrCost]]/24</f>
        <v>1.4583333333333333</v>
      </c>
      <c r="T551" s="14">
        <f>IF(Table4[[#This Row],[WtyLbr]]="Yes",0,Table4[[#This Row],[LbrCost]])</f>
        <v>35</v>
      </c>
      <c r="U551" s="14">
        <f>IF(Table4[[#This Row],[WtyParts]]="Yes",0,Table4[[#This Row],[PartsCost]])</f>
        <v>240</v>
      </c>
      <c r="V551" s="14">
        <f>M551+R551</f>
        <v>275</v>
      </c>
      <c r="W551" s="14">
        <f>SUM(Table4[[#This Row],[LbrFee]],Table4[[#This Row],[PartsFee]])</f>
        <v>275</v>
      </c>
      <c r="X551" t="s">
        <v>29</v>
      </c>
      <c r="Y551" t="s">
        <v>47</v>
      </c>
    </row>
    <row r="552" spans="1:25" ht="30" customHeight="1" x14ac:dyDescent="0.3">
      <c r="A552" t="s">
        <v>607</v>
      </c>
      <c r="B552" t="s">
        <v>42</v>
      </c>
      <c r="C552" t="s">
        <v>50</v>
      </c>
      <c r="D552" t="s">
        <v>26</v>
      </c>
      <c r="F552">
        <v>44306</v>
      </c>
      <c r="G552">
        <v>44347</v>
      </c>
      <c r="H552">
        <v>2</v>
      </c>
      <c r="L552">
        <v>1</v>
      </c>
      <c r="M552" s="13">
        <v>641.77</v>
      </c>
      <c r="N552" t="s">
        <v>27</v>
      </c>
      <c r="O552" t="s">
        <v>51</v>
      </c>
      <c r="P552">
        <v>41</v>
      </c>
      <c r="Q552" s="14">
        <f>_xlfn.IFS(H552=1,$AB$3,H552=2,$AB$4,H552=3,$AB$5)</f>
        <v>140</v>
      </c>
      <c r="R552" s="14">
        <f>L552*Q552</f>
        <v>140</v>
      </c>
      <c r="S552" s="14">
        <f>Table4[[#This Row],[LbrCost]]/24</f>
        <v>5.833333333333333</v>
      </c>
      <c r="T552" s="14">
        <f>IF(Table4[[#This Row],[WtyLbr]]="Yes",0,Table4[[#This Row],[LbrCost]])</f>
        <v>140</v>
      </c>
      <c r="U552" s="14">
        <f>IF(Table4[[#This Row],[WtyParts]]="Yes",0,Table4[[#This Row],[PartsCost]])</f>
        <v>641.77</v>
      </c>
      <c r="V552" s="14">
        <f>M552+R552</f>
        <v>781.77</v>
      </c>
      <c r="W552" s="14">
        <f>SUM(Table4[[#This Row],[LbrFee]],Table4[[#This Row],[PartsFee]])</f>
        <v>781.77</v>
      </c>
      <c r="X552" t="s">
        <v>29</v>
      </c>
      <c r="Y552" t="s">
        <v>63</v>
      </c>
    </row>
    <row r="553" spans="1:25" ht="30" customHeight="1" x14ac:dyDescent="0.3">
      <c r="A553" t="s">
        <v>608</v>
      </c>
      <c r="B553" t="s">
        <v>68</v>
      </c>
      <c r="C553" t="s">
        <v>43</v>
      </c>
      <c r="D553" t="s">
        <v>33</v>
      </c>
      <c r="F553">
        <v>44306</v>
      </c>
      <c r="G553">
        <v>44376</v>
      </c>
      <c r="H553">
        <v>1</v>
      </c>
      <c r="L553">
        <v>1</v>
      </c>
      <c r="M553" s="13">
        <v>89.45</v>
      </c>
      <c r="N553" t="s">
        <v>27</v>
      </c>
      <c r="O553" t="s">
        <v>51</v>
      </c>
      <c r="P553">
        <v>70</v>
      </c>
      <c r="Q553" s="14">
        <f>_xlfn.IFS(H553=1,$AB$3,H553=2,$AB$4,H553=3,$AB$5)</f>
        <v>80</v>
      </c>
      <c r="R553" s="14">
        <f>L553*Q553</f>
        <v>80</v>
      </c>
      <c r="S553" s="14">
        <f>Table4[[#This Row],[LbrCost]]/24</f>
        <v>3.3333333333333335</v>
      </c>
      <c r="T553" s="14">
        <f>IF(Table4[[#This Row],[WtyLbr]]="Yes",0,Table4[[#This Row],[LbrCost]])</f>
        <v>80</v>
      </c>
      <c r="U553" s="14">
        <f>IF(Table4[[#This Row],[WtyParts]]="Yes",0,Table4[[#This Row],[PartsCost]])</f>
        <v>89.45</v>
      </c>
      <c r="V553" s="14">
        <f>M553+R553</f>
        <v>169.45</v>
      </c>
      <c r="W553" s="14">
        <f>SUM(Table4[[#This Row],[LbrFee]],Table4[[#This Row],[PartsFee]])</f>
        <v>169.45</v>
      </c>
      <c r="X553" t="s">
        <v>29</v>
      </c>
      <c r="Y553" t="s">
        <v>29</v>
      </c>
    </row>
    <row r="554" spans="1:25" ht="30" customHeight="1" x14ac:dyDescent="0.3">
      <c r="A554" t="s">
        <v>609</v>
      </c>
      <c r="B554" t="s">
        <v>201</v>
      </c>
      <c r="C554" t="s">
        <v>202</v>
      </c>
      <c r="D554" t="s">
        <v>37</v>
      </c>
      <c r="F554">
        <v>44306</v>
      </c>
      <c r="G554">
        <v>44382</v>
      </c>
      <c r="H554">
        <v>1</v>
      </c>
      <c r="L554">
        <v>0.25</v>
      </c>
      <c r="M554" s="13">
        <v>2</v>
      </c>
      <c r="N554" t="s">
        <v>27</v>
      </c>
      <c r="O554" t="s">
        <v>51</v>
      </c>
      <c r="P554">
        <v>76</v>
      </c>
      <c r="Q554" s="14">
        <f>_xlfn.IFS(H554=1,$AB$3,H554=2,$AB$4,H554=3,$AB$5)</f>
        <v>80</v>
      </c>
      <c r="R554" s="14">
        <f>L554*Q554</f>
        <v>20</v>
      </c>
      <c r="S554" s="14">
        <f>Table4[[#This Row],[LbrCost]]/24</f>
        <v>0.83333333333333337</v>
      </c>
      <c r="T554" s="14">
        <f>IF(Table4[[#This Row],[WtyLbr]]="Yes",0,Table4[[#This Row],[LbrCost]])</f>
        <v>20</v>
      </c>
      <c r="U554" s="14">
        <f>IF(Table4[[#This Row],[WtyParts]]="Yes",0,Table4[[#This Row],[PartsCost]])</f>
        <v>2</v>
      </c>
      <c r="V554" s="14">
        <f>M554+R554</f>
        <v>22</v>
      </c>
      <c r="W554" s="14">
        <f>SUM(Table4[[#This Row],[LbrFee]],Table4[[#This Row],[PartsFee]])</f>
        <v>22</v>
      </c>
      <c r="X554" t="s">
        <v>29</v>
      </c>
      <c r="Y554" t="s">
        <v>63</v>
      </c>
    </row>
    <row r="555" spans="1:25" ht="30" customHeight="1" x14ac:dyDescent="0.3">
      <c r="A555" t="s">
        <v>610</v>
      </c>
      <c r="B555" t="s">
        <v>31</v>
      </c>
      <c r="C555" t="s">
        <v>43</v>
      </c>
      <c r="D555" t="s">
        <v>26</v>
      </c>
      <c r="F555">
        <v>44307</v>
      </c>
      <c r="G555">
        <v>44320</v>
      </c>
      <c r="H555">
        <v>1</v>
      </c>
      <c r="J555" t="s">
        <v>44</v>
      </c>
      <c r="K555" t="s">
        <v>44</v>
      </c>
      <c r="L555">
        <v>0.25</v>
      </c>
      <c r="M555" s="13">
        <v>248.09</v>
      </c>
      <c r="N555" t="s">
        <v>27</v>
      </c>
      <c r="O555" t="s">
        <v>388</v>
      </c>
      <c r="P555">
        <v>13</v>
      </c>
      <c r="Q555" s="14">
        <f>_xlfn.IFS(H555=1,$AB$3,H555=2,$AB$4,H555=3,$AB$5)</f>
        <v>80</v>
      </c>
      <c r="R555" s="14">
        <f>L555*Q555</f>
        <v>20</v>
      </c>
      <c r="S555" s="14">
        <f>Table4[[#This Row],[LbrCost]]/24</f>
        <v>0.83333333333333337</v>
      </c>
      <c r="T555" s="14">
        <f>IF(Table4[[#This Row],[WtyLbr]]="Yes",0,Table4[[#This Row],[LbrCost]])</f>
        <v>0</v>
      </c>
      <c r="U555" s="14">
        <f>IF(Table4[[#This Row],[WtyParts]]="Yes",0,Table4[[#This Row],[PartsCost]])</f>
        <v>0</v>
      </c>
      <c r="V555" s="14">
        <f>M555+R555</f>
        <v>268.09000000000003</v>
      </c>
      <c r="W555" s="14">
        <f>SUM(Table4[[#This Row],[LbrFee]],Table4[[#This Row],[PartsFee]])</f>
        <v>0</v>
      </c>
      <c r="X555" t="s">
        <v>47</v>
      </c>
      <c r="Y555" t="s">
        <v>29</v>
      </c>
    </row>
    <row r="556" spans="1:25" ht="30" customHeight="1" x14ac:dyDescent="0.3">
      <c r="A556" t="s">
        <v>611</v>
      </c>
      <c r="B556" t="s">
        <v>201</v>
      </c>
      <c r="C556" t="s">
        <v>202</v>
      </c>
      <c r="D556" t="s">
        <v>26</v>
      </c>
      <c r="F556">
        <v>44307</v>
      </c>
      <c r="G556">
        <v>44321</v>
      </c>
      <c r="H556">
        <v>2</v>
      </c>
      <c r="L556">
        <v>0.25</v>
      </c>
      <c r="M556" s="13">
        <v>180</v>
      </c>
      <c r="N556" t="s">
        <v>27</v>
      </c>
      <c r="O556" t="s">
        <v>28</v>
      </c>
      <c r="P556">
        <v>14</v>
      </c>
      <c r="Q556" s="14">
        <f>_xlfn.IFS(H556=1,$AB$3,H556=2,$AB$4,H556=3,$AB$5)</f>
        <v>140</v>
      </c>
      <c r="R556" s="14">
        <f>L556*Q556</f>
        <v>35</v>
      </c>
      <c r="S556" s="14">
        <f>Table4[[#This Row],[LbrCost]]/24</f>
        <v>1.4583333333333333</v>
      </c>
      <c r="T556" s="14">
        <f>IF(Table4[[#This Row],[WtyLbr]]="Yes",0,Table4[[#This Row],[LbrCost]])</f>
        <v>35</v>
      </c>
      <c r="U556" s="14">
        <f>IF(Table4[[#This Row],[WtyParts]]="Yes",0,Table4[[#This Row],[PartsCost]])</f>
        <v>180</v>
      </c>
      <c r="V556" s="14">
        <f>M556+R556</f>
        <v>215</v>
      </c>
      <c r="W556" s="14">
        <f>SUM(Table4[[#This Row],[LbrFee]],Table4[[#This Row],[PartsFee]])</f>
        <v>215</v>
      </c>
      <c r="X556" t="s">
        <v>47</v>
      </c>
      <c r="Y556" t="s">
        <v>47</v>
      </c>
    </row>
    <row r="557" spans="1:25" ht="30" customHeight="1" x14ac:dyDescent="0.3">
      <c r="A557" t="s">
        <v>612</v>
      </c>
      <c r="B557" t="s">
        <v>68</v>
      </c>
      <c r="C557" t="s">
        <v>25</v>
      </c>
      <c r="D557" t="s">
        <v>37</v>
      </c>
      <c r="F557">
        <v>44307</v>
      </c>
      <c r="G557">
        <v>44361</v>
      </c>
      <c r="H557">
        <v>1</v>
      </c>
      <c r="L557">
        <v>0.25</v>
      </c>
      <c r="M557" s="13">
        <v>45.94</v>
      </c>
      <c r="N557" t="s">
        <v>27</v>
      </c>
      <c r="O557" t="s">
        <v>51</v>
      </c>
      <c r="P557">
        <v>54</v>
      </c>
      <c r="Q557" s="14">
        <f>_xlfn.IFS(H557=1,$AB$3,H557=2,$AB$4,H557=3,$AB$5)</f>
        <v>80</v>
      </c>
      <c r="R557" s="14">
        <f>L557*Q557</f>
        <v>20</v>
      </c>
      <c r="S557" s="14">
        <f>Table4[[#This Row],[LbrCost]]/24</f>
        <v>0.83333333333333337</v>
      </c>
      <c r="T557" s="14">
        <f>IF(Table4[[#This Row],[WtyLbr]]="Yes",0,Table4[[#This Row],[LbrCost]])</f>
        <v>20</v>
      </c>
      <c r="U557" s="14">
        <f>IF(Table4[[#This Row],[WtyParts]]="Yes",0,Table4[[#This Row],[PartsCost]])</f>
        <v>45.94</v>
      </c>
      <c r="V557" s="14">
        <f>M557+R557</f>
        <v>65.94</v>
      </c>
      <c r="W557" s="14">
        <f>SUM(Table4[[#This Row],[LbrFee]],Table4[[#This Row],[PartsFee]])</f>
        <v>65.94</v>
      </c>
      <c r="X557" t="s">
        <v>47</v>
      </c>
      <c r="Y557" t="s">
        <v>63</v>
      </c>
    </row>
    <row r="558" spans="1:25" ht="30" customHeight="1" x14ac:dyDescent="0.3">
      <c r="A558" t="s">
        <v>613</v>
      </c>
      <c r="B558" t="s">
        <v>68</v>
      </c>
      <c r="C558" t="s">
        <v>50</v>
      </c>
      <c r="D558" t="s">
        <v>26</v>
      </c>
      <c r="F558">
        <v>44307</v>
      </c>
      <c r="G558">
        <v>44364</v>
      </c>
      <c r="H558">
        <v>2</v>
      </c>
      <c r="K558" t="s">
        <v>44</v>
      </c>
      <c r="L558">
        <v>0.25</v>
      </c>
      <c r="M558" s="13">
        <v>125.76</v>
      </c>
      <c r="N558" t="s">
        <v>27</v>
      </c>
      <c r="O558" t="s">
        <v>51</v>
      </c>
      <c r="P558">
        <v>57</v>
      </c>
      <c r="Q558" s="14">
        <f>_xlfn.IFS(H558=1,$AB$3,H558=2,$AB$4,H558=3,$AB$5)</f>
        <v>140</v>
      </c>
      <c r="R558" s="14">
        <f>L558*Q558</f>
        <v>35</v>
      </c>
      <c r="S558" s="14">
        <f>Table4[[#This Row],[LbrCost]]/24</f>
        <v>1.4583333333333333</v>
      </c>
      <c r="T558" s="14">
        <f>IF(Table4[[#This Row],[WtyLbr]]="Yes",0,Table4[[#This Row],[LbrCost]])</f>
        <v>35</v>
      </c>
      <c r="U558" s="14">
        <f>IF(Table4[[#This Row],[WtyParts]]="Yes",0,Table4[[#This Row],[PartsCost]])</f>
        <v>0</v>
      </c>
      <c r="V558" s="14">
        <f>M558+R558</f>
        <v>160.76</v>
      </c>
      <c r="W558" s="14">
        <f>SUM(Table4[[#This Row],[LbrFee]],Table4[[#This Row],[PartsFee]])</f>
        <v>35</v>
      </c>
      <c r="X558" t="s">
        <v>47</v>
      </c>
      <c r="Y558" t="s">
        <v>39</v>
      </c>
    </row>
    <row r="559" spans="1:25" ht="30" customHeight="1" x14ac:dyDescent="0.3">
      <c r="A559" t="s">
        <v>614</v>
      </c>
      <c r="B559" t="s">
        <v>68</v>
      </c>
      <c r="C559" t="s">
        <v>43</v>
      </c>
      <c r="D559" t="s">
        <v>26</v>
      </c>
      <c r="F559">
        <v>44307</v>
      </c>
      <c r="G559">
        <v>44382</v>
      </c>
      <c r="H559">
        <v>2</v>
      </c>
      <c r="L559">
        <v>0.25</v>
      </c>
      <c r="M559" s="13">
        <v>92.44</v>
      </c>
      <c r="N559" t="s">
        <v>27</v>
      </c>
      <c r="O559" t="s">
        <v>51</v>
      </c>
      <c r="P559">
        <v>75</v>
      </c>
      <c r="Q559" s="14">
        <f>_xlfn.IFS(H559=1,$AB$3,H559=2,$AB$4,H559=3,$AB$5)</f>
        <v>140</v>
      </c>
      <c r="R559" s="14">
        <f>L559*Q559</f>
        <v>35</v>
      </c>
      <c r="S559" s="14">
        <f>Table4[[#This Row],[LbrCost]]/24</f>
        <v>1.4583333333333333</v>
      </c>
      <c r="T559" s="14">
        <f>IF(Table4[[#This Row],[WtyLbr]]="Yes",0,Table4[[#This Row],[LbrCost]])</f>
        <v>35</v>
      </c>
      <c r="U559" s="14">
        <f>IF(Table4[[#This Row],[WtyParts]]="Yes",0,Table4[[#This Row],[PartsCost]])</f>
        <v>92.44</v>
      </c>
      <c r="V559" s="14">
        <f>M559+R559</f>
        <v>127.44</v>
      </c>
      <c r="W559" s="14">
        <f>SUM(Table4[[#This Row],[LbrFee]],Table4[[#This Row],[PartsFee]])</f>
        <v>127.44</v>
      </c>
      <c r="X559" t="s">
        <v>47</v>
      </c>
      <c r="Y559" t="s">
        <v>63</v>
      </c>
    </row>
    <row r="560" spans="1:25" ht="30" customHeight="1" x14ac:dyDescent="0.3">
      <c r="A560" t="s">
        <v>615</v>
      </c>
      <c r="B560" t="s">
        <v>31</v>
      </c>
      <c r="C560" t="s">
        <v>50</v>
      </c>
      <c r="D560" t="s">
        <v>33</v>
      </c>
      <c r="F560">
        <v>44307</v>
      </c>
      <c r="G560">
        <v>44382</v>
      </c>
      <c r="H560">
        <v>2</v>
      </c>
      <c r="L560">
        <v>1</v>
      </c>
      <c r="M560" s="13">
        <v>183.54</v>
      </c>
      <c r="N560" t="s">
        <v>27</v>
      </c>
      <c r="O560" t="s">
        <v>28</v>
      </c>
      <c r="P560">
        <v>75</v>
      </c>
      <c r="Q560" s="14">
        <f>_xlfn.IFS(H560=1,$AB$3,H560=2,$AB$4,H560=3,$AB$5)</f>
        <v>140</v>
      </c>
      <c r="R560" s="14">
        <f>L560*Q560</f>
        <v>140</v>
      </c>
      <c r="S560" s="14">
        <f>Table4[[#This Row],[LbrCost]]/24</f>
        <v>5.833333333333333</v>
      </c>
      <c r="T560" s="14">
        <f>IF(Table4[[#This Row],[WtyLbr]]="Yes",0,Table4[[#This Row],[LbrCost]])</f>
        <v>140</v>
      </c>
      <c r="U560" s="14">
        <f>IF(Table4[[#This Row],[WtyParts]]="Yes",0,Table4[[#This Row],[PartsCost]])</f>
        <v>183.54</v>
      </c>
      <c r="V560" s="14">
        <f>M560+R560</f>
        <v>323.53999999999996</v>
      </c>
      <c r="W560" s="14">
        <f>SUM(Table4[[#This Row],[LbrFee]],Table4[[#This Row],[PartsFee]])</f>
        <v>323.53999999999996</v>
      </c>
      <c r="X560" t="s">
        <v>47</v>
      </c>
      <c r="Y560" t="s">
        <v>63</v>
      </c>
    </row>
    <row r="561" spans="1:25" ht="30" customHeight="1" x14ac:dyDescent="0.3">
      <c r="A561" t="s">
        <v>616</v>
      </c>
      <c r="B561" t="s">
        <v>31</v>
      </c>
      <c r="C561" t="s">
        <v>50</v>
      </c>
      <c r="D561" t="s">
        <v>33</v>
      </c>
      <c r="F561">
        <v>44307</v>
      </c>
      <c r="G561">
        <v>44382</v>
      </c>
      <c r="H561">
        <v>2</v>
      </c>
      <c r="K561" t="s">
        <v>44</v>
      </c>
      <c r="L561">
        <v>1</v>
      </c>
      <c r="M561" s="13">
        <v>244.72</v>
      </c>
      <c r="N561" t="s">
        <v>27</v>
      </c>
      <c r="O561" t="s">
        <v>51</v>
      </c>
      <c r="P561">
        <v>75</v>
      </c>
      <c r="Q561" s="14">
        <f>_xlfn.IFS(H561=1,$AB$3,H561=2,$AB$4,H561=3,$AB$5)</f>
        <v>140</v>
      </c>
      <c r="R561" s="14">
        <f>L561*Q561</f>
        <v>140</v>
      </c>
      <c r="S561" s="14">
        <f>Table4[[#This Row],[LbrCost]]/24</f>
        <v>5.833333333333333</v>
      </c>
      <c r="T561" s="14">
        <f>IF(Table4[[#This Row],[WtyLbr]]="Yes",0,Table4[[#This Row],[LbrCost]])</f>
        <v>140</v>
      </c>
      <c r="U561" s="14">
        <f>IF(Table4[[#This Row],[WtyParts]]="Yes",0,Table4[[#This Row],[PartsCost]])</f>
        <v>0</v>
      </c>
      <c r="V561" s="14">
        <f>M561+R561</f>
        <v>384.72</v>
      </c>
      <c r="W561" s="14">
        <f>SUM(Table4[[#This Row],[LbrFee]],Table4[[#This Row],[PartsFee]])</f>
        <v>140</v>
      </c>
      <c r="X561" t="s">
        <v>47</v>
      </c>
      <c r="Y561" t="s">
        <v>63</v>
      </c>
    </row>
    <row r="562" spans="1:25" ht="30" customHeight="1" x14ac:dyDescent="0.3">
      <c r="A562" t="s">
        <v>617</v>
      </c>
      <c r="B562" t="s">
        <v>31</v>
      </c>
      <c r="C562" t="s">
        <v>50</v>
      </c>
      <c r="D562" t="s">
        <v>33</v>
      </c>
      <c r="F562">
        <v>44307</v>
      </c>
      <c r="G562">
        <v>44382</v>
      </c>
      <c r="H562">
        <v>2</v>
      </c>
      <c r="L562">
        <v>1</v>
      </c>
      <c r="M562" s="13">
        <v>305.17</v>
      </c>
      <c r="N562" t="s">
        <v>27</v>
      </c>
      <c r="O562" t="s">
        <v>28</v>
      </c>
      <c r="P562">
        <v>75</v>
      </c>
      <c r="Q562" s="14">
        <f>_xlfn.IFS(H562=1,$AB$3,H562=2,$AB$4,H562=3,$AB$5)</f>
        <v>140</v>
      </c>
      <c r="R562" s="14">
        <f>L562*Q562</f>
        <v>140</v>
      </c>
      <c r="S562" s="14">
        <f>Table4[[#This Row],[LbrCost]]/24</f>
        <v>5.833333333333333</v>
      </c>
      <c r="T562" s="14">
        <f>IF(Table4[[#This Row],[WtyLbr]]="Yes",0,Table4[[#This Row],[LbrCost]])</f>
        <v>140</v>
      </c>
      <c r="U562" s="14">
        <f>IF(Table4[[#This Row],[WtyParts]]="Yes",0,Table4[[#This Row],[PartsCost]])</f>
        <v>305.17</v>
      </c>
      <c r="V562" s="14">
        <f>M562+R562</f>
        <v>445.17</v>
      </c>
      <c r="W562" s="14">
        <f>SUM(Table4[[#This Row],[LbrFee]],Table4[[#This Row],[PartsFee]])</f>
        <v>445.17</v>
      </c>
      <c r="X562" t="s">
        <v>47</v>
      </c>
      <c r="Y562" t="s">
        <v>63</v>
      </c>
    </row>
    <row r="563" spans="1:25" ht="30" customHeight="1" x14ac:dyDescent="0.3">
      <c r="A563" t="s">
        <v>618</v>
      </c>
      <c r="B563" t="s">
        <v>31</v>
      </c>
      <c r="C563" t="s">
        <v>50</v>
      </c>
      <c r="D563" t="s">
        <v>26</v>
      </c>
      <c r="F563">
        <v>44307</v>
      </c>
      <c r="G563">
        <v>44382</v>
      </c>
      <c r="H563">
        <v>2</v>
      </c>
      <c r="J563" t="s">
        <v>44</v>
      </c>
      <c r="K563" t="s">
        <v>44</v>
      </c>
      <c r="L563">
        <v>0.5</v>
      </c>
      <c r="M563" s="13">
        <v>747.11</v>
      </c>
      <c r="N563" t="s">
        <v>27</v>
      </c>
      <c r="O563" t="s">
        <v>388</v>
      </c>
      <c r="P563">
        <v>75</v>
      </c>
      <c r="Q563" s="14">
        <f>_xlfn.IFS(H563=1,$AB$3,H563=2,$AB$4,H563=3,$AB$5)</f>
        <v>140</v>
      </c>
      <c r="R563" s="14">
        <f>L563*Q563</f>
        <v>70</v>
      </c>
      <c r="S563" s="14">
        <f>Table4[[#This Row],[LbrCost]]/24</f>
        <v>2.9166666666666665</v>
      </c>
      <c r="T563" s="14">
        <f>IF(Table4[[#This Row],[WtyLbr]]="Yes",0,Table4[[#This Row],[LbrCost]])</f>
        <v>0</v>
      </c>
      <c r="U563" s="14">
        <f>IF(Table4[[#This Row],[WtyParts]]="Yes",0,Table4[[#This Row],[PartsCost]])</f>
        <v>0</v>
      </c>
      <c r="V563" s="14">
        <f>M563+R563</f>
        <v>817.11</v>
      </c>
      <c r="W563" s="14">
        <f>SUM(Table4[[#This Row],[LbrFee]],Table4[[#This Row],[PartsFee]])</f>
        <v>0</v>
      </c>
      <c r="X563" t="s">
        <v>47</v>
      </c>
      <c r="Y563" t="s">
        <v>63</v>
      </c>
    </row>
    <row r="564" spans="1:25" ht="30" customHeight="1" x14ac:dyDescent="0.3">
      <c r="A564" t="s">
        <v>619</v>
      </c>
      <c r="B564" t="s">
        <v>31</v>
      </c>
      <c r="C564" t="s">
        <v>50</v>
      </c>
      <c r="D564" t="s">
        <v>169</v>
      </c>
      <c r="F564">
        <v>44307</v>
      </c>
      <c r="G564">
        <v>44382</v>
      </c>
      <c r="H564">
        <v>2</v>
      </c>
      <c r="K564" t="s">
        <v>44</v>
      </c>
      <c r="L564">
        <v>2.25</v>
      </c>
      <c r="M564" s="13">
        <v>1499.39</v>
      </c>
      <c r="N564" t="s">
        <v>27</v>
      </c>
      <c r="O564" t="s">
        <v>51</v>
      </c>
      <c r="P564">
        <v>75</v>
      </c>
      <c r="Q564" s="14">
        <f>_xlfn.IFS(H564=1,$AB$3,H564=2,$AB$4,H564=3,$AB$5)</f>
        <v>140</v>
      </c>
      <c r="R564" s="14">
        <f>L564*Q564</f>
        <v>315</v>
      </c>
      <c r="S564" s="14">
        <f>Table4[[#This Row],[LbrCost]]/24</f>
        <v>13.125</v>
      </c>
      <c r="T564" s="14">
        <f>IF(Table4[[#This Row],[WtyLbr]]="Yes",0,Table4[[#This Row],[LbrCost]])</f>
        <v>315</v>
      </c>
      <c r="U564" s="14">
        <f>IF(Table4[[#This Row],[WtyParts]]="Yes",0,Table4[[#This Row],[PartsCost]])</f>
        <v>0</v>
      </c>
      <c r="V564" s="14">
        <f>M564+R564</f>
        <v>1814.39</v>
      </c>
      <c r="W564" s="14">
        <f>SUM(Table4[[#This Row],[LbrFee]],Table4[[#This Row],[PartsFee]])</f>
        <v>315</v>
      </c>
      <c r="X564" t="s">
        <v>47</v>
      </c>
      <c r="Y564" t="s">
        <v>63</v>
      </c>
    </row>
    <row r="565" spans="1:25" ht="30" customHeight="1" x14ac:dyDescent="0.3">
      <c r="A565" t="s">
        <v>620</v>
      </c>
      <c r="B565" t="s">
        <v>31</v>
      </c>
      <c r="C565" t="s">
        <v>50</v>
      </c>
      <c r="D565" t="s">
        <v>37</v>
      </c>
      <c r="F565">
        <v>44307</v>
      </c>
      <c r="G565">
        <v>44383</v>
      </c>
      <c r="H565">
        <v>1</v>
      </c>
      <c r="K565" t="s">
        <v>44</v>
      </c>
      <c r="L565">
        <v>0.25</v>
      </c>
      <c r="M565" s="13">
        <v>119.18</v>
      </c>
      <c r="N565" t="s">
        <v>27</v>
      </c>
      <c r="O565" t="s">
        <v>51</v>
      </c>
      <c r="P565">
        <v>76</v>
      </c>
      <c r="Q565" s="14">
        <f>_xlfn.IFS(H565=1,$AB$3,H565=2,$AB$4,H565=3,$AB$5)</f>
        <v>80</v>
      </c>
      <c r="R565" s="14">
        <f>L565*Q565</f>
        <v>20</v>
      </c>
      <c r="S565" s="14">
        <f>Table4[[#This Row],[LbrCost]]/24</f>
        <v>0.83333333333333337</v>
      </c>
      <c r="T565" s="14">
        <f>IF(Table4[[#This Row],[WtyLbr]]="Yes",0,Table4[[#This Row],[LbrCost]])</f>
        <v>20</v>
      </c>
      <c r="U565" s="14">
        <f>IF(Table4[[#This Row],[WtyParts]]="Yes",0,Table4[[#This Row],[PartsCost]])</f>
        <v>0</v>
      </c>
      <c r="V565" s="14">
        <f>M565+R565</f>
        <v>139.18</v>
      </c>
      <c r="W565" s="14">
        <f>SUM(Table4[[#This Row],[LbrFee]],Table4[[#This Row],[PartsFee]])</f>
        <v>20</v>
      </c>
      <c r="X565" t="s">
        <v>47</v>
      </c>
      <c r="Y565" t="s">
        <v>29</v>
      </c>
    </row>
    <row r="566" spans="1:25" ht="30" customHeight="1" x14ac:dyDescent="0.3">
      <c r="A566" t="s">
        <v>621</v>
      </c>
      <c r="B566" t="s">
        <v>31</v>
      </c>
      <c r="C566" t="s">
        <v>50</v>
      </c>
      <c r="D566" t="s">
        <v>169</v>
      </c>
      <c r="F566">
        <v>44307</v>
      </c>
      <c r="G566">
        <v>44383</v>
      </c>
      <c r="H566">
        <v>2</v>
      </c>
      <c r="K566" t="s">
        <v>44</v>
      </c>
      <c r="L566">
        <v>1</v>
      </c>
      <c r="M566" s="13">
        <v>248.73</v>
      </c>
      <c r="N566" t="s">
        <v>27</v>
      </c>
      <c r="O566" t="s">
        <v>51</v>
      </c>
      <c r="P566">
        <v>76</v>
      </c>
      <c r="Q566" s="14">
        <f>_xlfn.IFS(H566=1,$AB$3,H566=2,$AB$4,H566=3,$AB$5)</f>
        <v>140</v>
      </c>
      <c r="R566" s="14">
        <f>L566*Q566</f>
        <v>140</v>
      </c>
      <c r="S566" s="14">
        <f>Table4[[#This Row],[LbrCost]]/24</f>
        <v>5.833333333333333</v>
      </c>
      <c r="T566" s="14">
        <f>IF(Table4[[#This Row],[WtyLbr]]="Yes",0,Table4[[#This Row],[LbrCost]])</f>
        <v>140</v>
      </c>
      <c r="U566" s="14">
        <f>IF(Table4[[#This Row],[WtyParts]]="Yes",0,Table4[[#This Row],[PartsCost]])</f>
        <v>0</v>
      </c>
      <c r="V566" s="14">
        <f>M566+R566</f>
        <v>388.73</v>
      </c>
      <c r="W566" s="14">
        <f>SUM(Table4[[#This Row],[LbrFee]],Table4[[#This Row],[PartsFee]])</f>
        <v>140</v>
      </c>
      <c r="X566" t="s">
        <v>47</v>
      </c>
      <c r="Y566" t="s">
        <v>29</v>
      </c>
    </row>
    <row r="567" spans="1:25" ht="30" customHeight="1" x14ac:dyDescent="0.3">
      <c r="A567" t="s">
        <v>622</v>
      </c>
      <c r="B567" t="s">
        <v>31</v>
      </c>
      <c r="C567" t="s">
        <v>50</v>
      </c>
      <c r="D567" t="s">
        <v>33</v>
      </c>
      <c r="F567">
        <v>44307</v>
      </c>
      <c r="G567">
        <v>44383</v>
      </c>
      <c r="H567">
        <v>2</v>
      </c>
      <c r="J567" t="s">
        <v>44</v>
      </c>
      <c r="K567" t="s">
        <v>44</v>
      </c>
      <c r="L567">
        <v>1.75</v>
      </c>
      <c r="M567" s="13">
        <v>291.89999999999998</v>
      </c>
      <c r="N567" t="s">
        <v>27</v>
      </c>
      <c r="O567" t="s">
        <v>388</v>
      </c>
      <c r="P567">
        <v>76</v>
      </c>
      <c r="Q567" s="14">
        <f>_xlfn.IFS(H567=1,$AB$3,H567=2,$AB$4,H567=3,$AB$5)</f>
        <v>140</v>
      </c>
      <c r="R567" s="14">
        <f>L567*Q567</f>
        <v>245</v>
      </c>
      <c r="S567" s="14">
        <f>Table4[[#This Row],[LbrCost]]/24</f>
        <v>10.208333333333334</v>
      </c>
      <c r="T567" s="14">
        <f>IF(Table4[[#This Row],[WtyLbr]]="Yes",0,Table4[[#This Row],[LbrCost]])</f>
        <v>0</v>
      </c>
      <c r="U567" s="14">
        <f>IF(Table4[[#This Row],[WtyParts]]="Yes",0,Table4[[#This Row],[PartsCost]])</f>
        <v>0</v>
      </c>
      <c r="V567" s="14">
        <f>M567+R567</f>
        <v>536.9</v>
      </c>
      <c r="W567" s="14">
        <f>SUM(Table4[[#This Row],[LbrFee]],Table4[[#This Row],[PartsFee]])</f>
        <v>0</v>
      </c>
      <c r="X567" t="s">
        <v>47</v>
      </c>
      <c r="Y567" t="s">
        <v>29</v>
      </c>
    </row>
    <row r="568" spans="1:25" ht="30" customHeight="1" x14ac:dyDescent="0.3">
      <c r="A568" t="s">
        <v>623</v>
      </c>
      <c r="B568" t="s">
        <v>31</v>
      </c>
      <c r="C568" t="s">
        <v>50</v>
      </c>
      <c r="D568" t="s">
        <v>37</v>
      </c>
      <c r="F568">
        <v>44307</v>
      </c>
      <c r="G568">
        <v>44383</v>
      </c>
      <c r="H568">
        <v>2</v>
      </c>
      <c r="K568" t="s">
        <v>44</v>
      </c>
      <c r="L568">
        <v>0.25</v>
      </c>
      <c r="M568" s="13">
        <v>371.17</v>
      </c>
      <c r="N568" t="s">
        <v>27</v>
      </c>
      <c r="O568" t="s">
        <v>51</v>
      </c>
      <c r="P568">
        <v>76</v>
      </c>
      <c r="Q568" s="14">
        <f>_xlfn.IFS(H568=1,$AB$3,H568=2,$AB$4,H568=3,$AB$5)</f>
        <v>140</v>
      </c>
      <c r="R568" s="14">
        <f>L568*Q568</f>
        <v>35</v>
      </c>
      <c r="S568" s="14">
        <f>Table4[[#This Row],[LbrCost]]/24</f>
        <v>1.4583333333333333</v>
      </c>
      <c r="T568" s="14">
        <f>IF(Table4[[#This Row],[WtyLbr]]="Yes",0,Table4[[#This Row],[LbrCost]])</f>
        <v>35</v>
      </c>
      <c r="U568" s="14">
        <f>IF(Table4[[#This Row],[WtyParts]]="Yes",0,Table4[[#This Row],[PartsCost]])</f>
        <v>0</v>
      </c>
      <c r="V568" s="14">
        <f>M568+R568</f>
        <v>406.17</v>
      </c>
      <c r="W568" s="14">
        <f>SUM(Table4[[#This Row],[LbrFee]],Table4[[#This Row],[PartsFee]])</f>
        <v>35</v>
      </c>
      <c r="X568" t="s">
        <v>47</v>
      </c>
      <c r="Y568" t="s">
        <v>29</v>
      </c>
    </row>
    <row r="569" spans="1:25" ht="30" customHeight="1" x14ac:dyDescent="0.3">
      <c r="A569" t="s">
        <v>624</v>
      </c>
      <c r="B569" t="s">
        <v>31</v>
      </c>
      <c r="C569" t="s">
        <v>50</v>
      </c>
      <c r="D569" t="s">
        <v>33</v>
      </c>
      <c r="F569">
        <v>44307</v>
      </c>
      <c r="G569">
        <v>44383</v>
      </c>
      <c r="H569">
        <v>2</v>
      </c>
      <c r="K569" t="s">
        <v>44</v>
      </c>
      <c r="L569">
        <v>0.75</v>
      </c>
      <c r="M569" s="13">
        <v>380.35</v>
      </c>
      <c r="N569" t="s">
        <v>27</v>
      </c>
      <c r="O569" t="s">
        <v>51</v>
      </c>
      <c r="P569">
        <v>76</v>
      </c>
      <c r="Q569" s="14">
        <f>_xlfn.IFS(H569=1,$AB$3,H569=2,$AB$4,H569=3,$AB$5)</f>
        <v>140</v>
      </c>
      <c r="R569" s="14">
        <f>L569*Q569</f>
        <v>105</v>
      </c>
      <c r="S569" s="14">
        <f>Table4[[#This Row],[LbrCost]]/24</f>
        <v>4.375</v>
      </c>
      <c r="T569" s="14">
        <f>IF(Table4[[#This Row],[WtyLbr]]="Yes",0,Table4[[#This Row],[LbrCost]])</f>
        <v>105</v>
      </c>
      <c r="U569" s="14">
        <f>IF(Table4[[#This Row],[WtyParts]]="Yes",0,Table4[[#This Row],[PartsCost]])</f>
        <v>0</v>
      </c>
      <c r="V569" s="14">
        <f>M569+R569</f>
        <v>485.35</v>
      </c>
      <c r="W569" s="14">
        <f>SUM(Table4[[#This Row],[LbrFee]],Table4[[#This Row],[PartsFee]])</f>
        <v>105</v>
      </c>
      <c r="X569" t="s">
        <v>47</v>
      </c>
      <c r="Y569" t="s">
        <v>29</v>
      </c>
    </row>
    <row r="570" spans="1:25" ht="30" customHeight="1" x14ac:dyDescent="0.3">
      <c r="A570" t="s">
        <v>625</v>
      </c>
      <c r="B570" t="s">
        <v>31</v>
      </c>
      <c r="C570" t="s">
        <v>50</v>
      </c>
      <c r="D570" t="s">
        <v>53</v>
      </c>
      <c r="F570">
        <v>44307</v>
      </c>
      <c r="G570">
        <v>44383</v>
      </c>
      <c r="H570">
        <v>2</v>
      </c>
      <c r="K570" t="s">
        <v>44</v>
      </c>
      <c r="L570">
        <v>1</v>
      </c>
      <c r="M570" s="13">
        <v>423.08</v>
      </c>
      <c r="N570" t="s">
        <v>27</v>
      </c>
      <c r="O570" t="s">
        <v>51</v>
      </c>
      <c r="P570">
        <v>76</v>
      </c>
      <c r="Q570" s="14">
        <f>_xlfn.IFS(H570=1,$AB$3,H570=2,$AB$4,H570=3,$AB$5)</f>
        <v>140</v>
      </c>
      <c r="R570" s="14">
        <f>L570*Q570</f>
        <v>140</v>
      </c>
      <c r="S570" s="14">
        <f>Table4[[#This Row],[LbrCost]]/24</f>
        <v>5.833333333333333</v>
      </c>
      <c r="T570" s="14">
        <f>IF(Table4[[#This Row],[WtyLbr]]="Yes",0,Table4[[#This Row],[LbrCost]])</f>
        <v>140</v>
      </c>
      <c r="U570" s="14">
        <f>IF(Table4[[#This Row],[WtyParts]]="Yes",0,Table4[[#This Row],[PartsCost]])</f>
        <v>0</v>
      </c>
      <c r="V570" s="14">
        <f>M570+R570</f>
        <v>563.07999999999993</v>
      </c>
      <c r="W570" s="14">
        <f>SUM(Table4[[#This Row],[LbrFee]],Table4[[#This Row],[PartsFee]])</f>
        <v>140</v>
      </c>
      <c r="X570" t="s">
        <v>47</v>
      </c>
      <c r="Y570" t="s">
        <v>29</v>
      </c>
    </row>
    <row r="571" spans="1:25" ht="30" customHeight="1" x14ac:dyDescent="0.3">
      <c r="A571" t="s">
        <v>626</v>
      </c>
      <c r="B571" t="s">
        <v>31</v>
      </c>
      <c r="C571" t="s">
        <v>50</v>
      </c>
      <c r="D571" t="s">
        <v>169</v>
      </c>
      <c r="F571">
        <v>44307</v>
      </c>
      <c r="G571">
        <v>44383</v>
      </c>
      <c r="H571">
        <v>2</v>
      </c>
      <c r="L571">
        <v>1.75</v>
      </c>
      <c r="M571" s="13">
        <v>395.08</v>
      </c>
      <c r="N571" t="s">
        <v>27</v>
      </c>
      <c r="O571" t="s">
        <v>28</v>
      </c>
      <c r="P571">
        <v>76</v>
      </c>
      <c r="Q571" s="14">
        <f>_xlfn.IFS(H571=1,$AB$3,H571=2,$AB$4,H571=3,$AB$5)</f>
        <v>140</v>
      </c>
      <c r="R571" s="14">
        <f>L571*Q571</f>
        <v>245</v>
      </c>
      <c r="S571" s="14">
        <f>Table4[[#This Row],[LbrCost]]/24</f>
        <v>10.208333333333334</v>
      </c>
      <c r="T571" s="14">
        <f>IF(Table4[[#This Row],[WtyLbr]]="Yes",0,Table4[[#This Row],[LbrCost]])</f>
        <v>245</v>
      </c>
      <c r="U571" s="14">
        <f>IF(Table4[[#This Row],[WtyParts]]="Yes",0,Table4[[#This Row],[PartsCost]])</f>
        <v>395.08</v>
      </c>
      <c r="V571" s="14">
        <f>M571+R571</f>
        <v>640.07999999999993</v>
      </c>
      <c r="W571" s="14">
        <f>SUM(Table4[[#This Row],[LbrFee]],Table4[[#This Row],[PartsFee]])</f>
        <v>640.07999999999993</v>
      </c>
      <c r="X571" t="s">
        <v>47</v>
      </c>
      <c r="Y571" t="s">
        <v>29</v>
      </c>
    </row>
    <row r="572" spans="1:25" ht="30" customHeight="1" x14ac:dyDescent="0.3">
      <c r="A572" t="s">
        <v>627</v>
      </c>
      <c r="B572" t="s">
        <v>31</v>
      </c>
      <c r="C572" t="s">
        <v>50</v>
      </c>
      <c r="D572" t="s">
        <v>26</v>
      </c>
      <c r="F572">
        <v>44307</v>
      </c>
      <c r="G572">
        <v>44383</v>
      </c>
      <c r="H572">
        <v>2</v>
      </c>
      <c r="J572" t="s">
        <v>44</v>
      </c>
      <c r="K572" t="s">
        <v>44</v>
      </c>
      <c r="L572">
        <v>0.5</v>
      </c>
      <c r="M572" s="13">
        <v>442.19</v>
      </c>
      <c r="N572" t="s">
        <v>27</v>
      </c>
      <c r="O572" t="s">
        <v>388</v>
      </c>
      <c r="P572">
        <v>76</v>
      </c>
      <c r="Q572" s="14">
        <f>_xlfn.IFS(H572=1,$AB$3,H572=2,$AB$4,H572=3,$AB$5)</f>
        <v>140</v>
      </c>
      <c r="R572" s="14">
        <f>L572*Q572</f>
        <v>70</v>
      </c>
      <c r="S572" s="14">
        <f>Table4[[#This Row],[LbrCost]]/24</f>
        <v>2.9166666666666665</v>
      </c>
      <c r="T572" s="14">
        <f>IF(Table4[[#This Row],[WtyLbr]]="Yes",0,Table4[[#This Row],[LbrCost]])</f>
        <v>0</v>
      </c>
      <c r="U572" s="14">
        <f>IF(Table4[[#This Row],[WtyParts]]="Yes",0,Table4[[#This Row],[PartsCost]])</f>
        <v>0</v>
      </c>
      <c r="V572" s="14">
        <f>M572+R572</f>
        <v>512.19000000000005</v>
      </c>
      <c r="W572" s="14">
        <f>SUM(Table4[[#This Row],[LbrFee]],Table4[[#This Row],[PartsFee]])</f>
        <v>0</v>
      </c>
      <c r="X572" t="s">
        <v>47</v>
      </c>
      <c r="Y572" t="s">
        <v>29</v>
      </c>
    </row>
    <row r="573" spans="1:25" ht="30" customHeight="1" x14ac:dyDescent="0.3">
      <c r="A573" t="s">
        <v>628</v>
      </c>
      <c r="B573" t="s">
        <v>24</v>
      </c>
      <c r="C573" t="s">
        <v>25</v>
      </c>
      <c r="D573" t="s">
        <v>26</v>
      </c>
      <c r="F573">
        <v>44307</v>
      </c>
      <c r="G573">
        <v>44389</v>
      </c>
      <c r="H573">
        <v>2</v>
      </c>
      <c r="L573">
        <v>0.25</v>
      </c>
      <c r="M573" s="13">
        <v>54</v>
      </c>
      <c r="N573" t="s">
        <v>27</v>
      </c>
      <c r="O573" t="s">
        <v>38</v>
      </c>
      <c r="P573">
        <v>82</v>
      </c>
      <c r="Q573" s="14">
        <f>_xlfn.IFS(H573=1,$AB$3,H573=2,$AB$4,H573=3,$AB$5)</f>
        <v>140</v>
      </c>
      <c r="R573" s="14">
        <f>L573*Q573</f>
        <v>35</v>
      </c>
      <c r="S573" s="14">
        <f>Table4[[#This Row],[LbrCost]]/24</f>
        <v>1.4583333333333333</v>
      </c>
      <c r="T573" s="14">
        <f>IF(Table4[[#This Row],[WtyLbr]]="Yes",0,Table4[[#This Row],[LbrCost]])</f>
        <v>35</v>
      </c>
      <c r="U573" s="14">
        <f>IF(Table4[[#This Row],[WtyParts]]="Yes",0,Table4[[#This Row],[PartsCost]])</f>
        <v>54</v>
      </c>
      <c r="V573" s="14">
        <f>M573+R573</f>
        <v>89</v>
      </c>
      <c r="W573" s="14">
        <f>SUM(Table4[[#This Row],[LbrFee]],Table4[[#This Row],[PartsFee]])</f>
        <v>89</v>
      </c>
      <c r="X573" t="s">
        <v>47</v>
      </c>
      <c r="Y573" t="s">
        <v>63</v>
      </c>
    </row>
    <row r="574" spans="1:25" ht="30" customHeight="1" x14ac:dyDescent="0.3">
      <c r="A574" t="s">
        <v>629</v>
      </c>
      <c r="B574" t="s">
        <v>24</v>
      </c>
      <c r="C574" t="s">
        <v>25</v>
      </c>
      <c r="D574" t="s">
        <v>33</v>
      </c>
      <c r="F574">
        <v>44307</v>
      </c>
      <c r="G574">
        <v>44389</v>
      </c>
      <c r="H574">
        <v>2</v>
      </c>
      <c r="L574">
        <v>0.5</v>
      </c>
      <c r="M574" s="13">
        <v>61.99</v>
      </c>
      <c r="N574" t="s">
        <v>27</v>
      </c>
      <c r="O574" t="s">
        <v>51</v>
      </c>
      <c r="P574">
        <v>82</v>
      </c>
      <c r="Q574" s="14">
        <f>_xlfn.IFS(H574=1,$AB$3,H574=2,$AB$4,H574=3,$AB$5)</f>
        <v>140</v>
      </c>
      <c r="R574" s="14">
        <f>L574*Q574</f>
        <v>70</v>
      </c>
      <c r="S574" s="14">
        <f>Table4[[#This Row],[LbrCost]]/24</f>
        <v>2.9166666666666665</v>
      </c>
      <c r="T574" s="14">
        <f>IF(Table4[[#This Row],[WtyLbr]]="Yes",0,Table4[[#This Row],[LbrCost]])</f>
        <v>70</v>
      </c>
      <c r="U574" s="14">
        <f>IF(Table4[[#This Row],[WtyParts]]="Yes",0,Table4[[#This Row],[PartsCost]])</f>
        <v>61.99</v>
      </c>
      <c r="V574" s="14">
        <f>M574+R574</f>
        <v>131.99</v>
      </c>
      <c r="W574" s="14">
        <f>SUM(Table4[[#This Row],[LbrFee]],Table4[[#This Row],[PartsFee]])</f>
        <v>131.99</v>
      </c>
      <c r="X574" t="s">
        <v>47</v>
      </c>
      <c r="Y574" t="s">
        <v>63</v>
      </c>
    </row>
    <row r="575" spans="1:25" ht="30" customHeight="1" x14ac:dyDescent="0.3">
      <c r="A575" t="s">
        <v>630</v>
      </c>
      <c r="B575" t="s">
        <v>24</v>
      </c>
      <c r="C575" t="s">
        <v>202</v>
      </c>
      <c r="D575" t="s">
        <v>37</v>
      </c>
      <c r="F575">
        <v>44307</v>
      </c>
      <c r="G575">
        <v>44389</v>
      </c>
      <c r="H575">
        <v>1</v>
      </c>
      <c r="L575">
        <v>0.25</v>
      </c>
      <c r="M575" s="13">
        <v>120</v>
      </c>
      <c r="N575" t="s">
        <v>27</v>
      </c>
      <c r="O575" t="s">
        <v>28</v>
      </c>
      <c r="P575">
        <v>82</v>
      </c>
      <c r="Q575" s="14">
        <f>_xlfn.IFS(H575=1,$AB$3,H575=2,$AB$4,H575=3,$AB$5)</f>
        <v>80</v>
      </c>
      <c r="R575" s="14">
        <f>L575*Q575</f>
        <v>20</v>
      </c>
      <c r="S575" s="14">
        <f>Table4[[#This Row],[LbrCost]]/24</f>
        <v>0.83333333333333337</v>
      </c>
      <c r="T575" s="14">
        <f>IF(Table4[[#This Row],[WtyLbr]]="Yes",0,Table4[[#This Row],[LbrCost]])</f>
        <v>20</v>
      </c>
      <c r="U575" s="14">
        <f>IF(Table4[[#This Row],[WtyParts]]="Yes",0,Table4[[#This Row],[PartsCost]])</f>
        <v>120</v>
      </c>
      <c r="V575" s="14">
        <f>M575+R575</f>
        <v>140</v>
      </c>
      <c r="W575" s="14">
        <f>SUM(Table4[[#This Row],[LbrFee]],Table4[[#This Row],[PartsFee]])</f>
        <v>140</v>
      </c>
      <c r="X575" t="s">
        <v>47</v>
      </c>
      <c r="Y575" t="s">
        <v>63</v>
      </c>
    </row>
    <row r="576" spans="1:25" ht="30" customHeight="1" x14ac:dyDescent="0.3">
      <c r="A576" t="s">
        <v>631</v>
      </c>
      <c r="B576" t="s">
        <v>31</v>
      </c>
      <c r="C576" t="s">
        <v>50</v>
      </c>
      <c r="D576" t="s">
        <v>33</v>
      </c>
      <c r="F576">
        <v>44307</v>
      </c>
      <c r="G576">
        <v>44389</v>
      </c>
      <c r="H576">
        <v>2</v>
      </c>
      <c r="L576">
        <v>0.5</v>
      </c>
      <c r="M576" s="13">
        <v>122.36</v>
      </c>
      <c r="N576" t="s">
        <v>27</v>
      </c>
      <c r="O576" t="s">
        <v>28</v>
      </c>
      <c r="P576">
        <v>82</v>
      </c>
      <c r="Q576" s="14">
        <f>_xlfn.IFS(H576=1,$AB$3,H576=2,$AB$4,H576=3,$AB$5)</f>
        <v>140</v>
      </c>
      <c r="R576" s="14">
        <f>L576*Q576</f>
        <v>70</v>
      </c>
      <c r="S576" s="14">
        <f>Table4[[#This Row],[LbrCost]]/24</f>
        <v>2.9166666666666665</v>
      </c>
      <c r="T576" s="14">
        <f>IF(Table4[[#This Row],[WtyLbr]]="Yes",0,Table4[[#This Row],[LbrCost]])</f>
        <v>70</v>
      </c>
      <c r="U576" s="14">
        <f>IF(Table4[[#This Row],[WtyParts]]="Yes",0,Table4[[#This Row],[PartsCost]])</f>
        <v>122.36</v>
      </c>
      <c r="V576" s="14">
        <f>M576+R576</f>
        <v>192.36</v>
      </c>
      <c r="W576" s="14">
        <f>SUM(Table4[[#This Row],[LbrFee]],Table4[[#This Row],[PartsFee]])</f>
        <v>192.36</v>
      </c>
      <c r="X576" t="s">
        <v>47</v>
      </c>
      <c r="Y576" t="s">
        <v>63</v>
      </c>
    </row>
    <row r="577" spans="1:25" ht="30" customHeight="1" x14ac:dyDescent="0.3">
      <c r="A577" t="s">
        <v>632</v>
      </c>
      <c r="B577" t="s">
        <v>31</v>
      </c>
      <c r="C577" t="s">
        <v>50</v>
      </c>
      <c r="D577" t="s">
        <v>26</v>
      </c>
      <c r="F577">
        <v>44307</v>
      </c>
      <c r="G577">
        <v>44389</v>
      </c>
      <c r="H577">
        <v>2</v>
      </c>
      <c r="L577">
        <v>0.5</v>
      </c>
      <c r="M577" s="13">
        <v>401.17</v>
      </c>
      <c r="N577" t="s">
        <v>27</v>
      </c>
      <c r="O577" t="s">
        <v>28</v>
      </c>
      <c r="P577">
        <v>82</v>
      </c>
      <c r="Q577" s="14">
        <f>_xlfn.IFS(H577=1,$AB$3,H577=2,$AB$4,H577=3,$AB$5)</f>
        <v>140</v>
      </c>
      <c r="R577" s="14">
        <f>L577*Q577</f>
        <v>70</v>
      </c>
      <c r="S577" s="14">
        <f>Table4[[#This Row],[LbrCost]]/24</f>
        <v>2.9166666666666665</v>
      </c>
      <c r="T577" s="14">
        <f>IF(Table4[[#This Row],[WtyLbr]]="Yes",0,Table4[[#This Row],[LbrCost]])</f>
        <v>70</v>
      </c>
      <c r="U577" s="14">
        <f>IF(Table4[[#This Row],[WtyParts]]="Yes",0,Table4[[#This Row],[PartsCost]])</f>
        <v>401.17</v>
      </c>
      <c r="V577" s="14">
        <f>M577+R577</f>
        <v>471.17</v>
      </c>
      <c r="W577" s="14">
        <f>SUM(Table4[[#This Row],[LbrFee]],Table4[[#This Row],[PartsFee]])</f>
        <v>471.17</v>
      </c>
      <c r="X577" t="s">
        <v>47</v>
      </c>
      <c r="Y577" t="s">
        <v>63</v>
      </c>
    </row>
    <row r="578" spans="1:25" ht="30" customHeight="1" x14ac:dyDescent="0.3">
      <c r="A578" t="s">
        <v>633</v>
      </c>
      <c r="B578" t="s">
        <v>24</v>
      </c>
      <c r="C578" t="s">
        <v>25</v>
      </c>
      <c r="D578" t="s">
        <v>169</v>
      </c>
      <c r="F578">
        <v>44307</v>
      </c>
      <c r="G578">
        <v>44389</v>
      </c>
      <c r="H578">
        <v>2</v>
      </c>
      <c r="L578">
        <v>1</v>
      </c>
      <c r="M578" s="13">
        <v>427.88</v>
      </c>
      <c r="N578" t="s">
        <v>27</v>
      </c>
      <c r="O578" t="s">
        <v>51</v>
      </c>
      <c r="P578">
        <v>82</v>
      </c>
      <c r="Q578" s="14">
        <f>_xlfn.IFS(H578=1,$AB$3,H578=2,$AB$4,H578=3,$AB$5)</f>
        <v>140</v>
      </c>
      <c r="R578" s="14">
        <f>L578*Q578</f>
        <v>140</v>
      </c>
      <c r="S578" s="14">
        <f>Table4[[#This Row],[LbrCost]]/24</f>
        <v>5.833333333333333</v>
      </c>
      <c r="T578" s="14">
        <f>IF(Table4[[#This Row],[WtyLbr]]="Yes",0,Table4[[#This Row],[LbrCost]])</f>
        <v>140</v>
      </c>
      <c r="U578" s="14">
        <f>IF(Table4[[#This Row],[WtyParts]]="Yes",0,Table4[[#This Row],[PartsCost]])</f>
        <v>427.88</v>
      </c>
      <c r="V578" s="14">
        <f>M578+R578</f>
        <v>567.88</v>
      </c>
      <c r="W578" s="14">
        <f>SUM(Table4[[#This Row],[LbrFee]],Table4[[#This Row],[PartsFee]])</f>
        <v>567.88</v>
      </c>
      <c r="X578" t="s">
        <v>47</v>
      </c>
      <c r="Y578" t="s">
        <v>63</v>
      </c>
    </row>
    <row r="579" spans="1:25" ht="30" customHeight="1" x14ac:dyDescent="0.3">
      <c r="A579" t="s">
        <v>634</v>
      </c>
      <c r="B579" t="s">
        <v>201</v>
      </c>
      <c r="C579" t="s">
        <v>202</v>
      </c>
      <c r="D579" t="s">
        <v>26</v>
      </c>
      <c r="E579" t="s">
        <v>44</v>
      </c>
      <c r="F579">
        <v>44307</v>
      </c>
      <c r="G579">
        <v>44390</v>
      </c>
      <c r="H579">
        <v>1</v>
      </c>
      <c r="L579">
        <v>0.25</v>
      </c>
      <c r="M579" s="13">
        <v>85.32</v>
      </c>
      <c r="N579" t="s">
        <v>27</v>
      </c>
      <c r="O579" t="s">
        <v>28</v>
      </c>
      <c r="P579">
        <v>83</v>
      </c>
      <c r="Q579" s="14">
        <f>_xlfn.IFS(H579=1,$AB$3,H579=2,$AB$4,H579=3,$AB$5)</f>
        <v>80</v>
      </c>
      <c r="R579" s="14">
        <f>L579*Q579</f>
        <v>20</v>
      </c>
      <c r="S579" s="14">
        <f>Table4[[#This Row],[LbrCost]]/24</f>
        <v>0.83333333333333337</v>
      </c>
      <c r="T579" s="14">
        <f>IF(Table4[[#This Row],[WtyLbr]]="Yes",0,Table4[[#This Row],[LbrCost]])</f>
        <v>20</v>
      </c>
      <c r="U579" s="14">
        <f>IF(Table4[[#This Row],[WtyParts]]="Yes",0,Table4[[#This Row],[PartsCost]])</f>
        <v>85.32</v>
      </c>
      <c r="V579" s="14">
        <f>M579+R579</f>
        <v>105.32</v>
      </c>
      <c r="W579" s="14">
        <f>SUM(Table4[[#This Row],[LbrFee]],Table4[[#This Row],[PartsFee]])</f>
        <v>105.32</v>
      </c>
      <c r="X579" t="s">
        <v>47</v>
      </c>
      <c r="Y579" t="s">
        <v>29</v>
      </c>
    </row>
    <row r="580" spans="1:25" ht="30" customHeight="1" x14ac:dyDescent="0.3">
      <c r="A580" t="s">
        <v>635</v>
      </c>
      <c r="B580" t="s">
        <v>55</v>
      </c>
      <c r="C580" t="s">
        <v>25</v>
      </c>
      <c r="D580" t="s">
        <v>26</v>
      </c>
      <c r="F580">
        <v>44307</v>
      </c>
      <c r="G580">
        <v>44390</v>
      </c>
      <c r="H580">
        <v>2</v>
      </c>
      <c r="L580">
        <v>0.5</v>
      </c>
      <c r="M580" s="13">
        <v>107.4</v>
      </c>
      <c r="N580" t="s">
        <v>27</v>
      </c>
      <c r="O580" t="s">
        <v>51</v>
      </c>
      <c r="P580">
        <v>83</v>
      </c>
      <c r="Q580" s="14">
        <f>_xlfn.IFS(H580=1,$AB$3,H580=2,$AB$4,H580=3,$AB$5)</f>
        <v>140</v>
      </c>
      <c r="R580" s="14">
        <f>L580*Q580</f>
        <v>70</v>
      </c>
      <c r="S580" s="14">
        <f>Table4[[#This Row],[LbrCost]]/24</f>
        <v>2.9166666666666665</v>
      </c>
      <c r="T580" s="14">
        <f>IF(Table4[[#This Row],[WtyLbr]]="Yes",0,Table4[[#This Row],[LbrCost]])</f>
        <v>70</v>
      </c>
      <c r="U580" s="14">
        <f>IF(Table4[[#This Row],[WtyParts]]="Yes",0,Table4[[#This Row],[PartsCost]])</f>
        <v>107.4</v>
      </c>
      <c r="V580" s="14">
        <f>M580+R580</f>
        <v>177.4</v>
      </c>
      <c r="W580" s="14">
        <f>SUM(Table4[[#This Row],[LbrFee]],Table4[[#This Row],[PartsFee]])</f>
        <v>177.4</v>
      </c>
      <c r="X580" t="s">
        <v>47</v>
      </c>
      <c r="Y580" t="s">
        <v>29</v>
      </c>
    </row>
    <row r="581" spans="1:25" ht="30" customHeight="1" x14ac:dyDescent="0.3">
      <c r="A581" t="s">
        <v>636</v>
      </c>
      <c r="B581" t="s">
        <v>31</v>
      </c>
      <c r="C581" t="s">
        <v>50</v>
      </c>
      <c r="D581" t="s">
        <v>26</v>
      </c>
      <c r="F581">
        <v>44307</v>
      </c>
      <c r="G581">
        <v>44390</v>
      </c>
      <c r="H581">
        <v>2</v>
      </c>
      <c r="L581">
        <v>0.25</v>
      </c>
      <c r="M581" s="13">
        <v>108.36</v>
      </c>
      <c r="N581" t="s">
        <v>27</v>
      </c>
      <c r="O581" t="s">
        <v>28</v>
      </c>
      <c r="P581">
        <v>83</v>
      </c>
      <c r="Q581" s="14">
        <f>_xlfn.IFS(H581=1,$AB$3,H581=2,$AB$4,H581=3,$AB$5)</f>
        <v>140</v>
      </c>
      <c r="R581" s="14">
        <f>L581*Q581</f>
        <v>35</v>
      </c>
      <c r="S581" s="14">
        <f>Table4[[#This Row],[LbrCost]]/24</f>
        <v>1.4583333333333333</v>
      </c>
      <c r="T581" s="14">
        <f>IF(Table4[[#This Row],[WtyLbr]]="Yes",0,Table4[[#This Row],[LbrCost]])</f>
        <v>35</v>
      </c>
      <c r="U581" s="14">
        <f>IF(Table4[[#This Row],[WtyParts]]="Yes",0,Table4[[#This Row],[PartsCost]])</f>
        <v>108.36</v>
      </c>
      <c r="V581" s="14">
        <f>M581+R581</f>
        <v>143.36000000000001</v>
      </c>
      <c r="W581" s="14">
        <f>SUM(Table4[[#This Row],[LbrFee]],Table4[[#This Row],[PartsFee]])</f>
        <v>143.36000000000001</v>
      </c>
      <c r="X581" t="s">
        <v>47</v>
      </c>
      <c r="Y581" t="s">
        <v>29</v>
      </c>
    </row>
    <row r="582" spans="1:25" ht="30" customHeight="1" x14ac:dyDescent="0.3">
      <c r="A582" t="s">
        <v>637</v>
      </c>
      <c r="B582" t="s">
        <v>201</v>
      </c>
      <c r="C582" t="s">
        <v>202</v>
      </c>
      <c r="D582" t="s">
        <v>37</v>
      </c>
      <c r="F582">
        <v>44307</v>
      </c>
      <c r="G582">
        <v>44390</v>
      </c>
      <c r="H582">
        <v>1</v>
      </c>
      <c r="L582">
        <v>0.25</v>
      </c>
      <c r="M582" s="13">
        <v>120</v>
      </c>
      <c r="N582" t="s">
        <v>27</v>
      </c>
      <c r="O582" t="s">
        <v>51</v>
      </c>
      <c r="P582">
        <v>83</v>
      </c>
      <c r="Q582" s="14">
        <f>_xlfn.IFS(H582=1,$AB$3,H582=2,$AB$4,H582=3,$AB$5)</f>
        <v>80</v>
      </c>
      <c r="R582" s="14">
        <f>L582*Q582</f>
        <v>20</v>
      </c>
      <c r="S582" s="14">
        <f>Table4[[#This Row],[LbrCost]]/24</f>
        <v>0.83333333333333337</v>
      </c>
      <c r="T582" s="14">
        <f>IF(Table4[[#This Row],[WtyLbr]]="Yes",0,Table4[[#This Row],[LbrCost]])</f>
        <v>20</v>
      </c>
      <c r="U582" s="14">
        <f>IF(Table4[[#This Row],[WtyParts]]="Yes",0,Table4[[#This Row],[PartsCost]])</f>
        <v>120</v>
      </c>
      <c r="V582" s="14">
        <f>M582+R582</f>
        <v>140</v>
      </c>
      <c r="W582" s="14">
        <f>SUM(Table4[[#This Row],[LbrFee]],Table4[[#This Row],[PartsFee]])</f>
        <v>140</v>
      </c>
      <c r="X582" t="s">
        <v>47</v>
      </c>
      <c r="Y582" t="s">
        <v>29</v>
      </c>
    </row>
    <row r="583" spans="1:25" ht="30" customHeight="1" x14ac:dyDescent="0.3">
      <c r="A583" t="s">
        <v>638</v>
      </c>
      <c r="B583" t="s">
        <v>31</v>
      </c>
      <c r="C583" t="s">
        <v>50</v>
      </c>
      <c r="D583" t="s">
        <v>169</v>
      </c>
      <c r="F583">
        <v>44307</v>
      </c>
      <c r="G583">
        <v>44390</v>
      </c>
      <c r="H583">
        <v>2</v>
      </c>
      <c r="L583">
        <v>1.75</v>
      </c>
      <c r="M583" s="13">
        <v>416.85</v>
      </c>
      <c r="N583" t="s">
        <v>27</v>
      </c>
      <c r="O583" t="s">
        <v>28</v>
      </c>
      <c r="P583">
        <v>83</v>
      </c>
      <c r="Q583" s="14">
        <f>_xlfn.IFS(H583=1,$AB$3,H583=2,$AB$4,H583=3,$AB$5)</f>
        <v>140</v>
      </c>
      <c r="R583" s="14">
        <f>L583*Q583</f>
        <v>245</v>
      </c>
      <c r="S583" s="14">
        <f>Table4[[#This Row],[LbrCost]]/24</f>
        <v>10.208333333333334</v>
      </c>
      <c r="T583" s="14">
        <f>IF(Table4[[#This Row],[WtyLbr]]="Yes",0,Table4[[#This Row],[LbrCost]])</f>
        <v>245</v>
      </c>
      <c r="U583" s="14">
        <f>IF(Table4[[#This Row],[WtyParts]]="Yes",0,Table4[[#This Row],[PartsCost]])</f>
        <v>416.85</v>
      </c>
      <c r="V583" s="14">
        <f>M583+R583</f>
        <v>661.85</v>
      </c>
      <c r="W583" s="14">
        <f>SUM(Table4[[#This Row],[LbrFee]],Table4[[#This Row],[PartsFee]])</f>
        <v>661.85</v>
      </c>
      <c r="X583" t="s">
        <v>47</v>
      </c>
      <c r="Y583" t="s">
        <v>29</v>
      </c>
    </row>
    <row r="584" spans="1:25" ht="30" customHeight="1" x14ac:dyDescent="0.3">
      <c r="A584" t="s">
        <v>639</v>
      </c>
      <c r="B584" t="s">
        <v>31</v>
      </c>
      <c r="C584" t="s">
        <v>50</v>
      </c>
      <c r="D584" t="s">
        <v>169</v>
      </c>
      <c r="F584">
        <v>44307</v>
      </c>
      <c r="G584">
        <v>44390</v>
      </c>
      <c r="H584">
        <v>2</v>
      </c>
      <c r="L584">
        <v>1.25</v>
      </c>
      <c r="M584" s="13">
        <v>449.04</v>
      </c>
      <c r="N584" t="s">
        <v>27</v>
      </c>
      <c r="O584" t="s">
        <v>28</v>
      </c>
      <c r="P584">
        <v>83</v>
      </c>
      <c r="Q584" s="14">
        <f>_xlfn.IFS(H584=1,$AB$3,H584=2,$AB$4,H584=3,$AB$5)</f>
        <v>140</v>
      </c>
      <c r="R584" s="14">
        <f>L584*Q584</f>
        <v>175</v>
      </c>
      <c r="S584" s="14">
        <f>Table4[[#This Row],[LbrCost]]/24</f>
        <v>7.291666666666667</v>
      </c>
      <c r="T584" s="14">
        <f>IF(Table4[[#This Row],[WtyLbr]]="Yes",0,Table4[[#This Row],[LbrCost]])</f>
        <v>175</v>
      </c>
      <c r="U584" s="14">
        <f>IF(Table4[[#This Row],[WtyParts]]="Yes",0,Table4[[#This Row],[PartsCost]])</f>
        <v>449.04</v>
      </c>
      <c r="V584" s="14">
        <f>M584+R584</f>
        <v>624.04</v>
      </c>
      <c r="W584" s="14">
        <f>SUM(Table4[[#This Row],[LbrFee]],Table4[[#This Row],[PartsFee]])</f>
        <v>624.04</v>
      </c>
      <c r="X584" t="s">
        <v>47</v>
      </c>
      <c r="Y584" t="s">
        <v>29</v>
      </c>
    </row>
    <row r="585" spans="1:25" ht="30" customHeight="1" x14ac:dyDescent="0.3">
      <c r="A585" t="s">
        <v>640</v>
      </c>
      <c r="B585" t="s">
        <v>24</v>
      </c>
      <c r="C585" t="s">
        <v>25</v>
      </c>
      <c r="D585" t="s">
        <v>26</v>
      </c>
      <c r="F585">
        <v>44307</v>
      </c>
      <c r="G585">
        <v>44390</v>
      </c>
      <c r="H585">
        <v>2</v>
      </c>
      <c r="L585">
        <v>1</v>
      </c>
      <c r="M585" s="13">
        <v>463.71</v>
      </c>
      <c r="N585" t="s">
        <v>27</v>
      </c>
      <c r="O585" t="s">
        <v>51</v>
      </c>
      <c r="P585">
        <v>83</v>
      </c>
      <c r="Q585" s="14">
        <f>_xlfn.IFS(H585=1,$AB$3,H585=2,$AB$4,H585=3,$AB$5)</f>
        <v>140</v>
      </c>
      <c r="R585" s="14">
        <f>L585*Q585</f>
        <v>140</v>
      </c>
      <c r="S585" s="14">
        <f>Table4[[#This Row],[LbrCost]]/24</f>
        <v>5.833333333333333</v>
      </c>
      <c r="T585" s="14">
        <f>IF(Table4[[#This Row],[WtyLbr]]="Yes",0,Table4[[#This Row],[LbrCost]])</f>
        <v>140</v>
      </c>
      <c r="U585" s="14">
        <f>IF(Table4[[#This Row],[WtyParts]]="Yes",0,Table4[[#This Row],[PartsCost]])</f>
        <v>463.71</v>
      </c>
      <c r="V585" s="14">
        <f>M585+R585</f>
        <v>603.71</v>
      </c>
      <c r="W585" s="14">
        <f>SUM(Table4[[#This Row],[LbrFee]],Table4[[#This Row],[PartsFee]])</f>
        <v>603.71</v>
      </c>
      <c r="X585" t="s">
        <v>47</v>
      </c>
      <c r="Y585" t="s">
        <v>29</v>
      </c>
    </row>
    <row r="586" spans="1:25" ht="30" customHeight="1" x14ac:dyDescent="0.3">
      <c r="A586" t="s">
        <v>641</v>
      </c>
      <c r="B586" t="s">
        <v>31</v>
      </c>
      <c r="C586" t="s">
        <v>50</v>
      </c>
      <c r="D586" t="s">
        <v>169</v>
      </c>
      <c r="F586">
        <v>44307</v>
      </c>
      <c r="G586">
        <v>44390</v>
      </c>
      <c r="H586">
        <v>2</v>
      </c>
      <c r="L586">
        <v>1.25</v>
      </c>
      <c r="M586" s="13">
        <v>488.43</v>
      </c>
      <c r="N586" t="s">
        <v>27</v>
      </c>
      <c r="O586" t="s">
        <v>28</v>
      </c>
      <c r="P586">
        <v>83</v>
      </c>
      <c r="Q586" s="14">
        <f>_xlfn.IFS(H586=1,$AB$3,H586=2,$AB$4,H586=3,$AB$5)</f>
        <v>140</v>
      </c>
      <c r="R586" s="14">
        <f>L586*Q586</f>
        <v>175</v>
      </c>
      <c r="S586" s="14">
        <f>Table4[[#This Row],[LbrCost]]/24</f>
        <v>7.291666666666667</v>
      </c>
      <c r="T586" s="14">
        <f>IF(Table4[[#This Row],[WtyLbr]]="Yes",0,Table4[[#This Row],[LbrCost]])</f>
        <v>175</v>
      </c>
      <c r="U586" s="14">
        <f>IF(Table4[[#This Row],[WtyParts]]="Yes",0,Table4[[#This Row],[PartsCost]])</f>
        <v>488.43</v>
      </c>
      <c r="V586" s="14">
        <f>M586+R586</f>
        <v>663.43000000000006</v>
      </c>
      <c r="W586" s="14">
        <f>SUM(Table4[[#This Row],[LbrFee]],Table4[[#This Row],[PartsFee]])</f>
        <v>663.43000000000006</v>
      </c>
      <c r="X586" t="s">
        <v>47</v>
      </c>
      <c r="Y586" t="s">
        <v>29</v>
      </c>
    </row>
    <row r="587" spans="1:25" ht="30" customHeight="1" x14ac:dyDescent="0.3">
      <c r="A587" t="s">
        <v>642</v>
      </c>
      <c r="B587" t="s">
        <v>36</v>
      </c>
      <c r="C587" t="s">
        <v>50</v>
      </c>
      <c r="D587" t="s">
        <v>26</v>
      </c>
      <c r="F587">
        <v>44308</v>
      </c>
      <c r="G587">
        <v>44330</v>
      </c>
      <c r="H587">
        <v>1</v>
      </c>
      <c r="L587">
        <v>1</v>
      </c>
      <c r="M587" s="13">
        <v>65.95</v>
      </c>
      <c r="N587" t="s">
        <v>27</v>
      </c>
      <c r="O587" t="s">
        <v>51</v>
      </c>
      <c r="P587">
        <v>22</v>
      </c>
      <c r="Q587" s="14">
        <f>_xlfn.IFS(H587=1,$AB$3,H587=2,$AB$4,H587=3,$AB$5)</f>
        <v>80</v>
      </c>
      <c r="R587" s="14">
        <f>L587*Q587</f>
        <v>80</v>
      </c>
      <c r="S587" s="14">
        <f>Table4[[#This Row],[LbrCost]]/24</f>
        <v>3.3333333333333335</v>
      </c>
      <c r="T587" s="14">
        <f>IF(Table4[[#This Row],[WtyLbr]]="Yes",0,Table4[[#This Row],[LbrCost]])</f>
        <v>80</v>
      </c>
      <c r="U587" s="14">
        <f>IF(Table4[[#This Row],[WtyParts]]="Yes",0,Table4[[#This Row],[PartsCost]])</f>
        <v>65.95</v>
      </c>
      <c r="V587" s="14">
        <f>M587+R587</f>
        <v>145.94999999999999</v>
      </c>
      <c r="W587" s="14">
        <f>SUM(Table4[[#This Row],[LbrFee]],Table4[[#This Row],[PartsFee]])</f>
        <v>145.94999999999999</v>
      </c>
      <c r="X587" t="s">
        <v>39</v>
      </c>
      <c r="Y587" t="s">
        <v>34</v>
      </c>
    </row>
    <row r="588" spans="1:25" ht="30" customHeight="1" x14ac:dyDescent="0.3">
      <c r="A588" t="s">
        <v>643</v>
      </c>
      <c r="B588" t="s">
        <v>24</v>
      </c>
      <c r="C588" t="s">
        <v>202</v>
      </c>
      <c r="D588" t="s">
        <v>37</v>
      </c>
      <c r="F588">
        <v>44308</v>
      </c>
      <c r="G588">
        <v>44331</v>
      </c>
      <c r="H588">
        <v>1</v>
      </c>
      <c r="L588">
        <v>0.25</v>
      </c>
      <c r="M588" s="13">
        <v>109.23</v>
      </c>
      <c r="N588" t="s">
        <v>27</v>
      </c>
      <c r="O588" t="s">
        <v>28</v>
      </c>
      <c r="P588">
        <v>23</v>
      </c>
      <c r="Q588" s="14">
        <f>_xlfn.IFS(H588=1,$AB$3,H588=2,$AB$4,H588=3,$AB$5)</f>
        <v>80</v>
      </c>
      <c r="R588" s="14">
        <f>L588*Q588</f>
        <v>20</v>
      </c>
      <c r="S588" s="14">
        <f>Table4[[#This Row],[LbrCost]]/24</f>
        <v>0.83333333333333337</v>
      </c>
      <c r="T588" s="14">
        <f>IF(Table4[[#This Row],[WtyLbr]]="Yes",0,Table4[[#This Row],[LbrCost]])</f>
        <v>20</v>
      </c>
      <c r="U588" s="14">
        <f>IF(Table4[[#This Row],[WtyParts]]="Yes",0,Table4[[#This Row],[PartsCost]])</f>
        <v>109.23</v>
      </c>
      <c r="V588" s="14">
        <f>M588+R588</f>
        <v>129.23000000000002</v>
      </c>
      <c r="W588" s="14">
        <f>SUM(Table4[[#This Row],[LbrFee]],Table4[[#This Row],[PartsFee]])</f>
        <v>129.23000000000002</v>
      </c>
      <c r="X588" t="s">
        <v>39</v>
      </c>
      <c r="Y588" t="s">
        <v>60</v>
      </c>
    </row>
    <row r="589" spans="1:25" ht="30" customHeight="1" x14ac:dyDescent="0.3">
      <c r="A589" t="s">
        <v>644</v>
      </c>
      <c r="B589" t="s">
        <v>24</v>
      </c>
      <c r="C589" t="s">
        <v>202</v>
      </c>
      <c r="D589" t="s">
        <v>26</v>
      </c>
      <c r="F589">
        <v>44308</v>
      </c>
      <c r="G589">
        <v>44341</v>
      </c>
      <c r="H589">
        <v>2</v>
      </c>
      <c r="L589">
        <v>0.5</v>
      </c>
      <c r="M589" s="13">
        <v>86</v>
      </c>
      <c r="N589" t="s">
        <v>27</v>
      </c>
      <c r="O589" t="s">
        <v>51</v>
      </c>
      <c r="P589">
        <v>33</v>
      </c>
      <c r="Q589" s="14">
        <f>_xlfn.IFS(H589=1,$AB$3,H589=2,$AB$4,H589=3,$AB$5)</f>
        <v>140</v>
      </c>
      <c r="R589" s="14">
        <f>L589*Q589</f>
        <v>70</v>
      </c>
      <c r="S589" s="14">
        <f>Table4[[#This Row],[LbrCost]]/24</f>
        <v>2.9166666666666665</v>
      </c>
      <c r="T589" s="14">
        <f>IF(Table4[[#This Row],[WtyLbr]]="Yes",0,Table4[[#This Row],[LbrCost]])</f>
        <v>70</v>
      </c>
      <c r="U589" s="14">
        <f>IF(Table4[[#This Row],[WtyParts]]="Yes",0,Table4[[#This Row],[PartsCost]])</f>
        <v>86</v>
      </c>
      <c r="V589" s="14">
        <f>M589+R589</f>
        <v>156</v>
      </c>
      <c r="W589" s="14">
        <f>SUM(Table4[[#This Row],[LbrFee]],Table4[[#This Row],[PartsFee]])</f>
        <v>156</v>
      </c>
      <c r="X589" t="s">
        <v>39</v>
      </c>
      <c r="Y589" t="s">
        <v>29</v>
      </c>
    </row>
    <row r="590" spans="1:25" ht="30" customHeight="1" x14ac:dyDescent="0.3">
      <c r="A590" t="s">
        <v>645</v>
      </c>
      <c r="B590" t="s">
        <v>68</v>
      </c>
      <c r="C590" t="s">
        <v>43</v>
      </c>
      <c r="D590" t="s">
        <v>37</v>
      </c>
      <c r="F590">
        <v>44308</v>
      </c>
      <c r="G590">
        <v>44380</v>
      </c>
      <c r="H590">
        <v>1</v>
      </c>
      <c r="L590">
        <v>0.25</v>
      </c>
      <c r="M590" s="13">
        <v>142.91</v>
      </c>
      <c r="N590" t="s">
        <v>27</v>
      </c>
      <c r="O590" t="s">
        <v>51</v>
      </c>
      <c r="P590">
        <v>72</v>
      </c>
      <c r="Q590" s="14">
        <f>_xlfn.IFS(H590=1,$AB$3,H590=2,$AB$4,H590=3,$AB$5)</f>
        <v>80</v>
      </c>
      <c r="R590" s="14">
        <f>L590*Q590</f>
        <v>20</v>
      </c>
      <c r="S590" s="14">
        <f>Table4[[#This Row],[LbrCost]]/24</f>
        <v>0.83333333333333337</v>
      </c>
      <c r="T590" s="14">
        <f>IF(Table4[[#This Row],[WtyLbr]]="Yes",0,Table4[[#This Row],[LbrCost]])</f>
        <v>20</v>
      </c>
      <c r="U590" s="14">
        <f>IF(Table4[[#This Row],[WtyParts]]="Yes",0,Table4[[#This Row],[PartsCost]])</f>
        <v>142.91</v>
      </c>
      <c r="V590" s="14">
        <f>M590+R590</f>
        <v>162.91</v>
      </c>
      <c r="W590" s="14">
        <f>SUM(Table4[[#This Row],[LbrFee]],Table4[[#This Row],[PartsFee]])</f>
        <v>162.91</v>
      </c>
      <c r="X590" t="s">
        <v>39</v>
      </c>
      <c r="Y590" t="s">
        <v>60</v>
      </c>
    </row>
    <row r="591" spans="1:25" ht="30" customHeight="1" x14ac:dyDescent="0.3">
      <c r="A591" t="s">
        <v>646</v>
      </c>
      <c r="B591" t="s">
        <v>24</v>
      </c>
      <c r="C591" t="s">
        <v>202</v>
      </c>
      <c r="D591" t="s">
        <v>26</v>
      </c>
      <c r="F591">
        <v>44309</v>
      </c>
      <c r="G591">
        <v>44327</v>
      </c>
      <c r="H591">
        <v>2</v>
      </c>
      <c r="L591">
        <v>0.25</v>
      </c>
      <c r="M591" s="13">
        <v>82.98</v>
      </c>
      <c r="N591" t="s">
        <v>27</v>
      </c>
      <c r="O591" t="s">
        <v>28</v>
      </c>
      <c r="P591">
        <v>18</v>
      </c>
      <c r="Q591" s="14">
        <f>_xlfn.IFS(H591=1,$AB$3,H591=2,$AB$4,H591=3,$AB$5)</f>
        <v>140</v>
      </c>
      <c r="R591" s="14">
        <f>L591*Q591</f>
        <v>35</v>
      </c>
      <c r="S591" s="14">
        <f>Table4[[#This Row],[LbrCost]]/24</f>
        <v>1.4583333333333333</v>
      </c>
      <c r="T591" s="14">
        <f>IF(Table4[[#This Row],[WtyLbr]]="Yes",0,Table4[[#This Row],[LbrCost]])</f>
        <v>35</v>
      </c>
      <c r="U591" s="14">
        <f>IF(Table4[[#This Row],[WtyParts]]="Yes",0,Table4[[#This Row],[PartsCost]])</f>
        <v>82.98</v>
      </c>
      <c r="V591" s="14">
        <f>M591+R591</f>
        <v>117.98</v>
      </c>
      <c r="W591" s="14">
        <f>SUM(Table4[[#This Row],[LbrFee]],Table4[[#This Row],[PartsFee]])</f>
        <v>117.98</v>
      </c>
      <c r="X591" t="s">
        <v>34</v>
      </c>
      <c r="Y591" t="s">
        <v>29</v>
      </c>
    </row>
    <row r="592" spans="1:25" ht="30" customHeight="1" x14ac:dyDescent="0.3">
      <c r="A592" t="s">
        <v>647</v>
      </c>
      <c r="B592" t="s">
        <v>68</v>
      </c>
      <c r="C592" t="s">
        <v>43</v>
      </c>
      <c r="D592" t="s">
        <v>37</v>
      </c>
      <c r="F592">
        <v>44309</v>
      </c>
      <c r="G592">
        <v>44345</v>
      </c>
      <c r="H592">
        <v>1</v>
      </c>
      <c r="L592">
        <v>0.25</v>
      </c>
      <c r="M592" s="13">
        <v>120</v>
      </c>
      <c r="N592" t="s">
        <v>27</v>
      </c>
      <c r="O592" t="s">
        <v>51</v>
      </c>
      <c r="P592">
        <v>36</v>
      </c>
      <c r="Q592" s="14">
        <f>_xlfn.IFS(H592=1,$AB$3,H592=2,$AB$4,H592=3,$AB$5)</f>
        <v>80</v>
      </c>
      <c r="R592" s="14">
        <f>L592*Q592</f>
        <v>20</v>
      </c>
      <c r="S592" s="14">
        <f>Table4[[#This Row],[LbrCost]]/24</f>
        <v>0.83333333333333337</v>
      </c>
      <c r="T592" s="14">
        <f>IF(Table4[[#This Row],[WtyLbr]]="Yes",0,Table4[[#This Row],[LbrCost]])</f>
        <v>20</v>
      </c>
      <c r="U592" s="14">
        <f>IF(Table4[[#This Row],[WtyParts]]="Yes",0,Table4[[#This Row],[PartsCost]])</f>
        <v>120</v>
      </c>
      <c r="V592" s="14">
        <f>M592+R592</f>
        <v>140</v>
      </c>
      <c r="W592" s="14">
        <f>SUM(Table4[[#This Row],[LbrFee]],Table4[[#This Row],[PartsFee]])</f>
        <v>140</v>
      </c>
      <c r="X592" t="s">
        <v>34</v>
      </c>
      <c r="Y592" t="s">
        <v>60</v>
      </c>
    </row>
    <row r="593" spans="1:25" ht="30" customHeight="1" x14ac:dyDescent="0.3">
      <c r="A593" t="s">
        <v>648</v>
      </c>
      <c r="B593" t="s">
        <v>24</v>
      </c>
      <c r="C593" t="s">
        <v>202</v>
      </c>
      <c r="D593" t="s">
        <v>26</v>
      </c>
      <c r="F593">
        <v>44309</v>
      </c>
      <c r="G593">
        <v>44348</v>
      </c>
      <c r="H593">
        <v>2</v>
      </c>
      <c r="L593">
        <v>0.25</v>
      </c>
      <c r="M593" s="13">
        <v>120</v>
      </c>
      <c r="N593" t="s">
        <v>27</v>
      </c>
      <c r="O593" t="s">
        <v>28</v>
      </c>
      <c r="P593">
        <v>39</v>
      </c>
      <c r="Q593" s="14">
        <f>_xlfn.IFS(H593=1,$AB$3,H593=2,$AB$4,H593=3,$AB$5)</f>
        <v>140</v>
      </c>
      <c r="R593" s="14">
        <f>L593*Q593</f>
        <v>35</v>
      </c>
      <c r="S593" s="14">
        <f>Table4[[#This Row],[LbrCost]]/24</f>
        <v>1.4583333333333333</v>
      </c>
      <c r="T593" s="14">
        <f>IF(Table4[[#This Row],[WtyLbr]]="Yes",0,Table4[[#This Row],[LbrCost]])</f>
        <v>35</v>
      </c>
      <c r="U593" s="14">
        <f>IF(Table4[[#This Row],[WtyParts]]="Yes",0,Table4[[#This Row],[PartsCost]])</f>
        <v>120</v>
      </c>
      <c r="V593" s="14">
        <f>M593+R593</f>
        <v>155</v>
      </c>
      <c r="W593" s="14">
        <f>SUM(Table4[[#This Row],[LbrFee]],Table4[[#This Row],[PartsFee]])</f>
        <v>155</v>
      </c>
      <c r="X593" t="s">
        <v>34</v>
      </c>
      <c r="Y593" t="s">
        <v>29</v>
      </c>
    </row>
    <row r="594" spans="1:25" ht="30" customHeight="1" x14ac:dyDescent="0.3">
      <c r="A594" t="s">
        <v>649</v>
      </c>
      <c r="B594" t="s">
        <v>24</v>
      </c>
      <c r="C594" t="s">
        <v>202</v>
      </c>
      <c r="D594" t="s">
        <v>169</v>
      </c>
      <c r="F594">
        <v>44309</v>
      </c>
      <c r="H594">
        <v>2</v>
      </c>
      <c r="M594" s="13">
        <v>356.24</v>
      </c>
      <c r="N594" t="s">
        <v>27</v>
      </c>
      <c r="O594" t="s">
        <v>51</v>
      </c>
      <c r="Q594" s="14">
        <f>_xlfn.IFS(H594=1,$AB$3,H594=2,$AB$4,H594=3,$AB$5)</f>
        <v>140</v>
      </c>
      <c r="R594" s="14">
        <f>L594*Q594</f>
        <v>0</v>
      </c>
      <c r="S594" s="14">
        <f>Table4[[#This Row],[LbrCost]]/24</f>
        <v>0</v>
      </c>
      <c r="T594" s="14">
        <f>IF(Table4[[#This Row],[WtyLbr]]="Yes",0,Table4[[#This Row],[LbrCost]])</f>
        <v>0</v>
      </c>
      <c r="U594" s="14">
        <f>IF(Table4[[#This Row],[WtyParts]]="Yes",0,Table4[[#This Row],[PartsCost]])</f>
        <v>356.24</v>
      </c>
      <c r="V594" s="14">
        <f>M594+R594</f>
        <v>356.24</v>
      </c>
      <c r="W594" s="14">
        <f>SUM(Table4[[#This Row],[LbrFee]],Table4[[#This Row],[PartsFee]])</f>
        <v>356.24</v>
      </c>
      <c r="X594" t="s">
        <v>34</v>
      </c>
      <c r="Y594" t="s">
        <v>60</v>
      </c>
    </row>
    <row r="595" spans="1:25" ht="30" customHeight="1" x14ac:dyDescent="0.3">
      <c r="A595" t="s">
        <v>650</v>
      </c>
      <c r="B595" t="s">
        <v>201</v>
      </c>
      <c r="C595" t="s">
        <v>202</v>
      </c>
      <c r="D595" t="s">
        <v>33</v>
      </c>
      <c r="F595">
        <v>44310</v>
      </c>
      <c r="G595">
        <v>44327</v>
      </c>
      <c r="H595">
        <v>2</v>
      </c>
      <c r="L595">
        <v>0.75</v>
      </c>
      <c r="M595" s="13">
        <v>200</v>
      </c>
      <c r="N595" t="s">
        <v>27</v>
      </c>
      <c r="O595" t="s">
        <v>28</v>
      </c>
      <c r="P595">
        <v>17</v>
      </c>
      <c r="Q595" s="14">
        <f>_xlfn.IFS(H595=1,$AB$3,H595=2,$AB$4,H595=3,$AB$5)</f>
        <v>140</v>
      </c>
      <c r="R595" s="14">
        <f>L595*Q595</f>
        <v>105</v>
      </c>
      <c r="S595" s="14">
        <f>Table4[[#This Row],[LbrCost]]/24</f>
        <v>4.375</v>
      </c>
      <c r="T595" s="14">
        <f>IF(Table4[[#This Row],[WtyLbr]]="Yes",0,Table4[[#This Row],[LbrCost]])</f>
        <v>105</v>
      </c>
      <c r="U595" s="14">
        <f>IF(Table4[[#This Row],[WtyParts]]="Yes",0,Table4[[#This Row],[PartsCost]])</f>
        <v>200</v>
      </c>
      <c r="V595" s="14">
        <f>M595+R595</f>
        <v>305</v>
      </c>
      <c r="W595" s="14">
        <f>SUM(Table4[[#This Row],[LbrFee]],Table4[[#This Row],[PartsFee]])</f>
        <v>305</v>
      </c>
      <c r="X595" t="s">
        <v>60</v>
      </c>
      <c r="Y595" t="s">
        <v>29</v>
      </c>
    </row>
    <row r="596" spans="1:25" ht="30" customHeight="1" x14ac:dyDescent="0.3">
      <c r="A596" t="s">
        <v>651</v>
      </c>
      <c r="B596" t="s">
        <v>68</v>
      </c>
      <c r="C596" t="s">
        <v>43</v>
      </c>
      <c r="D596" t="s">
        <v>26</v>
      </c>
      <c r="F596">
        <v>44312</v>
      </c>
      <c r="G596">
        <v>44321</v>
      </c>
      <c r="H596">
        <v>1</v>
      </c>
      <c r="L596">
        <v>0.5</v>
      </c>
      <c r="M596" s="13">
        <v>180</v>
      </c>
      <c r="N596" t="s">
        <v>27</v>
      </c>
      <c r="O596" t="s">
        <v>28</v>
      </c>
      <c r="P596">
        <v>9</v>
      </c>
      <c r="Q596" s="14">
        <f>_xlfn.IFS(H596=1,$AB$3,H596=2,$AB$4,H596=3,$AB$5)</f>
        <v>80</v>
      </c>
      <c r="R596" s="14">
        <f>L596*Q596</f>
        <v>40</v>
      </c>
      <c r="S596" s="14">
        <f>Table4[[#This Row],[LbrCost]]/24</f>
        <v>1.6666666666666667</v>
      </c>
      <c r="T596" s="14">
        <f>IF(Table4[[#This Row],[WtyLbr]]="Yes",0,Table4[[#This Row],[LbrCost]])</f>
        <v>40</v>
      </c>
      <c r="U596" s="14">
        <f>IF(Table4[[#This Row],[WtyParts]]="Yes",0,Table4[[#This Row],[PartsCost]])</f>
        <v>180</v>
      </c>
      <c r="V596" s="14">
        <f>M596+R596</f>
        <v>220</v>
      </c>
      <c r="W596" s="14">
        <f>SUM(Table4[[#This Row],[LbrFee]],Table4[[#This Row],[PartsFee]])</f>
        <v>220</v>
      </c>
      <c r="X596" t="s">
        <v>63</v>
      </c>
      <c r="Y596" t="s">
        <v>47</v>
      </c>
    </row>
    <row r="597" spans="1:25" ht="30" customHeight="1" x14ac:dyDescent="0.3">
      <c r="A597" t="s">
        <v>652</v>
      </c>
      <c r="B597" t="s">
        <v>31</v>
      </c>
      <c r="C597" t="s">
        <v>32</v>
      </c>
      <c r="D597" t="s">
        <v>37</v>
      </c>
      <c r="F597">
        <v>44312</v>
      </c>
      <c r="G597">
        <v>44322</v>
      </c>
      <c r="H597">
        <v>1</v>
      </c>
      <c r="L597">
        <v>0.25</v>
      </c>
      <c r="M597" s="13">
        <v>41.36</v>
      </c>
      <c r="N597" t="s">
        <v>27</v>
      </c>
      <c r="O597" t="s">
        <v>28</v>
      </c>
      <c r="P597">
        <v>10</v>
      </c>
      <c r="Q597" s="14">
        <f>_xlfn.IFS(H597=1,$AB$3,H597=2,$AB$4,H597=3,$AB$5)</f>
        <v>80</v>
      </c>
      <c r="R597" s="14">
        <f>L597*Q597</f>
        <v>20</v>
      </c>
      <c r="S597" s="14">
        <f>Table4[[#This Row],[LbrCost]]/24</f>
        <v>0.83333333333333337</v>
      </c>
      <c r="T597" s="14">
        <f>IF(Table4[[#This Row],[WtyLbr]]="Yes",0,Table4[[#This Row],[LbrCost]])</f>
        <v>20</v>
      </c>
      <c r="U597" s="14">
        <f>IF(Table4[[#This Row],[WtyParts]]="Yes",0,Table4[[#This Row],[PartsCost]])</f>
        <v>41.36</v>
      </c>
      <c r="V597" s="14">
        <f>M597+R597</f>
        <v>61.36</v>
      </c>
      <c r="W597" s="14">
        <f>SUM(Table4[[#This Row],[LbrFee]],Table4[[#This Row],[PartsFee]])</f>
        <v>61.36</v>
      </c>
      <c r="X597" t="s">
        <v>63</v>
      </c>
      <c r="Y597" t="s">
        <v>39</v>
      </c>
    </row>
    <row r="598" spans="1:25" ht="30" customHeight="1" x14ac:dyDescent="0.3">
      <c r="A598" t="s">
        <v>653</v>
      </c>
      <c r="B598" t="s">
        <v>36</v>
      </c>
      <c r="C598" t="s">
        <v>43</v>
      </c>
      <c r="D598" t="s">
        <v>37</v>
      </c>
      <c r="F598">
        <v>44312</v>
      </c>
      <c r="G598">
        <v>44323</v>
      </c>
      <c r="H598">
        <v>2</v>
      </c>
      <c r="L598">
        <v>0.25</v>
      </c>
      <c r="M598" s="13">
        <v>667.79</v>
      </c>
      <c r="N598" t="s">
        <v>27</v>
      </c>
      <c r="O598" t="s">
        <v>28</v>
      </c>
      <c r="P598">
        <v>11</v>
      </c>
      <c r="Q598" s="14">
        <f>_xlfn.IFS(H598=1,$AB$3,H598=2,$AB$4,H598=3,$AB$5)</f>
        <v>140</v>
      </c>
      <c r="R598" s="14">
        <f>L598*Q598</f>
        <v>35</v>
      </c>
      <c r="S598" s="14">
        <f>Table4[[#This Row],[LbrCost]]/24</f>
        <v>1.4583333333333333</v>
      </c>
      <c r="T598" s="14">
        <f>IF(Table4[[#This Row],[WtyLbr]]="Yes",0,Table4[[#This Row],[LbrCost]])</f>
        <v>35</v>
      </c>
      <c r="U598" s="14">
        <f>IF(Table4[[#This Row],[WtyParts]]="Yes",0,Table4[[#This Row],[PartsCost]])</f>
        <v>667.79</v>
      </c>
      <c r="V598" s="14">
        <f>M598+R598</f>
        <v>702.79</v>
      </c>
      <c r="W598" s="14">
        <f>SUM(Table4[[#This Row],[LbrFee]],Table4[[#This Row],[PartsFee]])</f>
        <v>702.79</v>
      </c>
      <c r="X598" t="s">
        <v>63</v>
      </c>
      <c r="Y598" t="s">
        <v>34</v>
      </c>
    </row>
    <row r="599" spans="1:25" ht="30" customHeight="1" x14ac:dyDescent="0.3">
      <c r="A599" t="s">
        <v>654</v>
      </c>
      <c r="B599" t="s">
        <v>31</v>
      </c>
      <c r="C599" t="s">
        <v>50</v>
      </c>
      <c r="D599" t="s">
        <v>26</v>
      </c>
      <c r="F599">
        <v>44312</v>
      </c>
      <c r="G599">
        <v>44328</v>
      </c>
      <c r="H599">
        <v>1</v>
      </c>
      <c r="L599">
        <v>0.25</v>
      </c>
      <c r="M599" s="13">
        <v>36.74</v>
      </c>
      <c r="N599" t="s">
        <v>27</v>
      </c>
      <c r="O599" t="s">
        <v>51</v>
      </c>
      <c r="P599">
        <v>16</v>
      </c>
      <c r="Q599" s="14">
        <f>_xlfn.IFS(H599=1,$AB$3,H599=2,$AB$4,H599=3,$AB$5)</f>
        <v>80</v>
      </c>
      <c r="R599" s="14">
        <f>L599*Q599</f>
        <v>20</v>
      </c>
      <c r="S599" s="14">
        <f>Table4[[#This Row],[LbrCost]]/24</f>
        <v>0.83333333333333337</v>
      </c>
      <c r="T599" s="14">
        <f>IF(Table4[[#This Row],[WtyLbr]]="Yes",0,Table4[[#This Row],[LbrCost]])</f>
        <v>20</v>
      </c>
      <c r="U599" s="14">
        <f>IF(Table4[[#This Row],[WtyParts]]="Yes",0,Table4[[#This Row],[PartsCost]])</f>
        <v>36.74</v>
      </c>
      <c r="V599" s="14">
        <f>M599+R599</f>
        <v>56.74</v>
      </c>
      <c r="W599" s="14">
        <f>SUM(Table4[[#This Row],[LbrFee]],Table4[[#This Row],[PartsFee]])</f>
        <v>56.74</v>
      </c>
      <c r="X599" t="s">
        <v>63</v>
      </c>
      <c r="Y599" t="s">
        <v>47</v>
      </c>
    </row>
    <row r="600" spans="1:25" ht="30" customHeight="1" x14ac:dyDescent="0.3">
      <c r="A600" t="s">
        <v>655</v>
      </c>
      <c r="B600" t="s">
        <v>42</v>
      </c>
      <c r="C600" t="s">
        <v>43</v>
      </c>
      <c r="D600" t="s">
        <v>37</v>
      </c>
      <c r="F600">
        <v>44312</v>
      </c>
      <c r="G600">
        <v>44328</v>
      </c>
      <c r="H600">
        <v>1</v>
      </c>
      <c r="L600">
        <v>0.25</v>
      </c>
      <c r="M600" s="13">
        <v>91.29</v>
      </c>
      <c r="N600" t="s">
        <v>27</v>
      </c>
      <c r="O600" t="s">
        <v>51</v>
      </c>
      <c r="P600">
        <v>16</v>
      </c>
      <c r="Q600" s="14">
        <f>_xlfn.IFS(H600=1,$AB$3,H600=2,$AB$4,H600=3,$AB$5)</f>
        <v>80</v>
      </c>
      <c r="R600" s="14">
        <f>L600*Q600</f>
        <v>20</v>
      </c>
      <c r="S600" s="14">
        <f>Table4[[#This Row],[LbrCost]]/24</f>
        <v>0.83333333333333337</v>
      </c>
      <c r="T600" s="14">
        <f>IF(Table4[[#This Row],[WtyLbr]]="Yes",0,Table4[[#This Row],[LbrCost]])</f>
        <v>20</v>
      </c>
      <c r="U600" s="14">
        <f>IF(Table4[[#This Row],[WtyParts]]="Yes",0,Table4[[#This Row],[PartsCost]])</f>
        <v>91.29</v>
      </c>
      <c r="V600" s="14">
        <f>M600+R600</f>
        <v>111.29</v>
      </c>
      <c r="W600" s="14">
        <f>SUM(Table4[[#This Row],[LbrFee]],Table4[[#This Row],[PartsFee]])</f>
        <v>111.29</v>
      </c>
      <c r="X600" t="s">
        <v>63</v>
      </c>
      <c r="Y600" t="s">
        <v>47</v>
      </c>
    </row>
    <row r="601" spans="1:25" ht="30" customHeight="1" x14ac:dyDescent="0.3">
      <c r="A601" t="s">
        <v>656</v>
      </c>
      <c r="B601" t="s">
        <v>24</v>
      </c>
      <c r="C601" t="s">
        <v>202</v>
      </c>
      <c r="D601" t="s">
        <v>37</v>
      </c>
      <c r="E601" t="s">
        <v>44</v>
      </c>
      <c r="F601">
        <v>44312</v>
      </c>
      <c r="G601">
        <v>44334</v>
      </c>
      <c r="H601">
        <v>1</v>
      </c>
      <c r="L601">
        <v>0.25</v>
      </c>
      <c r="M601" s="13">
        <v>21.33</v>
      </c>
      <c r="N601" t="s">
        <v>27</v>
      </c>
      <c r="O601" t="s">
        <v>28</v>
      </c>
      <c r="P601">
        <v>22</v>
      </c>
      <c r="Q601" s="14">
        <f>_xlfn.IFS(H601=1,$AB$3,H601=2,$AB$4,H601=3,$AB$5)</f>
        <v>80</v>
      </c>
      <c r="R601" s="14">
        <f>L601*Q601</f>
        <v>20</v>
      </c>
      <c r="S601" s="14">
        <f>Table4[[#This Row],[LbrCost]]/24</f>
        <v>0.83333333333333337</v>
      </c>
      <c r="T601" s="14">
        <f>IF(Table4[[#This Row],[WtyLbr]]="Yes",0,Table4[[#This Row],[LbrCost]])</f>
        <v>20</v>
      </c>
      <c r="U601" s="14">
        <f>IF(Table4[[#This Row],[WtyParts]]="Yes",0,Table4[[#This Row],[PartsCost]])</f>
        <v>21.33</v>
      </c>
      <c r="V601" s="14">
        <f>M601+R601</f>
        <v>41.33</v>
      </c>
      <c r="W601" s="14">
        <f>SUM(Table4[[#This Row],[LbrFee]],Table4[[#This Row],[PartsFee]])</f>
        <v>41.33</v>
      </c>
      <c r="X601" t="s">
        <v>63</v>
      </c>
      <c r="Y601" t="s">
        <v>29</v>
      </c>
    </row>
    <row r="602" spans="1:25" ht="30" customHeight="1" x14ac:dyDescent="0.3">
      <c r="A602" t="s">
        <v>657</v>
      </c>
      <c r="B602" t="s">
        <v>80</v>
      </c>
      <c r="C602" t="s">
        <v>43</v>
      </c>
      <c r="D602" t="s">
        <v>53</v>
      </c>
      <c r="F602">
        <v>44312</v>
      </c>
      <c r="G602">
        <v>44335</v>
      </c>
      <c r="H602">
        <v>2</v>
      </c>
      <c r="L602">
        <v>3.75</v>
      </c>
      <c r="M602" s="13">
        <v>511.16</v>
      </c>
      <c r="N602" t="s">
        <v>27</v>
      </c>
      <c r="O602" t="s">
        <v>51</v>
      </c>
      <c r="P602">
        <v>23</v>
      </c>
      <c r="Q602" s="14">
        <f>_xlfn.IFS(H602=1,$AB$3,H602=2,$AB$4,H602=3,$AB$5)</f>
        <v>140</v>
      </c>
      <c r="R602" s="14">
        <f>L602*Q602</f>
        <v>525</v>
      </c>
      <c r="S602" s="14">
        <f>Table4[[#This Row],[LbrCost]]/24</f>
        <v>21.875</v>
      </c>
      <c r="T602" s="14">
        <f>IF(Table4[[#This Row],[WtyLbr]]="Yes",0,Table4[[#This Row],[LbrCost]])</f>
        <v>525</v>
      </c>
      <c r="U602" s="14">
        <f>IF(Table4[[#This Row],[WtyParts]]="Yes",0,Table4[[#This Row],[PartsCost]])</f>
        <v>511.16</v>
      </c>
      <c r="V602" s="14">
        <f>M602+R602</f>
        <v>1036.1600000000001</v>
      </c>
      <c r="W602" s="14">
        <f>SUM(Table4[[#This Row],[LbrFee]],Table4[[#This Row],[PartsFee]])</f>
        <v>1036.1600000000001</v>
      </c>
      <c r="X602" t="s">
        <v>63</v>
      </c>
      <c r="Y602" t="s">
        <v>47</v>
      </c>
    </row>
    <row r="603" spans="1:25" ht="30" customHeight="1" x14ac:dyDescent="0.3">
      <c r="A603" t="s">
        <v>658</v>
      </c>
      <c r="B603" t="s">
        <v>42</v>
      </c>
      <c r="C603" t="s">
        <v>43</v>
      </c>
      <c r="D603" t="s">
        <v>26</v>
      </c>
      <c r="F603">
        <v>44312</v>
      </c>
      <c r="G603">
        <v>44348</v>
      </c>
      <c r="H603">
        <v>1</v>
      </c>
      <c r="L603">
        <v>0.5</v>
      </c>
      <c r="M603" s="13">
        <v>24.41</v>
      </c>
      <c r="N603" t="s">
        <v>27</v>
      </c>
      <c r="O603" t="s">
        <v>38</v>
      </c>
      <c r="P603">
        <v>36</v>
      </c>
      <c r="Q603" s="14">
        <f>_xlfn.IFS(H603=1,$AB$3,H603=2,$AB$4,H603=3,$AB$5)</f>
        <v>80</v>
      </c>
      <c r="R603" s="14">
        <f>L603*Q603</f>
        <v>40</v>
      </c>
      <c r="S603" s="14">
        <f>Table4[[#This Row],[LbrCost]]/24</f>
        <v>1.6666666666666667</v>
      </c>
      <c r="T603" s="14">
        <f>IF(Table4[[#This Row],[WtyLbr]]="Yes",0,Table4[[#This Row],[LbrCost]])</f>
        <v>40</v>
      </c>
      <c r="U603" s="14">
        <f>IF(Table4[[#This Row],[WtyParts]]="Yes",0,Table4[[#This Row],[PartsCost]])</f>
        <v>24.41</v>
      </c>
      <c r="V603" s="14">
        <f>M603+R603</f>
        <v>64.41</v>
      </c>
      <c r="W603" s="14">
        <f>SUM(Table4[[#This Row],[LbrFee]],Table4[[#This Row],[PartsFee]])</f>
        <v>64.41</v>
      </c>
      <c r="X603" t="s">
        <v>63</v>
      </c>
      <c r="Y603" t="s">
        <v>29</v>
      </c>
    </row>
    <row r="604" spans="1:25" ht="30" customHeight="1" x14ac:dyDescent="0.3">
      <c r="A604" t="s">
        <v>659</v>
      </c>
      <c r="B604" t="s">
        <v>42</v>
      </c>
      <c r="C604" t="s">
        <v>43</v>
      </c>
      <c r="D604" t="s">
        <v>26</v>
      </c>
      <c r="E604" t="s">
        <v>44</v>
      </c>
      <c r="F604">
        <v>44312</v>
      </c>
      <c r="G604">
        <v>44348</v>
      </c>
      <c r="H604">
        <v>2</v>
      </c>
      <c r="K604" t="s">
        <v>44</v>
      </c>
      <c r="L604">
        <v>0.5</v>
      </c>
      <c r="M604" s="13">
        <v>54.18</v>
      </c>
      <c r="N604" t="s">
        <v>27</v>
      </c>
      <c r="O604" t="s">
        <v>51</v>
      </c>
      <c r="P604">
        <v>36</v>
      </c>
      <c r="Q604" s="14">
        <f>_xlfn.IFS(H604=1,$AB$3,H604=2,$AB$4,H604=3,$AB$5)</f>
        <v>140</v>
      </c>
      <c r="R604" s="14">
        <f>L604*Q604</f>
        <v>70</v>
      </c>
      <c r="S604" s="14">
        <f>Table4[[#This Row],[LbrCost]]/24</f>
        <v>2.9166666666666665</v>
      </c>
      <c r="T604" s="14">
        <f>IF(Table4[[#This Row],[WtyLbr]]="Yes",0,Table4[[#This Row],[LbrCost]])</f>
        <v>70</v>
      </c>
      <c r="U604" s="14">
        <f>IF(Table4[[#This Row],[WtyParts]]="Yes",0,Table4[[#This Row],[PartsCost]])</f>
        <v>0</v>
      </c>
      <c r="V604" s="14">
        <f>M604+R604</f>
        <v>124.18</v>
      </c>
      <c r="W604" s="14">
        <f>SUM(Table4[[#This Row],[LbrFee]],Table4[[#This Row],[PartsFee]])</f>
        <v>70</v>
      </c>
      <c r="X604" t="s">
        <v>63</v>
      </c>
      <c r="Y604" t="s">
        <v>29</v>
      </c>
    </row>
    <row r="605" spans="1:25" ht="30" customHeight="1" x14ac:dyDescent="0.3">
      <c r="A605" t="s">
        <v>660</v>
      </c>
      <c r="B605" t="s">
        <v>31</v>
      </c>
      <c r="C605" t="s">
        <v>32</v>
      </c>
      <c r="D605" t="s">
        <v>37</v>
      </c>
      <c r="F605">
        <v>44312</v>
      </c>
      <c r="G605">
        <v>44350</v>
      </c>
      <c r="H605">
        <v>1</v>
      </c>
      <c r="L605">
        <v>0.25</v>
      </c>
      <c r="M605" s="13">
        <v>93.6</v>
      </c>
      <c r="N605" t="s">
        <v>27</v>
      </c>
      <c r="O605" t="s">
        <v>38</v>
      </c>
      <c r="P605">
        <v>38</v>
      </c>
      <c r="Q605" s="14">
        <f>_xlfn.IFS(H605=1,$AB$3,H605=2,$AB$4,H605=3,$AB$5)</f>
        <v>80</v>
      </c>
      <c r="R605" s="14">
        <f>L605*Q605</f>
        <v>20</v>
      </c>
      <c r="S605" s="14">
        <f>Table4[[#This Row],[LbrCost]]/24</f>
        <v>0.83333333333333337</v>
      </c>
      <c r="T605" s="14">
        <f>IF(Table4[[#This Row],[WtyLbr]]="Yes",0,Table4[[#This Row],[LbrCost]])</f>
        <v>20</v>
      </c>
      <c r="U605" s="14">
        <f>IF(Table4[[#This Row],[WtyParts]]="Yes",0,Table4[[#This Row],[PartsCost]])</f>
        <v>93.6</v>
      </c>
      <c r="V605" s="14">
        <f>M605+R605</f>
        <v>113.6</v>
      </c>
      <c r="W605" s="14">
        <f>SUM(Table4[[#This Row],[LbrFee]],Table4[[#This Row],[PartsFee]])</f>
        <v>113.6</v>
      </c>
      <c r="X605" t="s">
        <v>63</v>
      </c>
      <c r="Y605" t="s">
        <v>39</v>
      </c>
    </row>
    <row r="606" spans="1:25" ht="30" customHeight="1" x14ac:dyDescent="0.3">
      <c r="A606" t="s">
        <v>661</v>
      </c>
      <c r="B606" t="s">
        <v>31</v>
      </c>
      <c r="C606" t="s">
        <v>32</v>
      </c>
      <c r="D606" t="s">
        <v>26</v>
      </c>
      <c r="F606">
        <v>44312</v>
      </c>
      <c r="G606">
        <v>44355</v>
      </c>
      <c r="H606">
        <v>1</v>
      </c>
      <c r="L606">
        <v>0.25</v>
      </c>
      <c r="M606" s="13">
        <v>810.3</v>
      </c>
      <c r="N606" t="s">
        <v>27</v>
      </c>
      <c r="O606" t="s">
        <v>38</v>
      </c>
      <c r="P606">
        <v>43</v>
      </c>
      <c r="Q606" s="14">
        <f>_xlfn.IFS(H606=1,$AB$3,H606=2,$AB$4,H606=3,$AB$5)</f>
        <v>80</v>
      </c>
      <c r="R606" s="14">
        <f>L606*Q606</f>
        <v>20</v>
      </c>
      <c r="S606" s="14">
        <f>Table4[[#This Row],[LbrCost]]/24</f>
        <v>0.83333333333333337</v>
      </c>
      <c r="T606" s="14">
        <f>IF(Table4[[#This Row],[WtyLbr]]="Yes",0,Table4[[#This Row],[LbrCost]])</f>
        <v>20</v>
      </c>
      <c r="U606" s="14">
        <f>IF(Table4[[#This Row],[WtyParts]]="Yes",0,Table4[[#This Row],[PartsCost]])</f>
        <v>810.3</v>
      </c>
      <c r="V606" s="14">
        <f>M606+R606</f>
        <v>830.3</v>
      </c>
      <c r="W606" s="14">
        <f>SUM(Table4[[#This Row],[LbrFee]],Table4[[#This Row],[PartsFee]])</f>
        <v>830.3</v>
      </c>
      <c r="X606" t="s">
        <v>63</v>
      </c>
      <c r="Y606" t="s">
        <v>29</v>
      </c>
    </row>
    <row r="607" spans="1:25" ht="30" customHeight="1" x14ac:dyDescent="0.3">
      <c r="A607" t="s">
        <v>662</v>
      </c>
      <c r="B607" t="s">
        <v>68</v>
      </c>
      <c r="C607" t="s">
        <v>50</v>
      </c>
      <c r="D607" t="s">
        <v>26</v>
      </c>
      <c r="F607">
        <v>44312</v>
      </c>
      <c r="G607">
        <v>44356</v>
      </c>
      <c r="H607">
        <v>1</v>
      </c>
      <c r="L607">
        <v>0.5</v>
      </c>
      <c r="M607" s="13">
        <v>91.04</v>
      </c>
      <c r="N607" t="s">
        <v>27</v>
      </c>
      <c r="O607" t="s">
        <v>28</v>
      </c>
      <c r="P607">
        <v>44</v>
      </c>
      <c r="Q607" s="14">
        <f>_xlfn.IFS(H607=1,$AB$3,H607=2,$AB$4,H607=3,$AB$5)</f>
        <v>80</v>
      </c>
      <c r="R607" s="14">
        <f>L607*Q607</f>
        <v>40</v>
      </c>
      <c r="S607" s="14">
        <f>Table4[[#This Row],[LbrCost]]/24</f>
        <v>1.6666666666666667</v>
      </c>
      <c r="T607" s="14">
        <f>IF(Table4[[#This Row],[WtyLbr]]="Yes",0,Table4[[#This Row],[LbrCost]])</f>
        <v>40</v>
      </c>
      <c r="U607" s="14">
        <f>IF(Table4[[#This Row],[WtyParts]]="Yes",0,Table4[[#This Row],[PartsCost]])</f>
        <v>91.04</v>
      </c>
      <c r="V607" s="14">
        <f>M607+R607</f>
        <v>131.04000000000002</v>
      </c>
      <c r="W607" s="14">
        <f>SUM(Table4[[#This Row],[LbrFee]],Table4[[#This Row],[PartsFee]])</f>
        <v>131.04000000000002</v>
      </c>
      <c r="X607" t="s">
        <v>63</v>
      </c>
      <c r="Y607" t="s">
        <v>47</v>
      </c>
    </row>
    <row r="608" spans="1:25" ht="30" customHeight="1" x14ac:dyDescent="0.3">
      <c r="A608" t="s">
        <v>663</v>
      </c>
      <c r="B608" t="s">
        <v>36</v>
      </c>
      <c r="C608" t="s">
        <v>43</v>
      </c>
      <c r="D608" t="s">
        <v>37</v>
      </c>
      <c r="F608">
        <v>44312</v>
      </c>
      <c r="G608">
        <v>44368</v>
      </c>
      <c r="H608">
        <v>1</v>
      </c>
      <c r="L608">
        <v>0.25</v>
      </c>
      <c r="M608" s="13">
        <v>82.79</v>
      </c>
      <c r="N608" t="s">
        <v>27</v>
      </c>
      <c r="O608" t="s">
        <v>51</v>
      </c>
      <c r="P608">
        <v>56</v>
      </c>
      <c r="Q608" s="14">
        <f>_xlfn.IFS(H608=1,$AB$3,H608=2,$AB$4,H608=3,$AB$5)</f>
        <v>80</v>
      </c>
      <c r="R608" s="14">
        <f>L608*Q608</f>
        <v>20</v>
      </c>
      <c r="S608" s="14">
        <f>Table4[[#This Row],[LbrCost]]/24</f>
        <v>0.83333333333333337</v>
      </c>
      <c r="T608" s="14">
        <f>IF(Table4[[#This Row],[WtyLbr]]="Yes",0,Table4[[#This Row],[LbrCost]])</f>
        <v>20</v>
      </c>
      <c r="U608" s="14">
        <f>IF(Table4[[#This Row],[WtyParts]]="Yes",0,Table4[[#This Row],[PartsCost]])</f>
        <v>82.79</v>
      </c>
      <c r="V608" s="14">
        <f>M608+R608</f>
        <v>102.79</v>
      </c>
      <c r="W608" s="14">
        <f>SUM(Table4[[#This Row],[LbrFee]],Table4[[#This Row],[PartsFee]])</f>
        <v>102.79</v>
      </c>
      <c r="X608" t="s">
        <v>63</v>
      </c>
      <c r="Y608" t="s">
        <v>63</v>
      </c>
    </row>
    <row r="609" spans="1:25" ht="30" customHeight="1" x14ac:dyDescent="0.3">
      <c r="A609" t="s">
        <v>664</v>
      </c>
      <c r="B609" t="s">
        <v>36</v>
      </c>
      <c r="C609" t="s">
        <v>25</v>
      </c>
      <c r="D609" t="s">
        <v>169</v>
      </c>
      <c r="F609">
        <v>44312</v>
      </c>
      <c r="G609">
        <v>44371</v>
      </c>
      <c r="H609">
        <v>1</v>
      </c>
      <c r="J609" t="s">
        <v>44</v>
      </c>
      <c r="K609" t="s">
        <v>44</v>
      </c>
      <c r="L609">
        <v>3</v>
      </c>
      <c r="M609" s="13">
        <v>226.77</v>
      </c>
      <c r="N609" t="s">
        <v>27</v>
      </c>
      <c r="O609" t="s">
        <v>388</v>
      </c>
      <c r="P609">
        <v>59</v>
      </c>
      <c r="Q609" s="14">
        <f>_xlfn.IFS(H609=1,$AB$3,H609=2,$AB$4,H609=3,$AB$5)</f>
        <v>80</v>
      </c>
      <c r="R609" s="14">
        <f>L609*Q609</f>
        <v>240</v>
      </c>
      <c r="S609" s="14">
        <f>Table4[[#This Row],[LbrCost]]/24</f>
        <v>10</v>
      </c>
      <c r="T609" s="14">
        <f>IF(Table4[[#This Row],[WtyLbr]]="Yes",0,Table4[[#This Row],[LbrCost]])</f>
        <v>0</v>
      </c>
      <c r="U609" s="14">
        <f>IF(Table4[[#This Row],[WtyParts]]="Yes",0,Table4[[#This Row],[PartsCost]])</f>
        <v>0</v>
      </c>
      <c r="V609" s="14">
        <f>M609+R609</f>
        <v>466.77</v>
      </c>
      <c r="W609" s="14">
        <f>SUM(Table4[[#This Row],[LbrFee]],Table4[[#This Row],[PartsFee]])</f>
        <v>0</v>
      </c>
      <c r="X609" t="s">
        <v>63</v>
      </c>
      <c r="Y609" t="s">
        <v>39</v>
      </c>
    </row>
    <row r="610" spans="1:25" ht="30" customHeight="1" x14ac:dyDescent="0.3">
      <c r="A610" t="s">
        <v>665</v>
      </c>
      <c r="B610" t="s">
        <v>24</v>
      </c>
      <c r="C610" t="s">
        <v>202</v>
      </c>
      <c r="D610" t="s">
        <v>26</v>
      </c>
      <c r="F610">
        <v>44312</v>
      </c>
      <c r="H610">
        <v>2</v>
      </c>
      <c r="M610" s="13">
        <v>106.65</v>
      </c>
      <c r="N610" t="s">
        <v>27</v>
      </c>
      <c r="O610" t="s">
        <v>28</v>
      </c>
      <c r="Q610" s="14">
        <f>_xlfn.IFS(H610=1,$AB$3,H610=2,$AB$4,H610=3,$AB$5)</f>
        <v>140</v>
      </c>
      <c r="R610" s="14">
        <f>L610*Q610</f>
        <v>0</v>
      </c>
      <c r="S610" s="14">
        <f>Table4[[#This Row],[LbrCost]]/24</f>
        <v>0</v>
      </c>
      <c r="T610" s="14">
        <f>IF(Table4[[#This Row],[WtyLbr]]="Yes",0,Table4[[#This Row],[LbrCost]])</f>
        <v>0</v>
      </c>
      <c r="U610" s="14">
        <f>IF(Table4[[#This Row],[WtyParts]]="Yes",0,Table4[[#This Row],[PartsCost]])</f>
        <v>106.65</v>
      </c>
      <c r="V610" s="14">
        <f>M610+R610</f>
        <v>106.65</v>
      </c>
      <c r="W610" s="14">
        <f>SUM(Table4[[#This Row],[LbrFee]],Table4[[#This Row],[PartsFee]])</f>
        <v>106.65</v>
      </c>
      <c r="X610" t="s">
        <v>63</v>
      </c>
      <c r="Y610" t="s">
        <v>60</v>
      </c>
    </row>
    <row r="611" spans="1:25" ht="30" customHeight="1" x14ac:dyDescent="0.3">
      <c r="A611" t="s">
        <v>666</v>
      </c>
      <c r="B611" t="s">
        <v>24</v>
      </c>
      <c r="C611" t="s">
        <v>202</v>
      </c>
      <c r="D611" t="s">
        <v>26</v>
      </c>
      <c r="F611">
        <v>44313</v>
      </c>
      <c r="G611">
        <v>44319</v>
      </c>
      <c r="H611">
        <v>2</v>
      </c>
      <c r="L611">
        <v>0.25</v>
      </c>
      <c r="M611" s="13">
        <v>108.93</v>
      </c>
      <c r="N611" t="s">
        <v>27</v>
      </c>
      <c r="O611" t="s">
        <v>51</v>
      </c>
      <c r="P611">
        <v>6</v>
      </c>
      <c r="Q611" s="14">
        <f>_xlfn.IFS(H611=1,$AB$3,H611=2,$AB$4,H611=3,$AB$5)</f>
        <v>140</v>
      </c>
      <c r="R611" s="14">
        <f>L611*Q611</f>
        <v>35</v>
      </c>
      <c r="S611" s="14">
        <f>Table4[[#This Row],[LbrCost]]/24</f>
        <v>1.4583333333333333</v>
      </c>
      <c r="T611" s="14">
        <f>IF(Table4[[#This Row],[WtyLbr]]="Yes",0,Table4[[#This Row],[LbrCost]])</f>
        <v>35</v>
      </c>
      <c r="U611" s="14">
        <f>IF(Table4[[#This Row],[WtyParts]]="Yes",0,Table4[[#This Row],[PartsCost]])</f>
        <v>108.93</v>
      </c>
      <c r="V611" s="14">
        <f>M611+R611</f>
        <v>143.93</v>
      </c>
      <c r="W611" s="14">
        <f>SUM(Table4[[#This Row],[LbrFee]],Table4[[#This Row],[PartsFee]])</f>
        <v>143.93</v>
      </c>
      <c r="X611" t="s">
        <v>29</v>
      </c>
      <c r="Y611" t="s">
        <v>63</v>
      </c>
    </row>
    <row r="612" spans="1:25" ht="30" customHeight="1" x14ac:dyDescent="0.3">
      <c r="A612" t="s">
        <v>667</v>
      </c>
      <c r="B612" t="s">
        <v>68</v>
      </c>
      <c r="C612" t="s">
        <v>43</v>
      </c>
      <c r="D612" t="s">
        <v>33</v>
      </c>
      <c r="F612">
        <v>44313</v>
      </c>
      <c r="G612">
        <v>44321</v>
      </c>
      <c r="H612">
        <v>1</v>
      </c>
      <c r="L612">
        <v>1</v>
      </c>
      <c r="M612" s="13">
        <v>270.06</v>
      </c>
      <c r="N612" t="s">
        <v>27</v>
      </c>
      <c r="O612" t="s">
        <v>28</v>
      </c>
      <c r="P612">
        <v>8</v>
      </c>
      <c r="Q612" s="14">
        <f>_xlfn.IFS(H612=1,$AB$3,H612=2,$AB$4,H612=3,$AB$5)</f>
        <v>80</v>
      </c>
      <c r="R612" s="14">
        <f>L612*Q612</f>
        <v>80</v>
      </c>
      <c r="S612" s="14">
        <f>Table4[[#This Row],[LbrCost]]/24</f>
        <v>3.3333333333333335</v>
      </c>
      <c r="T612" s="14">
        <f>IF(Table4[[#This Row],[WtyLbr]]="Yes",0,Table4[[#This Row],[LbrCost]])</f>
        <v>80</v>
      </c>
      <c r="U612" s="14">
        <f>IF(Table4[[#This Row],[WtyParts]]="Yes",0,Table4[[#This Row],[PartsCost]])</f>
        <v>270.06</v>
      </c>
      <c r="V612" s="14">
        <f>M612+R612</f>
        <v>350.06</v>
      </c>
      <c r="W612" s="14">
        <f>SUM(Table4[[#This Row],[LbrFee]],Table4[[#This Row],[PartsFee]])</f>
        <v>350.06</v>
      </c>
      <c r="X612" t="s">
        <v>29</v>
      </c>
      <c r="Y612" t="s">
        <v>47</v>
      </c>
    </row>
    <row r="613" spans="1:25" ht="30" customHeight="1" x14ac:dyDescent="0.3">
      <c r="A613" t="s">
        <v>668</v>
      </c>
      <c r="B613" t="s">
        <v>201</v>
      </c>
      <c r="C613" t="s">
        <v>202</v>
      </c>
      <c r="D613" t="s">
        <v>37</v>
      </c>
      <c r="F613">
        <v>44313</v>
      </c>
      <c r="G613">
        <v>44333</v>
      </c>
      <c r="H613">
        <v>2</v>
      </c>
      <c r="L613">
        <v>0.25</v>
      </c>
      <c r="M613" s="13">
        <v>145.9</v>
      </c>
      <c r="N613" t="s">
        <v>27</v>
      </c>
      <c r="O613" t="s">
        <v>28</v>
      </c>
      <c r="P613">
        <v>20</v>
      </c>
      <c r="Q613" s="14">
        <f>_xlfn.IFS(H613=1,$AB$3,H613=2,$AB$4,H613=3,$AB$5)</f>
        <v>140</v>
      </c>
      <c r="R613" s="14">
        <f>L613*Q613</f>
        <v>35</v>
      </c>
      <c r="S613" s="14">
        <f>Table4[[#This Row],[LbrCost]]/24</f>
        <v>1.4583333333333333</v>
      </c>
      <c r="T613" s="14">
        <f>IF(Table4[[#This Row],[WtyLbr]]="Yes",0,Table4[[#This Row],[LbrCost]])</f>
        <v>35</v>
      </c>
      <c r="U613" s="14">
        <f>IF(Table4[[#This Row],[WtyParts]]="Yes",0,Table4[[#This Row],[PartsCost]])</f>
        <v>145.9</v>
      </c>
      <c r="V613" s="14">
        <f>M613+R613</f>
        <v>180.9</v>
      </c>
      <c r="W613" s="14">
        <f>SUM(Table4[[#This Row],[LbrFee]],Table4[[#This Row],[PartsFee]])</f>
        <v>180.9</v>
      </c>
      <c r="X613" t="s">
        <v>29</v>
      </c>
      <c r="Y613" t="s">
        <v>63</v>
      </c>
    </row>
    <row r="614" spans="1:25" ht="30" customHeight="1" x14ac:dyDescent="0.3">
      <c r="A614" t="s">
        <v>669</v>
      </c>
      <c r="B614" t="s">
        <v>68</v>
      </c>
      <c r="C614" t="s">
        <v>43</v>
      </c>
      <c r="D614" t="s">
        <v>26</v>
      </c>
      <c r="F614">
        <v>44313</v>
      </c>
      <c r="G614">
        <v>44333</v>
      </c>
      <c r="H614">
        <v>1</v>
      </c>
      <c r="L614">
        <v>0.25</v>
      </c>
      <c r="M614" s="13">
        <v>150.36000000000001</v>
      </c>
      <c r="N614" t="s">
        <v>27</v>
      </c>
      <c r="O614" t="s">
        <v>28</v>
      </c>
      <c r="P614">
        <v>20</v>
      </c>
      <c r="Q614" s="14">
        <f>_xlfn.IFS(H614=1,$AB$3,H614=2,$AB$4,H614=3,$AB$5)</f>
        <v>80</v>
      </c>
      <c r="R614" s="14">
        <f>L614*Q614</f>
        <v>20</v>
      </c>
      <c r="S614" s="14">
        <f>Table4[[#This Row],[LbrCost]]/24</f>
        <v>0.83333333333333337</v>
      </c>
      <c r="T614" s="14">
        <f>IF(Table4[[#This Row],[WtyLbr]]="Yes",0,Table4[[#This Row],[LbrCost]])</f>
        <v>20</v>
      </c>
      <c r="U614" s="14">
        <f>IF(Table4[[#This Row],[WtyParts]]="Yes",0,Table4[[#This Row],[PartsCost]])</f>
        <v>150.36000000000001</v>
      </c>
      <c r="V614" s="14">
        <f>M614+R614</f>
        <v>170.36</v>
      </c>
      <c r="W614" s="14">
        <f>SUM(Table4[[#This Row],[LbrFee]],Table4[[#This Row],[PartsFee]])</f>
        <v>170.36</v>
      </c>
      <c r="X614" t="s">
        <v>29</v>
      </c>
      <c r="Y614" t="s">
        <v>63</v>
      </c>
    </row>
    <row r="615" spans="1:25" ht="30" customHeight="1" x14ac:dyDescent="0.3">
      <c r="A615" t="s">
        <v>670</v>
      </c>
      <c r="B615" t="s">
        <v>80</v>
      </c>
      <c r="C615" t="s">
        <v>43</v>
      </c>
      <c r="D615" t="s">
        <v>37</v>
      </c>
      <c r="F615">
        <v>44313</v>
      </c>
      <c r="G615">
        <v>44335</v>
      </c>
      <c r="H615">
        <v>1</v>
      </c>
      <c r="K615" t="s">
        <v>44</v>
      </c>
      <c r="L615">
        <v>0.25</v>
      </c>
      <c r="M615" s="13">
        <v>127.4</v>
      </c>
      <c r="N615" t="s">
        <v>27</v>
      </c>
      <c r="O615" t="s">
        <v>51</v>
      </c>
      <c r="P615">
        <v>22</v>
      </c>
      <c r="Q615" s="14">
        <f>_xlfn.IFS(H615=1,$AB$3,H615=2,$AB$4,H615=3,$AB$5)</f>
        <v>80</v>
      </c>
      <c r="R615" s="14">
        <f>L615*Q615</f>
        <v>20</v>
      </c>
      <c r="S615" s="14">
        <f>Table4[[#This Row],[LbrCost]]/24</f>
        <v>0.83333333333333337</v>
      </c>
      <c r="T615" s="14">
        <f>IF(Table4[[#This Row],[WtyLbr]]="Yes",0,Table4[[#This Row],[LbrCost]])</f>
        <v>20</v>
      </c>
      <c r="U615" s="14">
        <f>IF(Table4[[#This Row],[WtyParts]]="Yes",0,Table4[[#This Row],[PartsCost]])</f>
        <v>0</v>
      </c>
      <c r="V615" s="14">
        <f>M615+R615</f>
        <v>147.4</v>
      </c>
      <c r="W615" s="14">
        <f>SUM(Table4[[#This Row],[LbrFee]],Table4[[#This Row],[PartsFee]])</f>
        <v>20</v>
      </c>
      <c r="X615" t="s">
        <v>29</v>
      </c>
      <c r="Y615" t="s">
        <v>47</v>
      </c>
    </row>
    <row r="616" spans="1:25" ht="30" customHeight="1" x14ac:dyDescent="0.3">
      <c r="A616" t="s">
        <v>671</v>
      </c>
      <c r="B616" t="s">
        <v>143</v>
      </c>
      <c r="C616" t="s">
        <v>202</v>
      </c>
      <c r="D616" t="s">
        <v>26</v>
      </c>
      <c r="F616">
        <v>44313</v>
      </c>
      <c r="G616">
        <v>44348</v>
      </c>
      <c r="H616">
        <v>2</v>
      </c>
      <c r="L616">
        <v>0.25</v>
      </c>
      <c r="M616" s="13">
        <v>142.51</v>
      </c>
      <c r="N616" t="s">
        <v>27</v>
      </c>
      <c r="O616" t="s">
        <v>28</v>
      </c>
      <c r="P616">
        <v>35</v>
      </c>
      <c r="Q616" s="14">
        <f>_xlfn.IFS(H616=1,$AB$3,H616=2,$AB$4,H616=3,$AB$5)</f>
        <v>140</v>
      </c>
      <c r="R616" s="14">
        <f>L616*Q616</f>
        <v>35</v>
      </c>
      <c r="S616" s="14">
        <f>Table4[[#This Row],[LbrCost]]/24</f>
        <v>1.4583333333333333</v>
      </c>
      <c r="T616" s="14">
        <f>IF(Table4[[#This Row],[WtyLbr]]="Yes",0,Table4[[#This Row],[LbrCost]])</f>
        <v>35</v>
      </c>
      <c r="U616" s="14">
        <f>IF(Table4[[#This Row],[WtyParts]]="Yes",0,Table4[[#This Row],[PartsCost]])</f>
        <v>142.51</v>
      </c>
      <c r="V616" s="14">
        <f>M616+R616</f>
        <v>177.51</v>
      </c>
      <c r="W616" s="14">
        <f>SUM(Table4[[#This Row],[LbrFee]],Table4[[#This Row],[PartsFee]])</f>
        <v>177.51</v>
      </c>
      <c r="X616" t="s">
        <v>29</v>
      </c>
      <c r="Y616" t="s">
        <v>29</v>
      </c>
    </row>
    <row r="617" spans="1:25" ht="30" customHeight="1" x14ac:dyDescent="0.3">
      <c r="A617" t="s">
        <v>672</v>
      </c>
      <c r="B617" t="s">
        <v>201</v>
      </c>
      <c r="C617" t="s">
        <v>202</v>
      </c>
      <c r="D617" t="s">
        <v>26</v>
      </c>
      <c r="E617" t="s">
        <v>44</v>
      </c>
      <c r="F617">
        <v>44313</v>
      </c>
      <c r="G617">
        <v>44354</v>
      </c>
      <c r="H617">
        <v>1</v>
      </c>
      <c r="L617">
        <v>0.25</v>
      </c>
      <c r="M617" s="13">
        <v>32</v>
      </c>
      <c r="N617" t="s">
        <v>27</v>
      </c>
      <c r="O617" t="s">
        <v>28</v>
      </c>
      <c r="P617">
        <v>41</v>
      </c>
      <c r="Q617" s="14">
        <f>_xlfn.IFS(H617=1,$AB$3,H617=2,$AB$4,H617=3,$AB$5)</f>
        <v>80</v>
      </c>
      <c r="R617" s="14">
        <f>L617*Q617</f>
        <v>20</v>
      </c>
      <c r="S617" s="14">
        <f>Table4[[#This Row],[LbrCost]]/24</f>
        <v>0.83333333333333337</v>
      </c>
      <c r="T617" s="14">
        <f>IF(Table4[[#This Row],[WtyLbr]]="Yes",0,Table4[[#This Row],[LbrCost]])</f>
        <v>20</v>
      </c>
      <c r="U617" s="14">
        <f>IF(Table4[[#This Row],[WtyParts]]="Yes",0,Table4[[#This Row],[PartsCost]])</f>
        <v>32</v>
      </c>
      <c r="V617" s="14">
        <f>M617+R617</f>
        <v>52</v>
      </c>
      <c r="W617" s="14">
        <f>SUM(Table4[[#This Row],[LbrFee]],Table4[[#This Row],[PartsFee]])</f>
        <v>52</v>
      </c>
      <c r="X617" t="s">
        <v>29</v>
      </c>
      <c r="Y617" t="s">
        <v>63</v>
      </c>
    </row>
    <row r="618" spans="1:25" ht="30" customHeight="1" x14ac:dyDescent="0.3">
      <c r="A618" t="s">
        <v>673</v>
      </c>
      <c r="B618" t="s">
        <v>68</v>
      </c>
      <c r="C618" t="s">
        <v>43</v>
      </c>
      <c r="D618" t="s">
        <v>26</v>
      </c>
      <c r="F618">
        <v>44313</v>
      </c>
      <c r="G618">
        <v>44363</v>
      </c>
      <c r="H618">
        <v>1</v>
      </c>
      <c r="L618">
        <v>0.25</v>
      </c>
      <c r="M618" s="13">
        <v>61.09</v>
      </c>
      <c r="N618" t="s">
        <v>27</v>
      </c>
      <c r="O618" t="s">
        <v>51</v>
      </c>
      <c r="P618">
        <v>50</v>
      </c>
      <c r="Q618" s="14">
        <f>_xlfn.IFS(H618=1,$AB$3,H618=2,$AB$4,H618=3,$AB$5)</f>
        <v>80</v>
      </c>
      <c r="R618" s="14">
        <f>L618*Q618</f>
        <v>20</v>
      </c>
      <c r="S618" s="14">
        <f>Table4[[#This Row],[LbrCost]]/24</f>
        <v>0.83333333333333337</v>
      </c>
      <c r="T618" s="14">
        <f>IF(Table4[[#This Row],[WtyLbr]]="Yes",0,Table4[[#This Row],[LbrCost]])</f>
        <v>20</v>
      </c>
      <c r="U618" s="14">
        <f>IF(Table4[[#This Row],[WtyParts]]="Yes",0,Table4[[#This Row],[PartsCost]])</f>
        <v>61.09</v>
      </c>
      <c r="V618" s="14">
        <f>M618+R618</f>
        <v>81.09</v>
      </c>
      <c r="W618" s="14">
        <f>SUM(Table4[[#This Row],[LbrFee]],Table4[[#This Row],[PartsFee]])</f>
        <v>81.09</v>
      </c>
      <c r="X618" t="s">
        <v>29</v>
      </c>
      <c r="Y618" t="s">
        <v>47</v>
      </c>
    </row>
    <row r="619" spans="1:25" ht="30" customHeight="1" x14ac:dyDescent="0.3">
      <c r="A619" t="s">
        <v>674</v>
      </c>
      <c r="B619" t="s">
        <v>24</v>
      </c>
      <c r="C619" t="s">
        <v>202</v>
      </c>
      <c r="D619" t="s">
        <v>33</v>
      </c>
      <c r="F619">
        <v>44314</v>
      </c>
      <c r="G619">
        <v>44323</v>
      </c>
      <c r="H619">
        <v>2</v>
      </c>
      <c r="L619">
        <v>1</v>
      </c>
      <c r="M619" s="13">
        <v>171.26</v>
      </c>
      <c r="N619" t="s">
        <v>27</v>
      </c>
      <c r="O619" t="s">
        <v>28</v>
      </c>
      <c r="P619">
        <v>9</v>
      </c>
      <c r="Q619" s="14">
        <f>_xlfn.IFS(H619=1,$AB$3,H619=2,$AB$4,H619=3,$AB$5)</f>
        <v>140</v>
      </c>
      <c r="R619" s="14">
        <f>L619*Q619</f>
        <v>140</v>
      </c>
      <c r="S619" s="14">
        <f>Table4[[#This Row],[LbrCost]]/24</f>
        <v>5.833333333333333</v>
      </c>
      <c r="T619" s="14">
        <f>IF(Table4[[#This Row],[WtyLbr]]="Yes",0,Table4[[#This Row],[LbrCost]])</f>
        <v>140</v>
      </c>
      <c r="U619" s="14">
        <f>IF(Table4[[#This Row],[WtyParts]]="Yes",0,Table4[[#This Row],[PartsCost]])</f>
        <v>171.26</v>
      </c>
      <c r="V619" s="14">
        <f>M619+R619</f>
        <v>311.26</v>
      </c>
      <c r="W619" s="14">
        <f>SUM(Table4[[#This Row],[LbrFee]],Table4[[#This Row],[PartsFee]])</f>
        <v>311.26</v>
      </c>
      <c r="X619" t="s">
        <v>47</v>
      </c>
      <c r="Y619" t="s">
        <v>34</v>
      </c>
    </row>
    <row r="620" spans="1:25" ht="30" customHeight="1" x14ac:dyDescent="0.3">
      <c r="A620" t="s">
        <v>675</v>
      </c>
      <c r="B620" t="s">
        <v>42</v>
      </c>
      <c r="C620" t="s">
        <v>43</v>
      </c>
      <c r="D620" t="s">
        <v>53</v>
      </c>
      <c r="F620">
        <v>44314</v>
      </c>
      <c r="G620">
        <v>44322</v>
      </c>
      <c r="H620">
        <v>1</v>
      </c>
      <c r="L620">
        <v>1.75</v>
      </c>
      <c r="M620" s="13">
        <v>92.75</v>
      </c>
      <c r="N620" t="s">
        <v>27</v>
      </c>
      <c r="O620" t="s">
        <v>28</v>
      </c>
      <c r="P620">
        <v>8</v>
      </c>
      <c r="Q620" s="14">
        <f>_xlfn.IFS(H620=1,$AB$3,H620=2,$AB$4,H620=3,$AB$5)</f>
        <v>80</v>
      </c>
      <c r="R620" s="14">
        <f>L620*Q620</f>
        <v>140</v>
      </c>
      <c r="S620" s="14">
        <f>Table4[[#This Row],[LbrCost]]/24</f>
        <v>5.833333333333333</v>
      </c>
      <c r="T620" s="14">
        <f>IF(Table4[[#This Row],[WtyLbr]]="Yes",0,Table4[[#This Row],[LbrCost]])</f>
        <v>140</v>
      </c>
      <c r="U620" s="14">
        <f>IF(Table4[[#This Row],[WtyParts]]="Yes",0,Table4[[#This Row],[PartsCost]])</f>
        <v>92.75</v>
      </c>
      <c r="V620" s="14">
        <f>M620+R620</f>
        <v>232.75</v>
      </c>
      <c r="W620" s="14">
        <f>SUM(Table4[[#This Row],[LbrFee]],Table4[[#This Row],[PartsFee]])</f>
        <v>232.75</v>
      </c>
      <c r="X620" t="s">
        <v>47</v>
      </c>
      <c r="Y620" t="s">
        <v>39</v>
      </c>
    </row>
    <row r="621" spans="1:25" ht="30" customHeight="1" x14ac:dyDescent="0.3">
      <c r="A621" t="s">
        <v>676</v>
      </c>
      <c r="B621" t="s">
        <v>201</v>
      </c>
      <c r="C621" t="s">
        <v>202</v>
      </c>
      <c r="D621" t="s">
        <v>33</v>
      </c>
      <c r="F621">
        <v>44314</v>
      </c>
      <c r="G621">
        <v>44336</v>
      </c>
      <c r="H621">
        <v>2</v>
      </c>
      <c r="L621">
        <v>0.5</v>
      </c>
      <c r="M621" s="13">
        <v>174.76</v>
      </c>
      <c r="N621" t="s">
        <v>27</v>
      </c>
      <c r="O621" t="s">
        <v>28</v>
      </c>
      <c r="P621">
        <v>22</v>
      </c>
      <c r="Q621" s="14">
        <f>_xlfn.IFS(H621=1,$AB$3,H621=2,$AB$4,H621=3,$AB$5)</f>
        <v>140</v>
      </c>
      <c r="R621" s="14">
        <f>L621*Q621</f>
        <v>70</v>
      </c>
      <c r="S621" s="14">
        <f>Table4[[#This Row],[LbrCost]]/24</f>
        <v>2.9166666666666665</v>
      </c>
      <c r="T621" s="14">
        <f>IF(Table4[[#This Row],[WtyLbr]]="Yes",0,Table4[[#This Row],[LbrCost]])</f>
        <v>70</v>
      </c>
      <c r="U621" s="14">
        <f>IF(Table4[[#This Row],[WtyParts]]="Yes",0,Table4[[#This Row],[PartsCost]])</f>
        <v>174.76</v>
      </c>
      <c r="V621" s="14">
        <f>M621+R621</f>
        <v>244.76</v>
      </c>
      <c r="W621" s="14">
        <f>SUM(Table4[[#This Row],[LbrFee]],Table4[[#This Row],[PartsFee]])</f>
        <v>244.76</v>
      </c>
      <c r="X621" t="s">
        <v>47</v>
      </c>
      <c r="Y621" t="s">
        <v>39</v>
      </c>
    </row>
    <row r="622" spans="1:25" ht="30" customHeight="1" x14ac:dyDescent="0.3">
      <c r="A622" t="s">
        <v>677</v>
      </c>
      <c r="B622" t="s">
        <v>80</v>
      </c>
      <c r="C622" t="s">
        <v>25</v>
      </c>
      <c r="D622" t="s">
        <v>26</v>
      </c>
      <c r="F622">
        <v>44314</v>
      </c>
      <c r="G622">
        <v>44340</v>
      </c>
      <c r="H622">
        <v>1</v>
      </c>
      <c r="L622">
        <v>0.25</v>
      </c>
      <c r="M622" s="13">
        <v>33.57</v>
      </c>
      <c r="N622" t="s">
        <v>27</v>
      </c>
      <c r="O622" t="s">
        <v>51</v>
      </c>
      <c r="P622">
        <v>26</v>
      </c>
      <c r="Q622" s="14">
        <f>_xlfn.IFS(H622=1,$AB$3,H622=2,$AB$4,H622=3,$AB$5)</f>
        <v>80</v>
      </c>
      <c r="R622" s="14">
        <f>L622*Q622</f>
        <v>20</v>
      </c>
      <c r="S622" s="14">
        <f>Table4[[#This Row],[LbrCost]]/24</f>
        <v>0.83333333333333337</v>
      </c>
      <c r="T622" s="14">
        <f>IF(Table4[[#This Row],[WtyLbr]]="Yes",0,Table4[[#This Row],[LbrCost]])</f>
        <v>20</v>
      </c>
      <c r="U622" s="14">
        <f>IF(Table4[[#This Row],[WtyParts]]="Yes",0,Table4[[#This Row],[PartsCost]])</f>
        <v>33.57</v>
      </c>
      <c r="V622" s="14">
        <f>M622+R622</f>
        <v>53.57</v>
      </c>
      <c r="W622" s="14">
        <f>SUM(Table4[[#This Row],[LbrFee]],Table4[[#This Row],[PartsFee]])</f>
        <v>53.57</v>
      </c>
      <c r="X622" t="s">
        <v>47</v>
      </c>
      <c r="Y622" t="s">
        <v>63</v>
      </c>
    </row>
    <row r="623" spans="1:25" ht="30" customHeight="1" x14ac:dyDescent="0.3">
      <c r="A623" t="s">
        <v>678</v>
      </c>
      <c r="B623" t="s">
        <v>68</v>
      </c>
      <c r="C623" t="s">
        <v>50</v>
      </c>
      <c r="D623" t="s">
        <v>37</v>
      </c>
      <c r="F623">
        <v>44314</v>
      </c>
      <c r="G623">
        <v>44357</v>
      </c>
      <c r="H623">
        <v>1</v>
      </c>
      <c r="J623" t="s">
        <v>44</v>
      </c>
      <c r="K623" t="s">
        <v>44</v>
      </c>
      <c r="L623">
        <v>0.25</v>
      </c>
      <c r="M623" s="13">
        <v>222.34</v>
      </c>
      <c r="N623" t="s">
        <v>27</v>
      </c>
      <c r="O623" t="s">
        <v>388</v>
      </c>
      <c r="P623">
        <v>43</v>
      </c>
      <c r="Q623" s="14">
        <f>_xlfn.IFS(H623=1,$AB$3,H623=2,$AB$4,H623=3,$AB$5)</f>
        <v>80</v>
      </c>
      <c r="R623" s="14">
        <f>L623*Q623</f>
        <v>20</v>
      </c>
      <c r="S623" s="14">
        <f>Table4[[#This Row],[LbrCost]]/24</f>
        <v>0.83333333333333337</v>
      </c>
      <c r="T623" s="14">
        <f>IF(Table4[[#This Row],[WtyLbr]]="Yes",0,Table4[[#This Row],[LbrCost]])</f>
        <v>0</v>
      </c>
      <c r="U623" s="14">
        <f>IF(Table4[[#This Row],[WtyParts]]="Yes",0,Table4[[#This Row],[PartsCost]])</f>
        <v>0</v>
      </c>
      <c r="V623" s="14">
        <f>M623+R623</f>
        <v>242.34</v>
      </c>
      <c r="W623" s="14">
        <f>SUM(Table4[[#This Row],[LbrFee]],Table4[[#This Row],[PartsFee]])</f>
        <v>0</v>
      </c>
      <c r="X623" t="s">
        <v>47</v>
      </c>
      <c r="Y623" t="s">
        <v>39</v>
      </c>
    </row>
    <row r="624" spans="1:25" ht="30" customHeight="1" x14ac:dyDescent="0.3">
      <c r="A624" t="s">
        <v>679</v>
      </c>
      <c r="B624" t="s">
        <v>36</v>
      </c>
      <c r="C624" t="s">
        <v>50</v>
      </c>
      <c r="D624" t="s">
        <v>33</v>
      </c>
      <c r="F624">
        <v>44315</v>
      </c>
      <c r="G624">
        <v>44329</v>
      </c>
      <c r="H624">
        <v>1</v>
      </c>
      <c r="L624">
        <v>1.25</v>
      </c>
      <c r="M624" s="13">
        <v>153.94</v>
      </c>
      <c r="N624" t="s">
        <v>27</v>
      </c>
      <c r="O624" t="s">
        <v>51</v>
      </c>
      <c r="P624">
        <v>14</v>
      </c>
      <c r="Q624" s="14">
        <f>_xlfn.IFS(H624=1,$AB$3,H624=2,$AB$4,H624=3,$AB$5)</f>
        <v>80</v>
      </c>
      <c r="R624" s="14">
        <f>L624*Q624</f>
        <v>100</v>
      </c>
      <c r="S624" s="14">
        <f>Table4[[#This Row],[LbrCost]]/24</f>
        <v>4.166666666666667</v>
      </c>
      <c r="T624" s="14">
        <f>IF(Table4[[#This Row],[WtyLbr]]="Yes",0,Table4[[#This Row],[LbrCost]])</f>
        <v>100</v>
      </c>
      <c r="U624" s="14">
        <f>IF(Table4[[#This Row],[WtyParts]]="Yes",0,Table4[[#This Row],[PartsCost]])</f>
        <v>153.94</v>
      </c>
      <c r="V624" s="14">
        <f>M624+R624</f>
        <v>253.94</v>
      </c>
      <c r="W624" s="14">
        <f>SUM(Table4[[#This Row],[LbrFee]],Table4[[#This Row],[PartsFee]])</f>
        <v>253.94</v>
      </c>
      <c r="X624" t="s">
        <v>39</v>
      </c>
      <c r="Y624" t="s">
        <v>39</v>
      </c>
    </row>
    <row r="625" spans="1:25" ht="30" customHeight="1" x14ac:dyDescent="0.3">
      <c r="A625" t="s">
        <v>680</v>
      </c>
      <c r="B625" t="s">
        <v>42</v>
      </c>
      <c r="C625" t="s">
        <v>25</v>
      </c>
      <c r="D625" t="s">
        <v>26</v>
      </c>
      <c r="F625">
        <v>44315</v>
      </c>
      <c r="G625">
        <v>44328</v>
      </c>
      <c r="H625">
        <v>1</v>
      </c>
      <c r="L625">
        <v>0.75</v>
      </c>
      <c r="M625" s="13">
        <v>30</v>
      </c>
      <c r="N625" t="s">
        <v>27</v>
      </c>
      <c r="O625" t="s">
        <v>51</v>
      </c>
      <c r="P625">
        <v>13</v>
      </c>
      <c r="Q625" s="14">
        <f>_xlfn.IFS(H625=1,$AB$3,H625=2,$AB$4,H625=3,$AB$5)</f>
        <v>80</v>
      </c>
      <c r="R625" s="14">
        <f>L625*Q625</f>
        <v>60</v>
      </c>
      <c r="S625" s="14">
        <f>Table4[[#This Row],[LbrCost]]/24</f>
        <v>2.5</v>
      </c>
      <c r="T625" s="14">
        <f>IF(Table4[[#This Row],[WtyLbr]]="Yes",0,Table4[[#This Row],[LbrCost]])</f>
        <v>60</v>
      </c>
      <c r="U625" s="14">
        <f>IF(Table4[[#This Row],[WtyParts]]="Yes",0,Table4[[#This Row],[PartsCost]])</f>
        <v>30</v>
      </c>
      <c r="V625" s="14">
        <f>M625+R625</f>
        <v>90</v>
      </c>
      <c r="W625" s="14">
        <f>SUM(Table4[[#This Row],[LbrFee]],Table4[[#This Row],[PartsFee]])</f>
        <v>90</v>
      </c>
      <c r="X625" t="s">
        <v>39</v>
      </c>
      <c r="Y625" t="s">
        <v>47</v>
      </c>
    </row>
    <row r="626" spans="1:25" ht="30" customHeight="1" x14ac:dyDescent="0.3">
      <c r="A626" t="s">
        <v>681</v>
      </c>
      <c r="B626" t="s">
        <v>24</v>
      </c>
      <c r="C626" t="s">
        <v>202</v>
      </c>
      <c r="D626" t="s">
        <v>37</v>
      </c>
      <c r="F626">
        <v>44315</v>
      </c>
      <c r="G626">
        <v>44329</v>
      </c>
      <c r="H626">
        <v>1</v>
      </c>
      <c r="L626">
        <v>0.25</v>
      </c>
      <c r="M626" s="13">
        <v>19</v>
      </c>
      <c r="N626" t="s">
        <v>27</v>
      </c>
      <c r="O626" t="s">
        <v>28</v>
      </c>
      <c r="P626">
        <v>14</v>
      </c>
      <c r="Q626" s="14">
        <f>_xlfn.IFS(H626=1,$AB$3,H626=2,$AB$4,H626=3,$AB$5)</f>
        <v>80</v>
      </c>
      <c r="R626" s="14">
        <f>L626*Q626</f>
        <v>20</v>
      </c>
      <c r="S626" s="14">
        <f>Table4[[#This Row],[LbrCost]]/24</f>
        <v>0.83333333333333337</v>
      </c>
      <c r="T626" s="14">
        <f>IF(Table4[[#This Row],[WtyLbr]]="Yes",0,Table4[[#This Row],[LbrCost]])</f>
        <v>20</v>
      </c>
      <c r="U626" s="14">
        <f>IF(Table4[[#This Row],[WtyParts]]="Yes",0,Table4[[#This Row],[PartsCost]])</f>
        <v>19</v>
      </c>
      <c r="V626" s="14">
        <f>M626+R626</f>
        <v>39</v>
      </c>
      <c r="W626" s="14">
        <f>SUM(Table4[[#This Row],[LbrFee]],Table4[[#This Row],[PartsFee]])</f>
        <v>39</v>
      </c>
      <c r="X626" t="s">
        <v>39</v>
      </c>
      <c r="Y626" t="s">
        <v>39</v>
      </c>
    </row>
    <row r="627" spans="1:25" ht="30" customHeight="1" x14ac:dyDescent="0.3">
      <c r="A627" t="s">
        <v>682</v>
      </c>
      <c r="B627" t="s">
        <v>68</v>
      </c>
      <c r="C627" t="s">
        <v>43</v>
      </c>
      <c r="D627" t="s">
        <v>26</v>
      </c>
      <c r="F627">
        <v>44315</v>
      </c>
      <c r="G627">
        <v>44333</v>
      </c>
      <c r="H627">
        <v>1</v>
      </c>
      <c r="L627">
        <v>0.25</v>
      </c>
      <c r="M627" s="13">
        <v>75.180000000000007</v>
      </c>
      <c r="N627" t="s">
        <v>27</v>
      </c>
      <c r="O627" t="s">
        <v>28</v>
      </c>
      <c r="P627">
        <v>18</v>
      </c>
      <c r="Q627" s="14">
        <f>_xlfn.IFS(H627=1,$AB$3,H627=2,$AB$4,H627=3,$AB$5)</f>
        <v>80</v>
      </c>
      <c r="R627" s="14">
        <f>L627*Q627</f>
        <v>20</v>
      </c>
      <c r="S627" s="14">
        <f>Table4[[#This Row],[LbrCost]]/24</f>
        <v>0.83333333333333337</v>
      </c>
      <c r="T627" s="14">
        <f>IF(Table4[[#This Row],[WtyLbr]]="Yes",0,Table4[[#This Row],[LbrCost]])</f>
        <v>20</v>
      </c>
      <c r="U627" s="14">
        <f>IF(Table4[[#This Row],[WtyParts]]="Yes",0,Table4[[#This Row],[PartsCost]])</f>
        <v>75.180000000000007</v>
      </c>
      <c r="V627" s="14">
        <f>M627+R627</f>
        <v>95.18</v>
      </c>
      <c r="W627" s="14">
        <f>SUM(Table4[[#This Row],[LbrFee]],Table4[[#This Row],[PartsFee]])</f>
        <v>95.18</v>
      </c>
      <c r="X627" t="s">
        <v>39</v>
      </c>
      <c r="Y627" t="s">
        <v>63</v>
      </c>
    </row>
    <row r="628" spans="1:25" ht="30" customHeight="1" x14ac:dyDescent="0.3">
      <c r="A628" t="s">
        <v>683</v>
      </c>
      <c r="B628" t="s">
        <v>31</v>
      </c>
      <c r="C628" t="s">
        <v>32</v>
      </c>
      <c r="D628" t="s">
        <v>26</v>
      </c>
      <c r="F628">
        <v>44315</v>
      </c>
      <c r="G628">
        <v>44354</v>
      </c>
      <c r="H628">
        <v>1</v>
      </c>
      <c r="L628">
        <v>0.75</v>
      </c>
      <c r="M628" s="13">
        <v>1180.1600000000001</v>
      </c>
      <c r="N628" t="s">
        <v>27</v>
      </c>
      <c r="O628" t="s">
        <v>28</v>
      </c>
      <c r="P628">
        <v>39</v>
      </c>
      <c r="Q628" s="14">
        <f>_xlfn.IFS(H628=1,$AB$3,H628=2,$AB$4,H628=3,$AB$5)</f>
        <v>80</v>
      </c>
      <c r="R628" s="14">
        <f>L628*Q628</f>
        <v>60</v>
      </c>
      <c r="S628" s="14">
        <f>Table4[[#This Row],[LbrCost]]/24</f>
        <v>2.5</v>
      </c>
      <c r="T628" s="14">
        <f>IF(Table4[[#This Row],[WtyLbr]]="Yes",0,Table4[[#This Row],[LbrCost]])</f>
        <v>60</v>
      </c>
      <c r="U628" s="14">
        <f>IF(Table4[[#This Row],[WtyParts]]="Yes",0,Table4[[#This Row],[PartsCost]])</f>
        <v>1180.1600000000001</v>
      </c>
      <c r="V628" s="14">
        <f>M628+R628</f>
        <v>1240.1600000000001</v>
      </c>
      <c r="W628" s="14">
        <f>SUM(Table4[[#This Row],[LbrFee]],Table4[[#This Row],[PartsFee]])</f>
        <v>1240.1600000000001</v>
      </c>
      <c r="X628" t="s">
        <v>39</v>
      </c>
      <c r="Y628" t="s">
        <v>63</v>
      </c>
    </row>
    <row r="629" spans="1:25" ht="30" customHeight="1" x14ac:dyDescent="0.3">
      <c r="A629" t="s">
        <v>684</v>
      </c>
      <c r="B629" t="s">
        <v>36</v>
      </c>
      <c r="C629" t="s">
        <v>43</v>
      </c>
      <c r="D629" t="s">
        <v>53</v>
      </c>
      <c r="F629">
        <v>44315</v>
      </c>
      <c r="G629">
        <v>44350</v>
      </c>
      <c r="H629">
        <v>2</v>
      </c>
      <c r="K629" t="s">
        <v>44</v>
      </c>
      <c r="L629">
        <v>2</v>
      </c>
      <c r="M629" s="13">
        <v>125.78</v>
      </c>
      <c r="N629" t="s">
        <v>27</v>
      </c>
      <c r="O629" t="s">
        <v>51</v>
      </c>
      <c r="P629">
        <v>35</v>
      </c>
      <c r="Q629" s="14">
        <f>_xlfn.IFS(H629=1,$AB$3,H629=2,$AB$4,H629=3,$AB$5)</f>
        <v>140</v>
      </c>
      <c r="R629" s="14">
        <f>L629*Q629</f>
        <v>280</v>
      </c>
      <c r="S629" s="14">
        <f>Table4[[#This Row],[LbrCost]]/24</f>
        <v>11.666666666666666</v>
      </c>
      <c r="T629" s="14">
        <f>IF(Table4[[#This Row],[WtyLbr]]="Yes",0,Table4[[#This Row],[LbrCost]])</f>
        <v>280</v>
      </c>
      <c r="U629" s="14">
        <f>IF(Table4[[#This Row],[WtyParts]]="Yes",0,Table4[[#This Row],[PartsCost]])</f>
        <v>0</v>
      </c>
      <c r="V629" s="14">
        <f>M629+R629</f>
        <v>405.78</v>
      </c>
      <c r="W629" s="14">
        <f>SUM(Table4[[#This Row],[LbrFee]],Table4[[#This Row],[PartsFee]])</f>
        <v>280</v>
      </c>
      <c r="X629" t="s">
        <v>39</v>
      </c>
      <c r="Y629" t="s">
        <v>39</v>
      </c>
    </row>
    <row r="630" spans="1:25" ht="30" customHeight="1" x14ac:dyDescent="0.3">
      <c r="A630" t="s">
        <v>685</v>
      </c>
      <c r="B630" t="s">
        <v>24</v>
      </c>
      <c r="C630" t="s">
        <v>202</v>
      </c>
      <c r="D630" t="s">
        <v>37</v>
      </c>
      <c r="F630">
        <v>44315</v>
      </c>
      <c r="G630">
        <v>44356</v>
      </c>
      <c r="H630">
        <v>1</v>
      </c>
      <c r="L630">
        <v>0.25</v>
      </c>
      <c r="M630" s="13">
        <v>75.08</v>
      </c>
      <c r="N630" t="s">
        <v>27</v>
      </c>
      <c r="O630" t="s">
        <v>28</v>
      </c>
      <c r="P630">
        <v>41</v>
      </c>
      <c r="Q630" s="14">
        <f>_xlfn.IFS(H630=1,$AB$3,H630=2,$AB$4,H630=3,$AB$5)</f>
        <v>80</v>
      </c>
      <c r="R630" s="14">
        <f>L630*Q630</f>
        <v>20</v>
      </c>
      <c r="S630" s="14">
        <f>Table4[[#This Row],[LbrCost]]/24</f>
        <v>0.83333333333333337</v>
      </c>
      <c r="T630" s="14">
        <f>IF(Table4[[#This Row],[WtyLbr]]="Yes",0,Table4[[#This Row],[LbrCost]])</f>
        <v>20</v>
      </c>
      <c r="U630" s="14">
        <f>IF(Table4[[#This Row],[WtyParts]]="Yes",0,Table4[[#This Row],[PartsCost]])</f>
        <v>75.08</v>
      </c>
      <c r="V630" s="14">
        <f>M630+R630</f>
        <v>95.08</v>
      </c>
      <c r="W630" s="14">
        <f>SUM(Table4[[#This Row],[LbrFee]],Table4[[#This Row],[PartsFee]])</f>
        <v>95.08</v>
      </c>
      <c r="X630" t="s">
        <v>39</v>
      </c>
      <c r="Y630" t="s">
        <v>47</v>
      </c>
    </row>
    <row r="631" spans="1:25" ht="30" customHeight="1" x14ac:dyDescent="0.3">
      <c r="A631" t="s">
        <v>686</v>
      </c>
      <c r="B631" t="s">
        <v>143</v>
      </c>
      <c r="C631" t="s">
        <v>202</v>
      </c>
      <c r="D631" t="s">
        <v>33</v>
      </c>
      <c r="F631">
        <v>44315</v>
      </c>
      <c r="G631">
        <v>44372</v>
      </c>
      <c r="H631">
        <v>2</v>
      </c>
      <c r="L631">
        <v>0.5</v>
      </c>
      <c r="M631" s="13">
        <v>103.18</v>
      </c>
      <c r="N631" t="s">
        <v>27</v>
      </c>
      <c r="O631" t="s">
        <v>51</v>
      </c>
      <c r="P631">
        <v>57</v>
      </c>
      <c r="Q631" s="14">
        <f>_xlfn.IFS(H631=1,$AB$3,H631=2,$AB$4,H631=3,$AB$5)</f>
        <v>140</v>
      </c>
      <c r="R631" s="14">
        <f>L631*Q631</f>
        <v>70</v>
      </c>
      <c r="S631" s="14">
        <f>Table4[[#This Row],[LbrCost]]/24</f>
        <v>2.9166666666666665</v>
      </c>
      <c r="T631" s="14">
        <f>IF(Table4[[#This Row],[WtyLbr]]="Yes",0,Table4[[#This Row],[LbrCost]])</f>
        <v>70</v>
      </c>
      <c r="U631" s="14">
        <f>IF(Table4[[#This Row],[WtyParts]]="Yes",0,Table4[[#This Row],[PartsCost]])</f>
        <v>103.18</v>
      </c>
      <c r="V631" s="14">
        <f>M631+R631</f>
        <v>173.18</v>
      </c>
      <c r="W631" s="14">
        <f>SUM(Table4[[#This Row],[LbrFee]],Table4[[#This Row],[PartsFee]])</f>
        <v>173.18</v>
      </c>
      <c r="X631" t="s">
        <v>39</v>
      </c>
      <c r="Y631" t="s">
        <v>34</v>
      </c>
    </row>
    <row r="632" spans="1:25" ht="30" customHeight="1" x14ac:dyDescent="0.3">
      <c r="A632" t="s">
        <v>687</v>
      </c>
      <c r="B632" t="s">
        <v>42</v>
      </c>
      <c r="C632" t="s">
        <v>25</v>
      </c>
      <c r="D632" t="s">
        <v>26</v>
      </c>
      <c r="F632">
        <v>44315</v>
      </c>
      <c r="H632">
        <v>2</v>
      </c>
      <c r="M632" s="13">
        <v>591.75</v>
      </c>
      <c r="N632" t="s">
        <v>27</v>
      </c>
      <c r="O632" t="s">
        <v>28</v>
      </c>
      <c r="Q632" s="14">
        <f>_xlfn.IFS(H632=1,$AB$3,H632=2,$AB$4,H632=3,$AB$5)</f>
        <v>140</v>
      </c>
      <c r="R632" s="14">
        <f>L632*Q632</f>
        <v>0</v>
      </c>
      <c r="S632" s="14">
        <f>Table4[[#This Row],[LbrCost]]/24</f>
        <v>0</v>
      </c>
      <c r="T632" s="14">
        <f>IF(Table4[[#This Row],[WtyLbr]]="Yes",0,Table4[[#This Row],[LbrCost]])</f>
        <v>0</v>
      </c>
      <c r="U632" s="14">
        <f>IF(Table4[[#This Row],[WtyParts]]="Yes",0,Table4[[#This Row],[PartsCost]])</f>
        <v>591.75</v>
      </c>
      <c r="V632" s="14">
        <f>M632+R632</f>
        <v>591.75</v>
      </c>
      <c r="W632" s="14">
        <f>SUM(Table4[[#This Row],[LbrFee]],Table4[[#This Row],[PartsFee]])</f>
        <v>591.75</v>
      </c>
      <c r="X632" t="s">
        <v>39</v>
      </c>
      <c r="Y632" t="s">
        <v>60</v>
      </c>
    </row>
    <row r="633" spans="1:25" ht="30" customHeight="1" x14ac:dyDescent="0.3">
      <c r="A633" t="s">
        <v>688</v>
      </c>
      <c r="B633" t="s">
        <v>68</v>
      </c>
      <c r="C633" t="s">
        <v>25</v>
      </c>
      <c r="D633" t="s">
        <v>26</v>
      </c>
      <c r="F633">
        <v>44319</v>
      </c>
      <c r="G633">
        <v>44330</v>
      </c>
      <c r="H633">
        <v>1</v>
      </c>
      <c r="L633">
        <v>0.25</v>
      </c>
      <c r="M633" s="13">
        <v>25.71</v>
      </c>
      <c r="N633" t="s">
        <v>27</v>
      </c>
      <c r="O633" t="s">
        <v>51</v>
      </c>
      <c r="P633">
        <v>11</v>
      </c>
      <c r="Q633" s="14">
        <f>_xlfn.IFS(H633=1,$AB$3,H633=2,$AB$4,H633=3,$AB$5)</f>
        <v>80</v>
      </c>
      <c r="R633" s="14">
        <f>L633*Q633</f>
        <v>20</v>
      </c>
      <c r="S633" s="14">
        <f>Table4[[#This Row],[LbrCost]]/24</f>
        <v>0.83333333333333337</v>
      </c>
      <c r="T633" s="14">
        <f>IF(Table4[[#This Row],[WtyLbr]]="Yes",0,Table4[[#This Row],[LbrCost]])</f>
        <v>20</v>
      </c>
      <c r="U633" s="14">
        <f>IF(Table4[[#This Row],[WtyParts]]="Yes",0,Table4[[#This Row],[PartsCost]])</f>
        <v>25.71</v>
      </c>
      <c r="V633" s="14">
        <f>M633+R633</f>
        <v>45.71</v>
      </c>
      <c r="W633" s="14">
        <f>SUM(Table4[[#This Row],[LbrFee]],Table4[[#This Row],[PartsFee]])</f>
        <v>45.71</v>
      </c>
      <c r="X633" t="s">
        <v>63</v>
      </c>
      <c r="Y633" t="s">
        <v>34</v>
      </c>
    </row>
    <row r="634" spans="1:25" ht="30" customHeight="1" x14ac:dyDescent="0.3">
      <c r="A634" t="s">
        <v>689</v>
      </c>
      <c r="B634" t="s">
        <v>24</v>
      </c>
      <c r="C634" t="s">
        <v>202</v>
      </c>
      <c r="D634" t="s">
        <v>37</v>
      </c>
      <c r="F634">
        <v>44319</v>
      </c>
      <c r="G634">
        <v>44329</v>
      </c>
      <c r="H634">
        <v>1</v>
      </c>
      <c r="L634">
        <v>0.25</v>
      </c>
      <c r="M634" s="13">
        <v>36.75</v>
      </c>
      <c r="N634" t="s">
        <v>27</v>
      </c>
      <c r="O634" t="s">
        <v>28</v>
      </c>
      <c r="P634">
        <v>10</v>
      </c>
      <c r="Q634" s="14">
        <f>_xlfn.IFS(H634=1,$AB$3,H634=2,$AB$4,H634=3,$AB$5)</f>
        <v>80</v>
      </c>
      <c r="R634" s="14">
        <f>L634*Q634</f>
        <v>20</v>
      </c>
      <c r="S634" s="14">
        <f>Table4[[#This Row],[LbrCost]]/24</f>
        <v>0.83333333333333337</v>
      </c>
      <c r="T634" s="14">
        <f>IF(Table4[[#This Row],[WtyLbr]]="Yes",0,Table4[[#This Row],[LbrCost]])</f>
        <v>20</v>
      </c>
      <c r="U634" s="14">
        <f>IF(Table4[[#This Row],[WtyParts]]="Yes",0,Table4[[#This Row],[PartsCost]])</f>
        <v>36.75</v>
      </c>
      <c r="V634" s="14">
        <f>M634+R634</f>
        <v>56.75</v>
      </c>
      <c r="W634" s="14">
        <f>SUM(Table4[[#This Row],[LbrFee]],Table4[[#This Row],[PartsFee]])</f>
        <v>56.75</v>
      </c>
      <c r="X634" t="s">
        <v>63</v>
      </c>
      <c r="Y634" t="s">
        <v>39</v>
      </c>
    </row>
    <row r="635" spans="1:25" ht="30" customHeight="1" x14ac:dyDescent="0.3">
      <c r="A635" t="s">
        <v>690</v>
      </c>
      <c r="B635" t="s">
        <v>36</v>
      </c>
      <c r="C635" t="s">
        <v>25</v>
      </c>
      <c r="D635" t="s">
        <v>37</v>
      </c>
      <c r="F635">
        <v>44319</v>
      </c>
      <c r="G635">
        <v>44329</v>
      </c>
      <c r="H635">
        <v>1</v>
      </c>
      <c r="L635">
        <v>0.25</v>
      </c>
      <c r="M635" s="13">
        <v>128.68</v>
      </c>
      <c r="N635" t="s">
        <v>27</v>
      </c>
      <c r="O635" t="s">
        <v>51</v>
      </c>
      <c r="P635">
        <v>10</v>
      </c>
      <c r="Q635" s="14">
        <f>_xlfn.IFS(H635=1,$AB$3,H635=2,$AB$4,H635=3,$AB$5)</f>
        <v>80</v>
      </c>
      <c r="R635" s="14">
        <f>L635*Q635</f>
        <v>20</v>
      </c>
      <c r="S635" s="14">
        <f>Table4[[#This Row],[LbrCost]]/24</f>
        <v>0.83333333333333337</v>
      </c>
      <c r="T635" s="14">
        <f>IF(Table4[[#This Row],[WtyLbr]]="Yes",0,Table4[[#This Row],[LbrCost]])</f>
        <v>20</v>
      </c>
      <c r="U635" s="14">
        <f>IF(Table4[[#This Row],[WtyParts]]="Yes",0,Table4[[#This Row],[PartsCost]])</f>
        <v>128.68</v>
      </c>
      <c r="V635" s="14">
        <f>M635+R635</f>
        <v>148.68</v>
      </c>
      <c r="W635" s="14">
        <f>SUM(Table4[[#This Row],[LbrFee]],Table4[[#This Row],[PartsFee]])</f>
        <v>148.68</v>
      </c>
      <c r="X635" t="s">
        <v>63</v>
      </c>
      <c r="Y635" t="s">
        <v>39</v>
      </c>
    </row>
    <row r="636" spans="1:25" ht="30" customHeight="1" x14ac:dyDescent="0.3">
      <c r="A636" t="s">
        <v>691</v>
      </c>
      <c r="B636" t="s">
        <v>68</v>
      </c>
      <c r="C636" t="s">
        <v>25</v>
      </c>
      <c r="D636" t="s">
        <v>26</v>
      </c>
      <c r="F636">
        <v>44319</v>
      </c>
      <c r="G636">
        <v>44329</v>
      </c>
      <c r="H636">
        <v>1</v>
      </c>
      <c r="L636">
        <v>1.25</v>
      </c>
      <c r="M636" s="13">
        <v>240.55</v>
      </c>
      <c r="N636" t="s">
        <v>27</v>
      </c>
      <c r="O636" t="s">
        <v>28</v>
      </c>
      <c r="P636">
        <v>10</v>
      </c>
      <c r="Q636" s="14">
        <f>_xlfn.IFS(H636=1,$AB$3,H636=2,$AB$4,H636=3,$AB$5)</f>
        <v>80</v>
      </c>
      <c r="R636" s="14">
        <f>L636*Q636</f>
        <v>100</v>
      </c>
      <c r="S636" s="14">
        <f>Table4[[#This Row],[LbrCost]]/24</f>
        <v>4.166666666666667</v>
      </c>
      <c r="T636" s="14">
        <f>IF(Table4[[#This Row],[WtyLbr]]="Yes",0,Table4[[#This Row],[LbrCost]])</f>
        <v>100</v>
      </c>
      <c r="U636" s="14">
        <f>IF(Table4[[#This Row],[WtyParts]]="Yes",0,Table4[[#This Row],[PartsCost]])</f>
        <v>240.55</v>
      </c>
      <c r="V636" s="14">
        <f>M636+R636</f>
        <v>340.55</v>
      </c>
      <c r="W636" s="14">
        <f>SUM(Table4[[#This Row],[LbrFee]],Table4[[#This Row],[PartsFee]])</f>
        <v>340.55</v>
      </c>
      <c r="X636" t="s">
        <v>63</v>
      </c>
      <c r="Y636" t="s">
        <v>39</v>
      </c>
    </row>
    <row r="637" spans="1:25" ht="30" customHeight="1" x14ac:dyDescent="0.3">
      <c r="A637" t="s">
        <v>692</v>
      </c>
      <c r="B637" t="s">
        <v>42</v>
      </c>
      <c r="C637" t="s">
        <v>50</v>
      </c>
      <c r="D637" t="s">
        <v>26</v>
      </c>
      <c r="F637">
        <v>44319</v>
      </c>
      <c r="G637">
        <v>44329</v>
      </c>
      <c r="H637">
        <v>2</v>
      </c>
      <c r="L637">
        <v>0.5</v>
      </c>
      <c r="M637" s="13">
        <v>357.98</v>
      </c>
      <c r="N637" t="s">
        <v>27</v>
      </c>
      <c r="O637" t="s">
        <v>51</v>
      </c>
      <c r="P637">
        <v>10</v>
      </c>
      <c r="Q637" s="14">
        <f>_xlfn.IFS(H637=1,$AB$3,H637=2,$AB$4,H637=3,$AB$5)</f>
        <v>140</v>
      </c>
      <c r="R637" s="14">
        <f>L637*Q637</f>
        <v>70</v>
      </c>
      <c r="S637" s="14">
        <f>Table4[[#This Row],[LbrCost]]/24</f>
        <v>2.9166666666666665</v>
      </c>
      <c r="T637" s="14">
        <f>IF(Table4[[#This Row],[WtyLbr]]="Yes",0,Table4[[#This Row],[LbrCost]])</f>
        <v>70</v>
      </c>
      <c r="U637" s="14">
        <f>IF(Table4[[#This Row],[WtyParts]]="Yes",0,Table4[[#This Row],[PartsCost]])</f>
        <v>357.98</v>
      </c>
      <c r="V637" s="14">
        <f>M637+R637</f>
        <v>427.98</v>
      </c>
      <c r="W637" s="14">
        <f>SUM(Table4[[#This Row],[LbrFee]],Table4[[#This Row],[PartsFee]])</f>
        <v>427.98</v>
      </c>
      <c r="X637" t="s">
        <v>63</v>
      </c>
      <c r="Y637" t="s">
        <v>39</v>
      </c>
    </row>
    <row r="638" spans="1:25" ht="30" customHeight="1" x14ac:dyDescent="0.3">
      <c r="A638" t="s">
        <v>693</v>
      </c>
      <c r="B638" t="s">
        <v>36</v>
      </c>
      <c r="C638" t="s">
        <v>25</v>
      </c>
      <c r="D638" t="s">
        <v>33</v>
      </c>
      <c r="F638">
        <v>44319</v>
      </c>
      <c r="G638">
        <v>44334</v>
      </c>
      <c r="H638">
        <v>1</v>
      </c>
      <c r="L638">
        <v>0.5</v>
      </c>
      <c r="M638" s="13">
        <v>6.4</v>
      </c>
      <c r="N638" t="s">
        <v>27</v>
      </c>
      <c r="O638" t="s">
        <v>51</v>
      </c>
      <c r="P638">
        <v>15</v>
      </c>
      <c r="Q638" s="14">
        <f>_xlfn.IFS(H638=1,$AB$3,H638=2,$AB$4,H638=3,$AB$5)</f>
        <v>80</v>
      </c>
      <c r="R638" s="14">
        <f>L638*Q638</f>
        <v>40</v>
      </c>
      <c r="S638" s="14">
        <f>Table4[[#This Row],[LbrCost]]/24</f>
        <v>1.6666666666666667</v>
      </c>
      <c r="T638" s="14">
        <f>IF(Table4[[#This Row],[WtyLbr]]="Yes",0,Table4[[#This Row],[LbrCost]])</f>
        <v>40</v>
      </c>
      <c r="U638" s="14">
        <f>IF(Table4[[#This Row],[WtyParts]]="Yes",0,Table4[[#This Row],[PartsCost]])</f>
        <v>6.4</v>
      </c>
      <c r="V638" s="14">
        <f>M638+R638</f>
        <v>46.4</v>
      </c>
      <c r="W638" s="14">
        <f>SUM(Table4[[#This Row],[LbrFee]],Table4[[#This Row],[PartsFee]])</f>
        <v>46.4</v>
      </c>
      <c r="X638" t="s">
        <v>63</v>
      </c>
      <c r="Y638" t="s">
        <v>29</v>
      </c>
    </row>
    <row r="639" spans="1:25" ht="30" customHeight="1" x14ac:dyDescent="0.3">
      <c r="A639" t="s">
        <v>694</v>
      </c>
      <c r="B639" t="s">
        <v>68</v>
      </c>
      <c r="C639" t="s">
        <v>50</v>
      </c>
      <c r="D639" t="s">
        <v>33</v>
      </c>
      <c r="F639">
        <v>44319</v>
      </c>
      <c r="G639">
        <v>44335</v>
      </c>
      <c r="H639">
        <v>2</v>
      </c>
      <c r="J639" t="s">
        <v>44</v>
      </c>
      <c r="K639" t="s">
        <v>44</v>
      </c>
      <c r="L639">
        <v>1</v>
      </c>
      <c r="M639" s="13">
        <v>182.08</v>
      </c>
      <c r="N639" t="s">
        <v>27</v>
      </c>
      <c r="O639" t="s">
        <v>388</v>
      </c>
      <c r="P639">
        <v>16</v>
      </c>
      <c r="Q639" s="14">
        <f>_xlfn.IFS(H639=1,$AB$3,H639=2,$AB$4,H639=3,$AB$5)</f>
        <v>140</v>
      </c>
      <c r="R639" s="14">
        <f>L639*Q639</f>
        <v>140</v>
      </c>
      <c r="S639" s="14">
        <f>Table4[[#This Row],[LbrCost]]/24</f>
        <v>5.833333333333333</v>
      </c>
      <c r="T639" s="14">
        <f>IF(Table4[[#This Row],[WtyLbr]]="Yes",0,Table4[[#This Row],[LbrCost]])</f>
        <v>0</v>
      </c>
      <c r="U639" s="14">
        <f>IF(Table4[[#This Row],[WtyParts]]="Yes",0,Table4[[#This Row],[PartsCost]])</f>
        <v>0</v>
      </c>
      <c r="V639" s="14">
        <f>M639+R639</f>
        <v>322.08000000000004</v>
      </c>
      <c r="W639" s="14">
        <f>SUM(Table4[[#This Row],[LbrFee]],Table4[[#This Row],[PartsFee]])</f>
        <v>0</v>
      </c>
      <c r="X639" t="s">
        <v>63</v>
      </c>
      <c r="Y639" t="s">
        <v>47</v>
      </c>
    </row>
    <row r="640" spans="1:25" ht="30" customHeight="1" x14ac:dyDescent="0.3">
      <c r="A640" t="s">
        <v>695</v>
      </c>
      <c r="B640" t="s">
        <v>24</v>
      </c>
      <c r="C640" t="s">
        <v>202</v>
      </c>
      <c r="D640" t="s">
        <v>37</v>
      </c>
      <c r="F640">
        <v>44319</v>
      </c>
      <c r="G640">
        <v>44334</v>
      </c>
      <c r="H640">
        <v>2</v>
      </c>
      <c r="L640">
        <v>0.25</v>
      </c>
      <c r="M640" s="13">
        <v>149.24</v>
      </c>
      <c r="N640" t="s">
        <v>27</v>
      </c>
      <c r="O640" t="s">
        <v>28</v>
      </c>
      <c r="P640">
        <v>15</v>
      </c>
      <c r="Q640" s="14">
        <f>_xlfn.IFS(H640=1,$AB$3,H640=2,$AB$4,H640=3,$AB$5)</f>
        <v>140</v>
      </c>
      <c r="R640" s="14">
        <f>L640*Q640</f>
        <v>35</v>
      </c>
      <c r="S640" s="14">
        <f>Table4[[#This Row],[LbrCost]]/24</f>
        <v>1.4583333333333333</v>
      </c>
      <c r="T640" s="14">
        <f>IF(Table4[[#This Row],[WtyLbr]]="Yes",0,Table4[[#This Row],[LbrCost]])</f>
        <v>35</v>
      </c>
      <c r="U640" s="14">
        <f>IF(Table4[[#This Row],[WtyParts]]="Yes",0,Table4[[#This Row],[PartsCost]])</f>
        <v>149.24</v>
      </c>
      <c r="V640" s="14">
        <f>M640+R640</f>
        <v>184.24</v>
      </c>
      <c r="W640" s="14">
        <f>SUM(Table4[[#This Row],[LbrFee]],Table4[[#This Row],[PartsFee]])</f>
        <v>184.24</v>
      </c>
      <c r="X640" t="s">
        <v>63</v>
      </c>
      <c r="Y640" t="s">
        <v>29</v>
      </c>
    </row>
    <row r="641" spans="1:25" ht="30" customHeight="1" x14ac:dyDescent="0.3">
      <c r="A641" t="s">
        <v>696</v>
      </c>
      <c r="B641" t="s">
        <v>143</v>
      </c>
      <c r="C641" t="s">
        <v>202</v>
      </c>
      <c r="D641" t="s">
        <v>26</v>
      </c>
      <c r="F641">
        <v>44319</v>
      </c>
      <c r="G641">
        <v>44336</v>
      </c>
      <c r="H641">
        <v>2</v>
      </c>
      <c r="L641">
        <v>0.25</v>
      </c>
      <c r="M641" s="13">
        <v>26.59</v>
      </c>
      <c r="N641" t="s">
        <v>27</v>
      </c>
      <c r="O641" t="s">
        <v>407</v>
      </c>
      <c r="P641">
        <v>17</v>
      </c>
      <c r="Q641" s="14">
        <f>_xlfn.IFS(H641=1,$AB$3,H641=2,$AB$4,H641=3,$AB$5)</f>
        <v>140</v>
      </c>
      <c r="R641" s="14">
        <f>L641*Q641</f>
        <v>35</v>
      </c>
      <c r="S641" s="14">
        <f>Table4[[#This Row],[LbrCost]]/24</f>
        <v>1.4583333333333333</v>
      </c>
      <c r="T641" s="14">
        <f>IF(Table4[[#This Row],[WtyLbr]]="Yes",0,Table4[[#This Row],[LbrCost]])</f>
        <v>35</v>
      </c>
      <c r="U641" s="14">
        <f>IF(Table4[[#This Row],[WtyParts]]="Yes",0,Table4[[#This Row],[PartsCost]])</f>
        <v>26.59</v>
      </c>
      <c r="V641" s="14">
        <f>M641+R641</f>
        <v>61.59</v>
      </c>
      <c r="W641" s="14">
        <f>SUM(Table4[[#This Row],[LbrFee]],Table4[[#This Row],[PartsFee]])</f>
        <v>61.59</v>
      </c>
      <c r="X641" t="s">
        <v>63</v>
      </c>
      <c r="Y641" t="s">
        <v>39</v>
      </c>
    </row>
    <row r="642" spans="1:25" ht="30" customHeight="1" x14ac:dyDescent="0.3">
      <c r="A642" t="s">
        <v>697</v>
      </c>
      <c r="B642" t="s">
        <v>55</v>
      </c>
      <c r="C642" t="s">
        <v>25</v>
      </c>
      <c r="D642" t="s">
        <v>33</v>
      </c>
      <c r="F642">
        <v>44319</v>
      </c>
      <c r="G642">
        <v>44349</v>
      </c>
      <c r="H642">
        <v>1</v>
      </c>
      <c r="L642">
        <v>0.5</v>
      </c>
      <c r="M642" s="13">
        <v>29.73</v>
      </c>
      <c r="N642" t="s">
        <v>27</v>
      </c>
      <c r="O642" t="s">
        <v>28</v>
      </c>
      <c r="P642">
        <v>30</v>
      </c>
      <c r="Q642" s="14">
        <f>_xlfn.IFS(H642=1,$AB$3,H642=2,$AB$4,H642=3,$AB$5)</f>
        <v>80</v>
      </c>
      <c r="R642" s="14">
        <f>L642*Q642</f>
        <v>40</v>
      </c>
      <c r="S642" s="14">
        <f>Table4[[#This Row],[LbrCost]]/24</f>
        <v>1.6666666666666667</v>
      </c>
      <c r="T642" s="14">
        <f>IF(Table4[[#This Row],[WtyLbr]]="Yes",0,Table4[[#This Row],[LbrCost]])</f>
        <v>40</v>
      </c>
      <c r="U642" s="14">
        <f>IF(Table4[[#This Row],[WtyParts]]="Yes",0,Table4[[#This Row],[PartsCost]])</f>
        <v>29.73</v>
      </c>
      <c r="V642" s="14">
        <f>M642+R642</f>
        <v>69.73</v>
      </c>
      <c r="W642" s="14">
        <f>SUM(Table4[[#This Row],[LbrFee]],Table4[[#This Row],[PartsFee]])</f>
        <v>69.73</v>
      </c>
      <c r="X642" t="s">
        <v>63</v>
      </c>
      <c r="Y642" t="s">
        <v>47</v>
      </c>
    </row>
    <row r="643" spans="1:25" ht="30" customHeight="1" x14ac:dyDescent="0.3">
      <c r="A643" t="s">
        <v>698</v>
      </c>
      <c r="B643" t="s">
        <v>24</v>
      </c>
      <c r="C643" t="s">
        <v>202</v>
      </c>
      <c r="D643" t="s">
        <v>37</v>
      </c>
      <c r="F643">
        <v>44319</v>
      </c>
      <c r="G643">
        <v>44354</v>
      </c>
      <c r="H643">
        <v>1</v>
      </c>
      <c r="L643">
        <v>0.25</v>
      </c>
      <c r="M643" s="13">
        <v>21.33</v>
      </c>
      <c r="N643" t="s">
        <v>27</v>
      </c>
      <c r="O643" t="s">
        <v>28</v>
      </c>
      <c r="P643">
        <v>35</v>
      </c>
      <c r="Q643" s="14">
        <f>_xlfn.IFS(H643=1,$AB$3,H643=2,$AB$4,H643=3,$AB$5)</f>
        <v>80</v>
      </c>
      <c r="R643" s="14">
        <f>L643*Q643</f>
        <v>20</v>
      </c>
      <c r="S643" s="14">
        <f>Table4[[#This Row],[LbrCost]]/24</f>
        <v>0.83333333333333337</v>
      </c>
      <c r="T643" s="14">
        <f>IF(Table4[[#This Row],[WtyLbr]]="Yes",0,Table4[[#This Row],[LbrCost]])</f>
        <v>20</v>
      </c>
      <c r="U643" s="14">
        <f>IF(Table4[[#This Row],[WtyParts]]="Yes",0,Table4[[#This Row],[PartsCost]])</f>
        <v>21.33</v>
      </c>
      <c r="V643" s="14">
        <f>M643+R643</f>
        <v>41.33</v>
      </c>
      <c r="W643" s="14">
        <f>SUM(Table4[[#This Row],[LbrFee]],Table4[[#This Row],[PartsFee]])</f>
        <v>41.33</v>
      </c>
      <c r="X643" t="s">
        <v>63</v>
      </c>
      <c r="Y643" t="s">
        <v>63</v>
      </c>
    </row>
    <row r="644" spans="1:25" ht="30" customHeight="1" x14ac:dyDescent="0.3">
      <c r="A644" t="s">
        <v>699</v>
      </c>
      <c r="B644" t="s">
        <v>201</v>
      </c>
      <c r="C644" t="s">
        <v>202</v>
      </c>
      <c r="D644" t="s">
        <v>37</v>
      </c>
      <c r="F644">
        <v>44319</v>
      </c>
      <c r="G644">
        <v>44361</v>
      </c>
      <c r="H644">
        <v>1</v>
      </c>
      <c r="L644">
        <v>0.25</v>
      </c>
      <c r="M644" s="13">
        <v>64.17</v>
      </c>
      <c r="N644" t="s">
        <v>27</v>
      </c>
      <c r="O644" t="s">
        <v>28</v>
      </c>
      <c r="P644">
        <v>42</v>
      </c>
      <c r="Q644" s="14">
        <f>_xlfn.IFS(H644=1,$AB$3,H644=2,$AB$4,H644=3,$AB$5)</f>
        <v>80</v>
      </c>
      <c r="R644" s="14">
        <f>L644*Q644</f>
        <v>20</v>
      </c>
      <c r="S644" s="14">
        <f>Table4[[#This Row],[LbrCost]]/24</f>
        <v>0.83333333333333337</v>
      </c>
      <c r="T644" s="14">
        <f>IF(Table4[[#This Row],[WtyLbr]]="Yes",0,Table4[[#This Row],[LbrCost]])</f>
        <v>20</v>
      </c>
      <c r="U644" s="14">
        <f>IF(Table4[[#This Row],[WtyParts]]="Yes",0,Table4[[#This Row],[PartsCost]])</f>
        <v>64.17</v>
      </c>
      <c r="V644" s="14">
        <f>M644+R644</f>
        <v>84.17</v>
      </c>
      <c r="W644" s="14">
        <f>SUM(Table4[[#This Row],[LbrFee]],Table4[[#This Row],[PartsFee]])</f>
        <v>84.17</v>
      </c>
      <c r="X644" t="s">
        <v>63</v>
      </c>
      <c r="Y644" t="s">
        <v>63</v>
      </c>
    </row>
    <row r="645" spans="1:25" ht="30" customHeight="1" x14ac:dyDescent="0.3">
      <c r="A645" t="s">
        <v>700</v>
      </c>
      <c r="B645" t="s">
        <v>55</v>
      </c>
      <c r="C645" t="s">
        <v>25</v>
      </c>
      <c r="D645" t="s">
        <v>37</v>
      </c>
      <c r="F645">
        <v>44319</v>
      </c>
      <c r="G645">
        <v>44368</v>
      </c>
      <c r="H645">
        <v>1</v>
      </c>
      <c r="L645">
        <v>0.25</v>
      </c>
      <c r="M645" s="13">
        <v>70.819999999999993</v>
      </c>
      <c r="N645" t="s">
        <v>27</v>
      </c>
      <c r="O645" t="s">
        <v>38</v>
      </c>
      <c r="P645">
        <v>49</v>
      </c>
      <c r="Q645" s="14">
        <f>_xlfn.IFS(H645=1,$AB$3,H645=2,$AB$4,H645=3,$AB$5)</f>
        <v>80</v>
      </c>
      <c r="R645" s="14">
        <f>L645*Q645</f>
        <v>20</v>
      </c>
      <c r="S645" s="14">
        <f>Table4[[#This Row],[LbrCost]]/24</f>
        <v>0.83333333333333337</v>
      </c>
      <c r="T645" s="14">
        <f>IF(Table4[[#This Row],[WtyLbr]]="Yes",0,Table4[[#This Row],[LbrCost]])</f>
        <v>20</v>
      </c>
      <c r="U645" s="14">
        <f>IF(Table4[[#This Row],[WtyParts]]="Yes",0,Table4[[#This Row],[PartsCost]])</f>
        <v>70.819999999999993</v>
      </c>
      <c r="V645" s="14">
        <f>M645+R645</f>
        <v>90.82</v>
      </c>
      <c r="W645" s="14">
        <f>SUM(Table4[[#This Row],[LbrFee]],Table4[[#This Row],[PartsFee]])</f>
        <v>90.82</v>
      </c>
      <c r="X645" t="s">
        <v>63</v>
      </c>
      <c r="Y645" t="s">
        <v>63</v>
      </c>
    </row>
    <row r="646" spans="1:25" ht="30" customHeight="1" x14ac:dyDescent="0.3">
      <c r="A646" t="s">
        <v>701</v>
      </c>
      <c r="B646" t="s">
        <v>80</v>
      </c>
      <c r="C646" t="s">
        <v>50</v>
      </c>
      <c r="D646" t="s">
        <v>33</v>
      </c>
      <c r="F646">
        <v>44319</v>
      </c>
      <c r="G646">
        <v>44389</v>
      </c>
      <c r="H646">
        <v>1</v>
      </c>
      <c r="L646">
        <v>2.5</v>
      </c>
      <c r="M646" s="13">
        <v>271.91000000000003</v>
      </c>
      <c r="N646" t="s">
        <v>27</v>
      </c>
      <c r="O646" t="s">
        <v>51</v>
      </c>
      <c r="P646">
        <v>70</v>
      </c>
      <c r="Q646" s="14">
        <f>_xlfn.IFS(H646=1,$AB$3,H646=2,$AB$4,H646=3,$AB$5)</f>
        <v>80</v>
      </c>
      <c r="R646" s="14">
        <f>L646*Q646</f>
        <v>200</v>
      </c>
      <c r="S646" s="14">
        <f>Table4[[#This Row],[LbrCost]]/24</f>
        <v>8.3333333333333339</v>
      </c>
      <c r="T646" s="14">
        <f>IF(Table4[[#This Row],[WtyLbr]]="Yes",0,Table4[[#This Row],[LbrCost]])</f>
        <v>200</v>
      </c>
      <c r="U646" s="14">
        <f>IF(Table4[[#This Row],[WtyParts]]="Yes",0,Table4[[#This Row],[PartsCost]])</f>
        <v>271.91000000000003</v>
      </c>
      <c r="V646" s="14">
        <f>M646+R646</f>
        <v>471.91</v>
      </c>
      <c r="W646" s="14">
        <f>SUM(Table4[[#This Row],[LbrFee]],Table4[[#This Row],[PartsFee]])</f>
        <v>471.91</v>
      </c>
      <c r="X646" t="s">
        <v>63</v>
      </c>
      <c r="Y646" t="s">
        <v>63</v>
      </c>
    </row>
    <row r="647" spans="1:25" ht="30" customHeight="1" x14ac:dyDescent="0.3">
      <c r="A647" t="s">
        <v>702</v>
      </c>
      <c r="B647" t="s">
        <v>36</v>
      </c>
      <c r="C647" t="s">
        <v>25</v>
      </c>
      <c r="D647" t="s">
        <v>26</v>
      </c>
      <c r="F647">
        <v>44320</v>
      </c>
      <c r="G647">
        <v>44329</v>
      </c>
      <c r="H647">
        <v>1</v>
      </c>
      <c r="L647">
        <v>0.75</v>
      </c>
      <c r="M647" s="13">
        <v>146.19999999999999</v>
      </c>
      <c r="N647" t="s">
        <v>27</v>
      </c>
      <c r="O647" t="s">
        <v>51</v>
      </c>
      <c r="P647">
        <v>9</v>
      </c>
      <c r="Q647" s="14">
        <f>_xlfn.IFS(H647=1,$AB$3,H647=2,$AB$4,H647=3,$AB$5)</f>
        <v>80</v>
      </c>
      <c r="R647" s="14">
        <f>L647*Q647</f>
        <v>60</v>
      </c>
      <c r="S647" s="14">
        <f>Table4[[#This Row],[LbrCost]]/24</f>
        <v>2.5</v>
      </c>
      <c r="T647" s="14">
        <f>IF(Table4[[#This Row],[WtyLbr]]="Yes",0,Table4[[#This Row],[LbrCost]])</f>
        <v>60</v>
      </c>
      <c r="U647" s="14">
        <f>IF(Table4[[#This Row],[WtyParts]]="Yes",0,Table4[[#This Row],[PartsCost]])</f>
        <v>146.19999999999999</v>
      </c>
      <c r="V647" s="14">
        <f>M647+R647</f>
        <v>206.2</v>
      </c>
      <c r="W647" s="14">
        <f>SUM(Table4[[#This Row],[LbrFee]],Table4[[#This Row],[PartsFee]])</f>
        <v>206.2</v>
      </c>
      <c r="X647" t="s">
        <v>29</v>
      </c>
      <c r="Y647" t="s">
        <v>39</v>
      </c>
    </row>
    <row r="648" spans="1:25" ht="30" customHeight="1" x14ac:dyDescent="0.3">
      <c r="A648" t="s">
        <v>703</v>
      </c>
      <c r="B648" t="s">
        <v>36</v>
      </c>
      <c r="C648" t="s">
        <v>25</v>
      </c>
      <c r="D648" t="s">
        <v>33</v>
      </c>
      <c r="F648">
        <v>44320</v>
      </c>
      <c r="G648">
        <v>44336</v>
      </c>
      <c r="H648">
        <v>1</v>
      </c>
      <c r="L648">
        <v>0.5</v>
      </c>
      <c r="M648" s="13">
        <v>150</v>
      </c>
      <c r="N648" t="s">
        <v>27</v>
      </c>
      <c r="O648" t="s">
        <v>28</v>
      </c>
      <c r="P648">
        <v>16</v>
      </c>
      <c r="Q648" s="14">
        <f>_xlfn.IFS(H648=1,$AB$3,H648=2,$AB$4,H648=3,$AB$5)</f>
        <v>80</v>
      </c>
      <c r="R648" s="14">
        <f>L648*Q648</f>
        <v>40</v>
      </c>
      <c r="S648" s="14">
        <f>Table4[[#This Row],[LbrCost]]/24</f>
        <v>1.6666666666666667</v>
      </c>
      <c r="T648" s="14">
        <f>IF(Table4[[#This Row],[WtyLbr]]="Yes",0,Table4[[#This Row],[LbrCost]])</f>
        <v>40</v>
      </c>
      <c r="U648" s="14">
        <f>IF(Table4[[#This Row],[WtyParts]]="Yes",0,Table4[[#This Row],[PartsCost]])</f>
        <v>150</v>
      </c>
      <c r="V648" s="14">
        <f>M648+R648</f>
        <v>190</v>
      </c>
      <c r="W648" s="14">
        <f>SUM(Table4[[#This Row],[LbrFee]],Table4[[#This Row],[PartsFee]])</f>
        <v>190</v>
      </c>
      <c r="X648" t="s">
        <v>29</v>
      </c>
      <c r="Y648" t="s">
        <v>39</v>
      </c>
    </row>
    <row r="649" spans="1:25" ht="30" customHeight="1" x14ac:dyDescent="0.3">
      <c r="A649" t="s">
        <v>704</v>
      </c>
      <c r="B649" t="s">
        <v>36</v>
      </c>
      <c r="C649" t="s">
        <v>43</v>
      </c>
      <c r="D649" t="s">
        <v>37</v>
      </c>
      <c r="F649">
        <v>44320</v>
      </c>
      <c r="G649">
        <v>44350</v>
      </c>
      <c r="H649">
        <v>1</v>
      </c>
      <c r="L649">
        <v>0.25</v>
      </c>
      <c r="M649" s="13">
        <v>140.5</v>
      </c>
      <c r="N649" t="s">
        <v>27</v>
      </c>
      <c r="O649" t="s">
        <v>51</v>
      </c>
      <c r="P649">
        <v>30</v>
      </c>
      <c r="Q649" s="14">
        <f>_xlfn.IFS(H649=1,$AB$3,H649=2,$AB$4,H649=3,$AB$5)</f>
        <v>80</v>
      </c>
      <c r="R649" s="14">
        <f>L649*Q649</f>
        <v>20</v>
      </c>
      <c r="S649" s="14">
        <f>Table4[[#This Row],[LbrCost]]/24</f>
        <v>0.83333333333333337</v>
      </c>
      <c r="T649" s="14">
        <f>IF(Table4[[#This Row],[WtyLbr]]="Yes",0,Table4[[#This Row],[LbrCost]])</f>
        <v>20</v>
      </c>
      <c r="U649" s="14">
        <f>IF(Table4[[#This Row],[WtyParts]]="Yes",0,Table4[[#This Row],[PartsCost]])</f>
        <v>140.5</v>
      </c>
      <c r="V649" s="14">
        <f>M649+R649</f>
        <v>160.5</v>
      </c>
      <c r="W649" s="14">
        <f>SUM(Table4[[#This Row],[LbrFee]],Table4[[#This Row],[PartsFee]])</f>
        <v>160.5</v>
      </c>
      <c r="X649" t="s">
        <v>29</v>
      </c>
      <c r="Y649" t="s">
        <v>39</v>
      </c>
    </row>
    <row r="650" spans="1:25" ht="30" customHeight="1" x14ac:dyDescent="0.3">
      <c r="A650" t="s">
        <v>705</v>
      </c>
      <c r="B650" t="s">
        <v>31</v>
      </c>
      <c r="C650" t="s">
        <v>32</v>
      </c>
      <c r="D650" t="s">
        <v>37</v>
      </c>
      <c r="F650">
        <v>44320</v>
      </c>
      <c r="G650">
        <v>44357</v>
      </c>
      <c r="H650">
        <v>1</v>
      </c>
      <c r="L650">
        <v>0.25</v>
      </c>
      <c r="M650" s="13">
        <v>39</v>
      </c>
      <c r="N650" t="s">
        <v>27</v>
      </c>
      <c r="O650" t="s">
        <v>28</v>
      </c>
      <c r="P650">
        <v>37</v>
      </c>
      <c r="Q650" s="14">
        <f>_xlfn.IFS(H650=1,$AB$3,H650=2,$AB$4,H650=3,$AB$5)</f>
        <v>80</v>
      </c>
      <c r="R650" s="14">
        <f>L650*Q650</f>
        <v>20</v>
      </c>
      <c r="S650" s="14">
        <f>Table4[[#This Row],[LbrCost]]/24</f>
        <v>0.83333333333333337</v>
      </c>
      <c r="T650" s="14">
        <f>IF(Table4[[#This Row],[WtyLbr]]="Yes",0,Table4[[#This Row],[LbrCost]])</f>
        <v>20</v>
      </c>
      <c r="U650" s="14">
        <f>IF(Table4[[#This Row],[WtyParts]]="Yes",0,Table4[[#This Row],[PartsCost]])</f>
        <v>39</v>
      </c>
      <c r="V650" s="14">
        <f>M650+R650</f>
        <v>59</v>
      </c>
      <c r="W650" s="14">
        <f>SUM(Table4[[#This Row],[LbrFee]],Table4[[#This Row],[PartsFee]])</f>
        <v>59</v>
      </c>
      <c r="X650" t="s">
        <v>29</v>
      </c>
      <c r="Y650" t="s">
        <v>39</v>
      </c>
    </row>
    <row r="651" spans="1:25" ht="30" customHeight="1" x14ac:dyDescent="0.3">
      <c r="A651" t="s">
        <v>706</v>
      </c>
      <c r="B651" t="s">
        <v>24</v>
      </c>
      <c r="C651" t="s">
        <v>25</v>
      </c>
      <c r="D651" t="s">
        <v>53</v>
      </c>
      <c r="F651">
        <v>44320</v>
      </c>
      <c r="G651">
        <v>44389</v>
      </c>
      <c r="H651">
        <v>2</v>
      </c>
      <c r="L651">
        <v>2.25</v>
      </c>
      <c r="M651" s="13">
        <v>716.99</v>
      </c>
      <c r="N651" t="s">
        <v>27</v>
      </c>
      <c r="O651" t="s">
        <v>51</v>
      </c>
      <c r="P651">
        <v>69</v>
      </c>
      <c r="Q651" s="14">
        <f>_xlfn.IFS(H651=1,$AB$3,H651=2,$AB$4,H651=3,$AB$5)</f>
        <v>140</v>
      </c>
      <c r="R651" s="14">
        <f>L651*Q651</f>
        <v>315</v>
      </c>
      <c r="S651" s="14">
        <f>Table4[[#This Row],[LbrCost]]/24</f>
        <v>13.125</v>
      </c>
      <c r="T651" s="14">
        <f>IF(Table4[[#This Row],[WtyLbr]]="Yes",0,Table4[[#This Row],[LbrCost]])</f>
        <v>315</v>
      </c>
      <c r="U651" s="14">
        <f>IF(Table4[[#This Row],[WtyParts]]="Yes",0,Table4[[#This Row],[PartsCost]])</f>
        <v>716.99</v>
      </c>
      <c r="V651" s="14">
        <f>M651+R651</f>
        <v>1031.99</v>
      </c>
      <c r="W651" s="14">
        <f>SUM(Table4[[#This Row],[LbrFee]],Table4[[#This Row],[PartsFee]])</f>
        <v>1031.99</v>
      </c>
      <c r="X651" t="s">
        <v>29</v>
      </c>
      <c r="Y651" t="s">
        <v>63</v>
      </c>
    </row>
    <row r="652" spans="1:25" ht="30" customHeight="1" x14ac:dyDescent="0.3">
      <c r="A652" t="s">
        <v>707</v>
      </c>
      <c r="B652" t="s">
        <v>143</v>
      </c>
      <c r="C652" t="s">
        <v>202</v>
      </c>
      <c r="D652" t="s">
        <v>37</v>
      </c>
      <c r="F652">
        <v>44320</v>
      </c>
      <c r="H652">
        <v>1</v>
      </c>
      <c r="M652" s="13">
        <v>118.9</v>
      </c>
      <c r="N652" t="s">
        <v>27</v>
      </c>
      <c r="O652" t="s">
        <v>28</v>
      </c>
      <c r="Q652" s="14">
        <f>_xlfn.IFS(H652=1,$AB$3,H652=2,$AB$4,H652=3,$AB$5)</f>
        <v>80</v>
      </c>
      <c r="R652" s="14">
        <f>L652*Q652</f>
        <v>0</v>
      </c>
      <c r="S652" s="14">
        <f>Table4[[#This Row],[LbrCost]]/24</f>
        <v>0</v>
      </c>
      <c r="T652" s="14">
        <f>IF(Table4[[#This Row],[WtyLbr]]="Yes",0,Table4[[#This Row],[LbrCost]])</f>
        <v>0</v>
      </c>
      <c r="U652" s="14">
        <f>IF(Table4[[#This Row],[WtyParts]]="Yes",0,Table4[[#This Row],[PartsCost]])</f>
        <v>118.9</v>
      </c>
      <c r="V652" s="14">
        <f>M652+R652</f>
        <v>118.9</v>
      </c>
      <c r="W652" s="14">
        <f>SUM(Table4[[#This Row],[LbrFee]],Table4[[#This Row],[PartsFee]])</f>
        <v>118.9</v>
      </c>
      <c r="X652" t="s">
        <v>29</v>
      </c>
      <c r="Y652" t="s">
        <v>60</v>
      </c>
    </row>
    <row r="653" spans="1:25" ht="30" customHeight="1" x14ac:dyDescent="0.3">
      <c r="A653" t="s">
        <v>708</v>
      </c>
      <c r="B653" t="s">
        <v>31</v>
      </c>
      <c r="C653" t="s">
        <v>50</v>
      </c>
      <c r="D653" t="s">
        <v>26</v>
      </c>
      <c r="F653">
        <v>44321</v>
      </c>
      <c r="G653">
        <v>44333</v>
      </c>
      <c r="H653">
        <v>2</v>
      </c>
      <c r="K653" t="s">
        <v>44</v>
      </c>
      <c r="L653">
        <v>0.25</v>
      </c>
      <c r="M653" s="13">
        <v>24</v>
      </c>
      <c r="N653" t="s">
        <v>27</v>
      </c>
      <c r="O653" t="s">
        <v>51</v>
      </c>
      <c r="P653">
        <v>12</v>
      </c>
      <c r="Q653" s="14">
        <f>_xlfn.IFS(H653=1,$AB$3,H653=2,$AB$4,H653=3,$AB$5)</f>
        <v>140</v>
      </c>
      <c r="R653" s="14">
        <f>L653*Q653</f>
        <v>35</v>
      </c>
      <c r="S653" s="14">
        <f>Table4[[#This Row],[LbrCost]]/24</f>
        <v>1.4583333333333333</v>
      </c>
      <c r="T653" s="14">
        <f>IF(Table4[[#This Row],[WtyLbr]]="Yes",0,Table4[[#This Row],[LbrCost]])</f>
        <v>35</v>
      </c>
      <c r="U653" s="14">
        <f>IF(Table4[[#This Row],[WtyParts]]="Yes",0,Table4[[#This Row],[PartsCost]])</f>
        <v>0</v>
      </c>
      <c r="V653" s="14">
        <f>M653+R653</f>
        <v>59</v>
      </c>
      <c r="W653" s="14">
        <f>SUM(Table4[[#This Row],[LbrFee]],Table4[[#This Row],[PartsFee]])</f>
        <v>35</v>
      </c>
      <c r="X653" t="s">
        <v>47</v>
      </c>
      <c r="Y653" t="s">
        <v>63</v>
      </c>
    </row>
    <row r="654" spans="1:25" ht="30" customHeight="1" x14ac:dyDescent="0.3">
      <c r="A654" t="s">
        <v>709</v>
      </c>
      <c r="B654" t="s">
        <v>68</v>
      </c>
      <c r="C654" t="s">
        <v>43</v>
      </c>
      <c r="D654" t="s">
        <v>26</v>
      </c>
      <c r="F654">
        <v>44321</v>
      </c>
      <c r="G654">
        <v>44333</v>
      </c>
      <c r="H654">
        <v>1</v>
      </c>
      <c r="L654">
        <v>0.25</v>
      </c>
      <c r="M654" s="13">
        <v>28.04</v>
      </c>
      <c r="N654" t="s">
        <v>27</v>
      </c>
      <c r="O654" t="s">
        <v>28</v>
      </c>
      <c r="P654">
        <v>12</v>
      </c>
      <c r="Q654" s="14">
        <f>_xlfn.IFS(H654=1,$AB$3,H654=2,$AB$4,H654=3,$AB$5)</f>
        <v>80</v>
      </c>
      <c r="R654" s="14">
        <f>L654*Q654</f>
        <v>20</v>
      </c>
      <c r="S654" s="14">
        <f>Table4[[#This Row],[LbrCost]]/24</f>
        <v>0.83333333333333337</v>
      </c>
      <c r="T654" s="14">
        <f>IF(Table4[[#This Row],[WtyLbr]]="Yes",0,Table4[[#This Row],[LbrCost]])</f>
        <v>20</v>
      </c>
      <c r="U654" s="14">
        <f>IF(Table4[[#This Row],[WtyParts]]="Yes",0,Table4[[#This Row],[PartsCost]])</f>
        <v>28.04</v>
      </c>
      <c r="V654" s="14">
        <f>M654+R654</f>
        <v>48.04</v>
      </c>
      <c r="W654" s="14">
        <f>SUM(Table4[[#This Row],[LbrFee]],Table4[[#This Row],[PartsFee]])</f>
        <v>48.04</v>
      </c>
      <c r="X654" t="s">
        <v>47</v>
      </c>
      <c r="Y654" t="s">
        <v>63</v>
      </c>
    </row>
    <row r="655" spans="1:25" ht="30" customHeight="1" x14ac:dyDescent="0.3">
      <c r="A655" t="s">
        <v>710</v>
      </c>
      <c r="B655" t="s">
        <v>31</v>
      </c>
      <c r="C655" t="s">
        <v>50</v>
      </c>
      <c r="D655" t="s">
        <v>26</v>
      </c>
      <c r="F655">
        <v>44321</v>
      </c>
      <c r="G655">
        <v>44333</v>
      </c>
      <c r="H655">
        <v>2</v>
      </c>
      <c r="L655">
        <v>0.5</v>
      </c>
      <c r="M655" s="13">
        <v>291.11</v>
      </c>
      <c r="N655" t="s">
        <v>27</v>
      </c>
      <c r="O655" t="s">
        <v>51</v>
      </c>
      <c r="P655">
        <v>12</v>
      </c>
      <c r="Q655" s="14">
        <f>_xlfn.IFS(H655=1,$AB$3,H655=2,$AB$4,H655=3,$AB$5)</f>
        <v>140</v>
      </c>
      <c r="R655" s="14">
        <f>L655*Q655</f>
        <v>70</v>
      </c>
      <c r="S655" s="14">
        <f>Table4[[#This Row],[LbrCost]]/24</f>
        <v>2.9166666666666665</v>
      </c>
      <c r="T655" s="14">
        <f>IF(Table4[[#This Row],[WtyLbr]]="Yes",0,Table4[[#This Row],[LbrCost]])</f>
        <v>70</v>
      </c>
      <c r="U655" s="14">
        <f>IF(Table4[[#This Row],[WtyParts]]="Yes",0,Table4[[#This Row],[PartsCost]])</f>
        <v>291.11</v>
      </c>
      <c r="V655" s="14">
        <f>M655+R655</f>
        <v>361.11</v>
      </c>
      <c r="W655" s="14">
        <f>SUM(Table4[[#This Row],[LbrFee]],Table4[[#This Row],[PartsFee]])</f>
        <v>361.11</v>
      </c>
      <c r="X655" t="s">
        <v>47</v>
      </c>
      <c r="Y655" t="s">
        <v>63</v>
      </c>
    </row>
    <row r="656" spans="1:25" ht="30" customHeight="1" x14ac:dyDescent="0.3">
      <c r="A656" t="s">
        <v>711</v>
      </c>
      <c r="B656" t="s">
        <v>143</v>
      </c>
      <c r="C656" t="s">
        <v>202</v>
      </c>
      <c r="D656" t="s">
        <v>26</v>
      </c>
      <c r="F656">
        <v>44321</v>
      </c>
      <c r="G656">
        <v>44340</v>
      </c>
      <c r="H656">
        <v>2</v>
      </c>
      <c r="L656">
        <v>0.25</v>
      </c>
      <c r="M656" s="13">
        <v>36.340000000000003</v>
      </c>
      <c r="N656" t="s">
        <v>27</v>
      </c>
      <c r="O656" t="s">
        <v>28</v>
      </c>
      <c r="P656">
        <v>19</v>
      </c>
      <c r="Q656" s="14">
        <f>_xlfn.IFS(H656=1,$AB$3,H656=2,$AB$4,H656=3,$AB$5)</f>
        <v>140</v>
      </c>
      <c r="R656" s="14">
        <f>L656*Q656</f>
        <v>35</v>
      </c>
      <c r="S656" s="14">
        <f>Table4[[#This Row],[LbrCost]]/24</f>
        <v>1.4583333333333333</v>
      </c>
      <c r="T656" s="14">
        <f>IF(Table4[[#This Row],[WtyLbr]]="Yes",0,Table4[[#This Row],[LbrCost]])</f>
        <v>35</v>
      </c>
      <c r="U656" s="14">
        <f>IF(Table4[[#This Row],[WtyParts]]="Yes",0,Table4[[#This Row],[PartsCost]])</f>
        <v>36.340000000000003</v>
      </c>
      <c r="V656" s="14">
        <f>M656+R656</f>
        <v>71.34</v>
      </c>
      <c r="W656" s="14">
        <f>SUM(Table4[[#This Row],[LbrFee]],Table4[[#This Row],[PartsFee]])</f>
        <v>71.34</v>
      </c>
      <c r="X656" t="s">
        <v>47</v>
      </c>
      <c r="Y656" t="s">
        <v>63</v>
      </c>
    </row>
    <row r="657" spans="1:25" ht="30" customHeight="1" x14ac:dyDescent="0.3">
      <c r="A657" t="s">
        <v>712</v>
      </c>
      <c r="B657" t="s">
        <v>36</v>
      </c>
      <c r="C657" t="s">
        <v>50</v>
      </c>
      <c r="D657" t="s">
        <v>53</v>
      </c>
      <c r="F657">
        <v>44321</v>
      </c>
      <c r="G657">
        <v>44343</v>
      </c>
      <c r="H657">
        <v>1</v>
      </c>
      <c r="L657">
        <v>1</v>
      </c>
      <c r="M657" s="13">
        <v>26.84</v>
      </c>
      <c r="N657" t="s">
        <v>27</v>
      </c>
      <c r="O657" t="s">
        <v>51</v>
      </c>
      <c r="P657">
        <v>22</v>
      </c>
      <c r="Q657" s="14">
        <f>_xlfn.IFS(H657=1,$AB$3,H657=2,$AB$4,H657=3,$AB$5)</f>
        <v>80</v>
      </c>
      <c r="R657" s="14">
        <f>L657*Q657</f>
        <v>80</v>
      </c>
      <c r="S657" s="14">
        <f>Table4[[#This Row],[LbrCost]]/24</f>
        <v>3.3333333333333335</v>
      </c>
      <c r="T657" s="14">
        <f>IF(Table4[[#This Row],[WtyLbr]]="Yes",0,Table4[[#This Row],[LbrCost]])</f>
        <v>80</v>
      </c>
      <c r="U657" s="14">
        <f>IF(Table4[[#This Row],[WtyParts]]="Yes",0,Table4[[#This Row],[PartsCost]])</f>
        <v>26.84</v>
      </c>
      <c r="V657" s="14">
        <f>M657+R657</f>
        <v>106.84</v>
      </c>
      <c r="W657" s="14">
        <f>SUM(Table4[[#This Row],[LbrFee]],Table4[[#This Row],[PartsFee]])</f>
        <v>106.84</v>
      </c>
      <c r="X657" t="s">
        <v>47</v>
      </c>
      <c r="Y657" t="s">
        <v>39</v>
      </c>
    </row>
    <row r="658" spans="1:25" ht="30" customHeight="1" x14ac:dyDescent="0.3">
      <c r="A658" t="s">
        <v>713</v>
      </c>
      <c r="B658" t="s">
        <v>36</v>
      </c>
      <c r="C658" t="s">
        <v>25</v>
      </c>
      <c r="D658" t="s">
        <v>37</v>
      </c>
      <c r="F658">
        <v>44322</v>
      </c>
      <c r="G658">
        <v>44336</v>
      </c>
      <c r="H658">
        <v>1</v>
      </c>
      <c r="L658">
        <v>0.25</v>
      </c>
      <c r="M658" s="13">
        <v>56.11</v>
      </c>
      <c r="N658" t="s">
        <v>27</v>
      </c>
      <c r="O658" t="s">
        <v>28</v>
      </c>
      <c r="P658">
        <v>14</v>
      </c>
      <c r="Q658" s="14">
        <f>_xlfn.IFS(H658=1,$AB$3,H658=2,$AB$4,H658=3,$AB$5)</f>
        <v>80</v>
      </c>
      <c r="R658" s="14">
        <f>L658*Q658</f>
        <v>20</v>
      </c>
      <c r="S658" s="14">
        <f>Table4[[#This Row],[LbrCost]]/24</f>
        <v>0.83333333333333337</v>
      </c>
      <c r="T658" s="14">
        <f>IF(Table4[[#This Row],[WtyLbr]]="Yes",0,Table4[[#This Row],[LbrCost]])</f>
        <v>20</v>
      </c>
      <c r="U658" s="14">
        <f>IF(Table4[[#This Row],[WtyParts]]="Yes",0,Table4[[#This Row],[PartsCost]])</f>
        <v>56.11</v>
      </c>
      <c r="V658" s="14">
        <f>M658+R658</f>
        <v>76.11</v>
      </c>
      <c r="W658" s="14">
        <f>SUM(Table4[[#This Row],[LbrFee]],Table4[[#This Row],[PartsFee]])</f>
        <v>76.11</v>
      </c>
      <c r="X658" t="s">
        <v>39</v>
      </c>
      <c r="Y658" t="s">
        <v>39</v>
      </c>
    </row>
    <row r="659" spans="1:25" ht="30" customHeight="1" x14ac:dyDescent="0.3">
      <c r="A659" t="s">
        <v>714</v>
      </c>
      <c r="B659" t="s">
        <v>24</v>
      </c>
      <c r="C659" t="s">
        <v>202</v>
      </c>
      <c r="D659" t="s">
        <v>33</v>
      </c>
      <c r="F659">
        <v>44322</v>
      </c>
      <c r="G659">
        <v>44335</v>
      </c>
      <c r="H659">
        <v>2</v>
      </c>
      <c r="L659">
        <v>0.5</v>
      </c>
      <c r="M659" s="13">
        <v>205.53</v>
      </c>
      <c r="N659" t="s">
        <v>27</v>
      </c>
      <c r="O659" t="s">
        <v>28</v>
      </c>
      <c r="P659">
        <v>13</v>
      </c>
      <c r="Q659" s="14">
        <f>_xlfn.IFS(H659=1,$AB$3,H659=2,$AB$4,H659=3,$AB$5)</f>
        <v>140</v>
      </c>
      <c r="R659" s="14">
        <f>L659*Q659</f>
        <v>70</v>
      </c>
      <c r="S659" s="14">
        <f>Table4[[#This Row],[LbrCost]]/24</f>
        <v>2.9166666666666665</v>
      </c>
      <c r="T659" s="14">
        <f>IF(Table4[[#This Row],[WtyLbr]]="Yes",0,Table4[[#This Row],[LbrCost]])</f>
        <v>70</v>
      </c>
      <c r="U659" s="14">
        <f>IF(Table4[[#This Row],[WtyParts]]="Yes",0,Table4[[#This Row],[PartsCost]])</f>
        <v>205.53</v>
      </c>
      <c r="V659" s="14">
        <f>M659+R659</f>
        <v>275.52999999999997</v>
      </c>
      <c r="W659" s="14">
        <f>SUM(Table4[[#This Row],[LbrFee]],Table4[[#This Row],[PartsFee]])</f>
        <v>275.52999999999997</v>
      </c>
      <c r="X659" t="s">
        <v>39</v>
      </c>
      <c r="Y659" t="s">
        <v>47</v>
      </c>
    </row>
    <row r="660" spans="1:25" ht="30" customHeight="1" x14ac:dyDescent="0.3">
      <c r="A660" t="s">
        <v>715</v>
      </c>
      <c r="B660" t="s">
        <v>42</v>
      </c>
      <c r="C660" t="s">
        <v>43</v>
      </c>
      <c r="D660" t="s">
        <v>53</v>
      </c>
      <c r="F660">
        <v>44322</v>
      </c>
      <c r="G660">
        <v>44342</v>
      </c>
      <c r="H660">
        <v>1</v>
      </c>
      <c r="L660">
        <v>1</v>
      </c>
      <c r="M660" s="13">
        <v>77.81</v>
      </c>
      <c r="N660" t="s">
        <v>27</v>
      </c>
      <c r="O660" t="s">
        <v>51</v>
      </c>
      <c r="P660">
        <v>20</v>
      </c>
      <c r="Q660" s="14">
        <f>_xlfn.IFS(H660=1,$AB$3,H660=2,$AB$4,H660=3,$AB$5)</f>
        <v>80</v>
      </c>
      <c r="R660" s="14">
        <f>L660*Q660</f>
        <v>80</v>
      </c>
      <c r="S660" s="14">
        <f>Table4[[#This Row],[LbrCost]]/24</f>
        <v>3.3333333333333335</v>
      </c>
      <c r="T660" s="14">
        <f>IF(Table4[[#This Row],[WtyLbr]]="Yes",0,Table4[[#This Row],[LbrCost]])</f>
        <v>80</v>
      </c>
      <c r="U660" s="14">
        <f>IF(Table4[[#This Row],[WtyParts]]="Yes",0,Table4[[#This Row],[PartsCost]])</f>
        <v>77.81</v>
      </c>
      <c r="V660" s="14">
        <f>M660+R660</f>
        <v>157.81</v>
      </c>
      <c r="W660" s="14">
        <f>SUM(Table4[[#This Row],[LbrFee]],Table4[[#This Row],[PartsFee]])</f>
        <v>157.81</v>
      </c>
      <c r="X660" t="s">
        <v>39</v>
      </c>
      <c r="Y660" t="s">
        <v>47</v>
      </c>
    </row>
    <row r="661" spans="1:25" ht="30" customHeight="1" x14ac:dyDescent="0.3">
      <c r="A661" t="s">
        <v>716</v>
      </c>
      <c r="B661" t="s">
        <v>68</v>
      </c>
      <c r="C661" t="s">
        <v>43</v>
      </c>
      <c r="D661" t="s">
        <v>33</v>
      </c>
      <c r="F661">
        <v>44322</v>
      </c>
      <c r="G661">
        <v>44343</v>
      </c>
      <c r="H661">
        <v>1</v>
      </c>
      <c r="L661">
        <v>0.5</v>
      </c>
      <c r="M661" s="13">
        <v>205.07</v>
      </c>
      <c r="N661" t="s">
        <v>27</v>
      </c>
      <c r="O661" t="s">
        <v>51</v>
      </c>
      <c r="P661">
        <v>21</v>
      </c>
      <c r="Q661" s="14">
        <f>_xlfn.IFS(H661=1,$AB$3,H661=2,$AB$4,H661=3,$AB$5)</f>
        <v>80</v>
      </c>
      <c r="R661" s="14">
        <f>L661*Q661</f>
        <v>40</v>
      </c>
      <c r="S661" s="14">
        <f>Table4[[#This Row],[LbrCost]]/24</f>
        <v>1.6666666666666667</v>
      </c>
      <c r="T661" s="14">
        <f>IF(Table4[[#This Row],[WtyLbr]]="Yes",0,Table4[[#This Row],[LbrCost]])</f>
        <v>40</v>
      </c>
      <c r="U661" s="14">
        <f>IF(Table4[[#This Row],[WtyParts]]="Yes",0,Table4[[#This Row],[PartsCost]])</f>
        <v>205.07</v>
      </c>
      <c r="V661" s="14">
        <f>M661+R661</f>
        <v>245.07</v>
      </c>
      <c r="W661" s="14">
        <f>SUM(Table4[[#This Row],[LbrFee]],Table4[[#This Row],[PartsFee]])</f>
        <v>245.07</v>
      </c>
      <c r="X661" t="s">
        <v>39</v>
      </c>
      <c r="Y661" t="s">
        <v>39</v>
      </c>
    </row>
    <row r="662" spans="1:25" ht="30" customHeight="1" x14ac:dyDescent="0.3">
      <c r="A662" t="s">
        <v>717</v>
      </c>
      <c r="B662" t="s">
        <v>68</v>
      </c>
      <c r="C662" t="s">
        <v>43</v>
      </c>
      <c r="D662" t="s">
        <v>53</v>
      </c>
      <c r="F662">
        <v>44323</v>
      </c>
      <c r="G662">
        <v>44397</v>
      </c>
      <c r="H662">
        <v>1</v>
      </c>
      <c r="L662">
        <v>1.25</v>
      </c>
      <c r="M662" s="13">
        <v>30</v>
      </c>
      <c r="N662" t="s">
        <v>27</v>
      </c>
      <c r="O662" t="s">
        <v>51</v>
      </c>
      <c r="P662">
        <v>74</v>
      </c>
      <c r="Q662" s="14">
        <f>_xlfn.IFS(H662=1,$AB$3,H662=2,$AB$4,H662=3,$AB$5)</f>
        <v>80</v>
      </c>
      <c r="R662" s="14">
        <f>L662*Q662</f>
        <v>100</v>
      </c>
      <c r="S662" s="14">
        <f>Table4[[#This Row],[LbrCost]]/24</f>
        <v>4.166666666666667</v>
      </c>
      <c r="T662" s="14">
        <f>IF(Table4[[#This Row],[WtyLbr]]="Yes",0,Table4[[#This Row],[LbrCost]])</f>
        <v>100</v>
      </c>
      <c r="U662" s="14">
        <f>IF(Table4[[#This Row],[WtyParts]]="Yes",0,Table4[[#This Row],[PartsCost]])</f>
        <v>30</v>
      </c>
      <c r="V662" s="14">
        <f>M662+R662</f>
        <v>130</v>
      </c>
      <c r="W662" s="14">
        <f>SUM(Table4[[#This Row],[LbrFee]],Table4[[#This Row],[PartsFee]])</f>
        <v>130</v>
      </c>
      <c r="X662" t="s">
        <v>34</v>
      </c>
      <c r="Y662" t="s">
        <v>29</v>
      </c>
    </row>
    <row r="663" spans="1:25" ht="30" customHeight="1" x14ac:dyDescent="0.3">
      <c r="A663" t="s">
        <v>718</v>
      </c>
      <c r="B663" t="s">
        <v>31</v>
      </c>
      <c r="C663" t="s">
        <v>32</v>
      </c>
      <c r="D663" t="s">
        <v>26</v>
      </c>
      <c r="F663">
        <v>44326</v>
      </c>
      <c r="G663">
        <v>44335</v>
      </c>
      <c r="H663">
        <v>1</v>
      </c>
      <c r="L663">
        <v>0.5</v>
      </c>
      <c r="M663" s="13">
        <v>92.59</v>
      </c>
      <c r="N663" t="s">
        <v>27</v>
      </c>
      <c r="O663" t="s">
        <v>38</v>
      </c>
      <c r="P663">
        <v>9</v>
      </c>
      <c r="Q663" s="14">
        <f>_xlfn.IFS(H663=1,$AB$3,H663=2,$AB$4,H663=3,$AB$5)</f>
        <v>80</v>
      </c>
      <c r="R663" s="14">
        <f>L663*Q663</f>
        <v>40</v>
      </c>
      <c r="S663" s="14">
        <f>Table4[[#This Row],[LbrCost]]/24</f>
        <v>1.6666666666666667</v>
      </c>
      <c r="T663" s="14">
        <f>IF(Table4[[#This Row],[WtyLbr]]="Yes",0,Table4[[#This Row],[LbrCost]])</f>
        <v>40</v>
      </c>
      <c r="U663" s="14">
        <f>IF(Table4[[#This Row],[WtyParts]]="Yes",0,Table4[[#This Row],[PartsCost]])</f>
        <v>92.59</v>
      </c>
      <c r="V663" s="14">
        <f>M663+R663</f>
        <v>132.59</v>
      </c>
      <c r="W663" s="14">
        <f>SUM(Table4[[#This Row],[LbrFee]],Table4[[#This Row],[PartsFee]])</f>
        <v>132.59</v>
      </c>
      <c r="X663" t="s">
        <v>63</v>
      </c>
      <c r="Y663" t="s">
        <v>47</v>
      </c>
    </row>
    <row r="664" spans="1:25" ht="30" customHeight="1" x14ac:dyDescent="0.3">
      <c r="A664" t="s">
        <v>719</v>
      </c>
      <c r="B664" t="s">
        <v>24</v>
      </c>
      <c r="C664" t="s">
        <v>202</v>
      </c>
      <c r="D664" t="s">
        <v>26</v>
      </c>
      <c r="F664">
        <v>44326</v>
      </c>
      <c r="G664">
        <v>44347</v>
      </c>
      <c r="H664">
        <v>1</v>
      </c>
      <c r="L664">
        <v>0.25</v>
      </c>
      <c r="M664" s="13">
        <v>58.24</v>
      </c>
      <c r="N664" t="s">
        <v>27</v>
      </c>
      <c r="O664" t="s">
        <v>28</v>
      </c>
      <c r="P664">
        <v>21</v>
      </c>
      <c r="Q664" s="14">
        <f>_xlfn.IFS(H664=1,$AB$3,H664=2,$AB$4,H664=3,$AB$5)</f>
        <v>80</v>
      </c>
      <c r="R664" s="14">
        <f>L664*Q664</f>
        <v>20</v>
      </c>
      <c r="S664" s="14">
        <f>Table4[[#This Row],[LbrCost]]/24</f>
        <v>0.83333333333333337</v>
      </c>
      <c r="T664" s="14">
        <f>IF(Table4[[#This Row],[WtyLbr]]="Yes",0,Table4[[#This Row],[LbrCost]])</f>
        <v>20</v>
      </c>
      <c r="U664" s="14">
        <f>IF(Table4[[#This Row],[WtyParts]]="Yes",0,Table4[[#This Row],[PartsCost]])</f>
        <v>58.24</v>
      </c>
      <c r="V664" s="14">
        <f>M664+R664</f>
        <v>78.240000000000009</v>
      </c>
      <c r="W664" s="14">
        <f>SUM(Table4[[#This Row],[LbrFee]],Table4[[#This Row],[PartsFee]])</f>
        <v>78.240000000000009</v>
      </c>
      <c r="X664" t="s">
        <v>63</v>
      </c>
      <c r="Y664" t="s">
        <v>63</v>
      </c>
    </row>
    <row r="665" spans="1:25" ht="30" customHeight="1" x14ac:dyDescent="0.3">
      <c r="A665" t="s">
        <v>720</v>
      </c>
      <c r="B665" t="s">
        <v>42</v>
      </c>
      <c r="C665" t="s">
        <v>50</v>
      </c>
      <c r="D665" t="s">
        <v>33</v>
      </c>
      <c r="E665" t="s">
        <v>44</v>
      </c>
      <c r="F665">
        <v>44326</v>
      </c>
      <c r="G665">
        <v>44352</v>
      </c>
      <c r="H665">
        <v>2</v>
      </c>
      <c r="L665">
        <v>0.5</v>
      </c>
      <c r="M665" s="13">
        <v>69.66</v>
      </c>
      <c r="N665" t="s">
        <v>27</v>
      </c>
      <c r="O665" t="s">
        <v>38</v>
      </c>
      <c r="P665">
        <v>26</v>
      </c>
      <c r="Q665" s="14">
        <f>_xlfn.IFS(H665=1,$AB$3,H665=2,$AB$4,H665=3,$AB$5)</f>
        <v>140</v>
      </c>
      <c r="R665" s="14">
        <f>L665*Q665</f>
        <v>70</v>
      </c>
      <c r="S665" s="14">
        <f>Table4[[#This Row],[LbrCost]]/24</f>
        <v>2.9166666666666665</v>
      </c>
      <c r="T665" s="14">
        <f>IF(Table4[[#This Row],[WtyLbr]]="Yes",0,Table4[[#This Row],[LbrCost]])</f>
        <v>70</v>
      </c>
      <c r="U665" s="14">
        <f>IF(Table4[[#This Row],[WtyParts]]="Yes",0,Table4[[#This Row],[PartsCost]])</f>
        <v>69.66</v>
      </c>
      <c r="V665" s="14">
        <f>M665+R665</f>
        <v>139.66</v>
      </c>
      <c r="W665" s="14">
        <f>SUM(Table4[[#This Row],[LbrFee]],Table4[[#This Row],[PartsFee]])</f>
        <v>139.66</v>
      </c>
      <c r="X665" t="s">
        <v>63</v>
      </c>
      <c r="Y665" t="s">
        <v>60</v>
      </c>
    </row>
    <row r="666" spans="1:25" ht="30" customHeight="1" x14ac:dyDescent="0.3">
      <c r="A666" t="s">
        <v>721</v>
      </c>
      <c r="B666" t="s">
        <v>36</v>
      </c>
      <c r="C666" t="s">
        <v>43</v>
      </c>
      <c r="D666" t="s">
        <v>169</v>
      </c>
      <c r="E666" t="s">
        <v>44</v>
      </c>
      <c r="F666">
        <v>44326</v>
      </c>
      <c r="G666">
        <v>44349</v>
      </c>
      <c r="H666">
        <v>2</v>
      </c>
      <c r="L666">
        <v>1</v>
      </c>
      <c r="M666" s="13">
        <v>51.88</v>
      </c>
      <c r="N666" t="s">
        <v>27</v>
      </c>
      <c r="O666" t="s">
        <v>51</v>
      </c>
      <c r="P666">
        <v>23</v>
      </c>
      <c r="Q666" s="14">
        <f>_xlfn.IFS(H666=1,$AB$3,H666=2,$AB$4,H666=3,$AB$5)</f>
        <v>140</v>
      </c>
      <c r="R666" s="14">
        <f>L666*Q666</f>
        <v>140</v>
      </c>
      <c r="S666" s="14">
        <f>Table4[[#This Row],[LbrCost]]/24</f>
        <v>5.833333333333333</v>
      </c>
      <c r="T666" s="14">
        <f>IF(Table4[[#This Row],[WtyLbr]]="Yes",0,Table4[[#This Row],[LbrCost]])</f>
        <v>140</v>
      </c>
      <c r="U666" s="14">
        <f>IF(Table4[[#This Row],[WtyParts]]="Yes",0,Table4[[#This Row],[PartsCost]])</f>
        <v>51.88</v>
      </c>
      <c r="V666" s="14">
        <f>M666+R666</f>
        <v>191.88</v>
      </c>
      <c r="W666" s="14">
        <f>SUM(Table4[[#This Row],[LbrFee]],Table4[[#This Row],[PartsFee]])</f>
        <v>191.88</v>
      </c>
      <c r="X666" t="s">
        <v>63</v>
      </c>
      <c r="Y666" t="s">
        <v>47</v>
      </c>
    </row>
    <row r="667" spans="1:25" ht="30" customHeight="1" x14ac:dyDescent="0.3">
      <c r="A667" t="s">
        <v>722</v>
      </c>
      <c r="B667" t="s">
        <v>80</v>
      </c>
      <c r="C667" t="s">
        <v>43</v>
      </c>
      <c r="D667" t="s">
        <v>26</v>
      </c>
      <c r="F667">
        <v>44326</v>
      </c>
      <c r="G667">
        <v>44357</v>
      </c>
      <c r="H667">
        <v>2</v>
      </c>
      <c r="L667">
        <v>0.5</v>
      </c>
      <c r="M667" s="13">
        <v>103.18</v>
      </c>
      <c r="N667" t="s">
        <v>27</v>
      </c>
      <c r="O667" t="s">
        <v>51</v>
      </c>
      <c r="P667">
        <v>31</v>
      </c>
      <c r="Q667" s="14">
        <f>_xlfn.IFS(H667=1,$AB$3,H667=2,$AB$4,H667=3,$AB$5)</f>
        <v>140</v>
      </c>
      <c r="R667" s="14">
        <f>L667*Q667</f>
        <v>70</v>
      </c>
      <c r="S667" s="14">
        <f>Table4[[#This Row],[LbrCost]]/24</f>
        <v>2.9166666666666665</v>
      </c>
      <c r="T667" s="14">
        <f>IF(Table4[[#This Row],[WtyLbr]]="Yes",0,Table4[[#This Row],[LbrCost]])</f>
        <v>70</v>
      </c>
      <c r="U667" s="14">
        <f>IF(Table4[[#This Row],[WtyParts]]="Yes",0,Table4[[#This Row],[PartsCost]])</f>
        <v>103.18</v>
      </c>
      <c r="V667" s="14">
        <f>M667+R667</f>
        <v>173.18</v>
      </c>
      <c r="W667" s="14">
        <f>SUM(Table4[[#This Row],[LbrFee]],Table4[[#This Row],[PartsFee]])</f>
        <v>173.18</v>
      </c>
      <c r="X667" t="s">
        <v>63</v>
      </c>
      <c r="Y667" t="s">
        <v>39</v>
      </c>
    </row>
    <row r="668" spans="1:25" ht="30" customHeight="1" x14ac:dyDescent="0.3">
      <c r="A668" t="s">
        <v>723</v>
      </c>
      <c r="B668" t="s">
        <v>24</v>
      </c>
      <c r="C668" t="s">
        <v>202</v>
      </c>
      <c r="D668" t="s">
        <v>26</v>
      </c>
      <c r="F668">
        <v>44326</v>
      </c>
      <c r="G668">
        <v>44357</v>
      </c>
      <c r="H668">
        <v>2</v>
      </c>
      <c r="L668">
        <v>0.25</v>
      </c>
      <c r="M668" s="13">
        <v>122.63</v>
      </c>
      <c r="N668" t="s">
        <v>27</v>
      </c>
      <c r="O668" t="s">
        <v>51</v>
      </c>
      <c r="P668">
        <v>31</v>
      </c>
      <c r="Q668" s="14">
        <f>_xlfn.IFS(H668=1,$AB$3,H668=2,$AB$4,H668=3,$AB$5)</f>
        <v>140</v>
      </c>
      <c r="R668" s="14">
        <f>L668*Q668</f>
        <v>35</v>
      </c>
      <c r="S668" s="14">
        <f>Table4[[#This Row],[LbrCost]]/24</f>
        <v>1.4583333333333333</v>
      </c>
      <c r="T668" s="14">
        <f>IF(Table4[[#This Row],[WtyLbr]]="Yes",0,Table4[[#This Row],[LbrCost]])</f>
        <v>35</v>
      </c>
      <c r="U668" s="14">
        <f>IF(Table4[[#This Row],[WtyParts]]="Yes",0,Table4[[#This Row],[PartsCost]])</f>
        <v>122.63</v>
      </c>
      <c r="V668" s="14">
        <f>M668+R668</f>
        <v>157.63</v>
      </c>
      <c r="W668" s="14">
        <f>SUM(Table4[[#This Row],[LbrFee]],Table4[[#This Row],[PartsFee]])</f>
        <v>157.63</v>
      </c>
      <c r="X668" t="s">
        <v>63</v>
      </c>
      <c r="Y668" t="s">
        <v>39</v>
      </c>
    </row>
    <row r="669" spans="1:25" ht="30" customHeight="1" x14ac:dyDescent="0.3">
      <c r="A669" t="s">
        <v>724</v>
      </c>
      <c r="B669" t="s">
        <v>68</v>
      </c>
      <c r="C669" t="s">
        <v>43</v>
      </c>
      <c r="D669" t="s">
        <v>26</v>
      </c>
      <c r="F669">
        <v>44326</v>
      </c>
      <c r="G669">
        <v>44361</v>
      </c>
      <c r="H669">
        <v>1</v>
      </c>
      <c r="L669">
        <v>0.25</v>
      </c>
      <c r="M669" s="13">
        <v>73.81</v>
      </c>
      <c r="N669" t="s">
        <v>27</v>
      </c>
      <c r="O669" t="s">
        <v>51</v>
      </c>
      <c r="P669">
        <v>35</v>
      </c>
      <c r="Q669" s="14">
        <f>_xlfn.IFS(H669=1,$AB$3,H669=2,$AB$4,H669=3,$AB$5)</f>
        <v>80</v>
      </c>
      <c r="R669" s="14">
        <f>L669*Q669</f>
        <v>20</v>
      </c>
      <c r="S669" s="14">
        <f>Table4[[#This Row],[LbrCost]]/24</f>
        <v>0.83333333333333337</v>
      </c>
      <c r="T669" s="14">
        <f>IF(Table4[[#This Row],[WtyLbr]]="Yes",0,Table4[[#This Row],[LbrCost]])</f>
        <v>20</v>
      </c>
      <c r="U669" s="14">
        <f>IF(Table4[[#This Row],[WtyParts]]="Yes",0,Table4[[#This Row],[PartsCost]])</f>
        <v>73.81</v>
      </c>
      <c r="V669" s="14">
        <f>M669+R669</f>
        <v>93.81</v>
      </c>
      <c r="W669" s="14">
        <f>SUM(Table4[[#This Row],[LbrFee]],Table4[[#This Row],[PartsFee]])</f>
        <v>93.81</v>
      </c>
      <c r="X669" t="s">
        <v>63</v>
      </c>
      <c r="Y669" t="s">
        <v>63</v>
      </c>
    </row>
    <row r="670" spans="1:25" ht="30" customHeight="1" x14ac:dyDescent="0.3">
      <c r="A670" t="s">
        <v>725</v>
      </c>
      <c r="B670" t="s">
        <v>42</v>
      </c>
      <c r="C670" t="s">
        <v>50</v>
      </c>
      <c r="D670" t="s">
        <v>37</v>
      </c>
      <c r="F670">
        <v>44327</v>
      </c>
      <c r="G670">
        <v>44340</v>
      </c>
      <c r="H670">
        <v>2</v>
      </c>
      <c r="L670">
        <v>0.25</v>
      </c>
      <c r="M670" s="13">
        <v>479.36</v>
      </c>
      <c r="N670" t="s">
        <v>27</v>
      </c>
      <c r="O670" t="s">
        <v>28</v>
      </c>
      <c r="P670">
        <v>13</v>
      </c>
      <c r="Q670" s="14">
        <f>_xlfn.IFS(H670=1,$AB$3,H670=2,$AB$4,H670=3,$AB$5)</f>
        <v>140</v>
      </c>
      <c r="R670" s="14">
        <f>L670*Q670</f>
        <v>35</v>
      </c>
      <c r="S670" s="14">
        <f>Table4[[#This Row],[LbrCost]]/24</f>
        <v>1.4583333333333333</v>
      </c>
      <c r="T670" s="14">
        <f>IF(Table4[[#This Row],[WtyLbr]]="Yes",0,Table4[[#This Row],[LbrCost]])</f>
        <v>35</v>
      </c>
      <c r="U670" s="14">
        <f>IF(Table4[[#This Row],[WtyParts]]="Yes",0,Table4[[#This Row],[PartsCost]])</f>
        <v>479.36</v>
      </c>
      <c r="V670" s="14">
        <f>M670+R670</f>
        <v>514.36</v>
      </c>
      <c r="W670" s="14">
        <f>SUM(Table4[[#This Row],[LbrFee]],Table4[[#This Row],[PartsFee]])</f>
        <v>514.36</v>
      </c>
      <c r="X670" t="s">
        <v>29</v>
      </c>
      <c r="Y670" t="s">
        <v>63</v>
      </c>
    </row>
    <row r="671" spans="1:25" ht="30" customHeight="1" x14ac:dyDescent="0.3">
      <c r="A671" t="s">
        <v>726</v>
      </c>
      <c r="B671" t="s">
        <v>55</v>
      </c>
      <c r="C671" t="s">
        <v>25</v>
      </c>
      <c r="D671" t="s">
        <v>26</v>
      </c>
      <c r="F671">
        <v>44327</v>
      </c>
      <c r="G671">
        <v>44349</v>
      </c>
      <c r="H671">
        <v>1</v>
      </c>
      <c r="L671">
        <v>0.25</v>
      </c>
      <c r="M671" s="13">
        <v>180</v>
      </c>
      <c r="N671" t="s">
        <v>27</v>
      </c>
      <c r="O671" t="s">
        <v>38</v>
      </c>
      <c r="P671">
        <v>22</v>
      </c>
      <c r="Q671" s="14">
        <f>_xlfn.IFS(H671=1,$AB$3,H671=2,$AB$4,H671=3,$AB$5)</f>
        <v>80</v>
      </c>
      <c r="R671" s="14">
        <f>L671*Q671</f>
        <v>20</v>
      </c>
      <c r="S671" s="14">
        <f>Table4[[#This Row],[LbrCost]]/24</f>
        <v>0.83333333333333337</v>
      </c>
      <c r="T671" s="14">
        <f>IF(Table4[[#This Row],[WtyLbr]]="Yes",0,Table4[[#This Row],[LbrCost]])</f>
        <v>20</v>
      </c>
      <c r="U671" s="14">
        <f>IF(Table4[[#This Row],[WtyParts]]="Yes",0,Table4[[#This Row],[PartsCost]])</f>
        <v>180</v>
      </c>
      <c r="V671" s="14">
        <f>M671+R671</f>
        <v>200</v>
      </c>
      <c r="W671" s="14">
        <f>SUM(Table4[[#This Row],[LbrFee]],Table4[[#This Row],[PartsFee]])</f>
        <v>200</v>
      </c>
      <c r="X671" t="s">
        <v>29</v>
      </c>
      <c r="Y671" t="s">
        <v>47</v>
      </c>
    </row>
    <row r="672" spans="1:25" ht="30" customHeight="1" x14ac:dyDescent="0.3">
      <c r="A672" t="s">
        <v>727</v>
      </c>
      <c r="B672" t="s">
        <v>36</v>
      </c>
      <c r="C672" t="s">
        <v>43</v>
      </c>
      <c r="D672" t="s">
        <v>33</v>
      </c>
      <c r="E672" t="s">
        <v>44</v>
      </c>
      <c r="F672">
        <v>44327</v>
      </c>
      <c r="G672">
        <v>44399</v>
      </c>
      <c r="H672">
        <v>1</v>
      </c>
      <c r="L672">
        <v>1</v>
      </c>
      <c r="M672" s="13">
        <v>117.45</v>
      </c>
      <c r="N672" t="s">
        <v>27</v>
      </c>
      <c r="O672" t="s">
        <v>28</v>
      </c>
      <c r="P672">
        <v>72</v>
      </c>
      <c r="Q672" s="14">
        <f>_xlfn.IFS(H672=1,$AB$3,H672=2,$AB$4,H672=3,$AB$5)</f>
        <v>80</v>
      </c>
      <c r="R672" s="14">
        <f>L672*Q672</f>
        <v>80</v>
      </c>
      <c r="S672" s="14">
        <f>Table4[[#This Row],[LbrCost]]/24</f>
        <v>3.3333333333333335</v>
      </c>
      <c r="T672" s="14">
        <f>IF(Table4[[#This Row],[WtyLbr]]="Yes",0,Table4[[#This Row],[LbrCost]])</f>
        <v>80</v>
      </c>
      <c r="U672" s="14">
        <f>IF(Table4[[#This Row],[WtyParts]]="Yes",0,Table4[[#This Row],[PartsCost]])</f>
        <v>117.45</v>
      </c>
      <c r="V672" s="14">
        <f>M672+R672</f>
        <v>197.45</v>
      </c>
      <c r="W672" s="14">
        <f>SUM(Table4[[#This Row],[LbrFee]],Table4[[#This Row],[PartsFee]])</f>
        <v>197.45</v>
      </c>
      <c r="X672" t="s">
        <v>29</v>
      </c>
      <c r="Y672" t="s">
        <v>39</v>
      </c>
    </row>
    <row r="673" spans="1:25" ht="30" customHeight="1" x14ac:dyDescent="0.3">
      <c r="A673" t="s">
        <v>728</v>
      </c>
      <c r="B673" t="s">
        <v>55</v>
      </c>
      <c r="C673" t="s">
        <v>25</v>
      </c>
      <c r="D673" t="s">
        <v>26</v>
      </c>
      <c r="F673">
        <v>44328</v>
      </c>
      <c r="G673">
        <v>44349</v>
      </c>
      <c r="H673">
        <v>1</v>
      </c>
      <c r="L673">
        <v>0.25</v>
      </c>
      <c r="M673" s="13">
        <v>240.28</v>
      </c>
      <c r="N673" t="s">
        <v>27</v>
      </c>
      <c r="O673" t="s">
        <v>38</v>
      </c>
      <c r="P673">
        <v>21</v>
      </c>
      <c r="Q673" s="14">
        <f>_xlfn.IFS(H673=1,$AB$3,H673=2,$AB$4,H673=3,$AB$5)</f>
        <v>80</v>
      </c>
      <c r="R673" s="14">
        <f>L673*Q673</f>
        <v>20</v>
      </c>
      <c r="S673" s="14">
        <f>Table4[[#This Row],[LbrCost]]/24</f>
        <v>0.83333333333333337</v>
      </c>
      <c r="T673" s="14">
        <f>IF(Table4[[#This Row],[WtyLbr]]="Yes",0,Table4[[#This Row],[LbrCost]])</f>
        <v>20</v>
      </c>
      <c r="U673" s="14">
        <f>IF(Table4[[#This Row],[WtyParts]]="Yes",0,Table4[[#This Row],[PartsCost]])</f>
        <v>240.28</v>
      </c>
      <c r="V673" s="14">
        <f>M673+R673</f>
        <v>260.27999999999997</v>
      </c>
      <c r="W673" s="14">
        <f>SUM(Table4[[#This Row],[LbrFee]],Table4[[#This Row],[PartsFee]])</f>
        <v>260.27999999999997</v>
      </c>
      <c r="X673" t="s">
        <v>47</v>
      </c>
      <c r="Y673" t="s">
        <v>47</v>
      </c>
    </row>
    <row r="674" spans="1:25" ht="30" customHeight="1" x14ac:dyDescent="0.3">
      <c r="A674" t="s">
        <v>729</v>
      </c>
      <c r="B674" t="s">
        <v>80</v>
      </c>
      <c r="C674" t="s">
        <v>25</v>
      </c>
      <c r="D674" t="s">
        <v>33</v>
      </c>
      <c r="F674">
        <v>44328</v>
      </c>
      <c r="G674">
        <v>44363</v>
      </c>
      <c r="H674">
        <v>2</v>
      </c>
      <c r="L674">
        <v>0.5</v>
      </c>
      <c r="M674" s="13">
        <v>176.31</v>
      </c>
      <c r="N674" t="s">
        <v>27</v>
      </c>
      <c r="O674" t="s">
        <v>51</v>
      </c>
      <c r="P674">
        <v>35</v>
      </c>
      <c r="Q674" s="14">
        <f>_xlfn.IFS(H674=1,$AB$3,H674=2,$AB$4,H674=3,$AB$5)</f>
        <v>140</v>
      </c>
      <c r="R674" s="14">
        <f>L674*Q674</f>
        <v>70</v>
      </c>
      <c r="S674" s="14">
        <f>Table4[[#This Row],[LbrCost]]/24</f>
        <v>2.9166666666666665</v>
      </c>
      <c r="T674" s="14">
        <f>IF(Table4[[#This Row],[WtyLbr]]="Yes",0,Table4[[#This Row],[LbrCost]])</f>
        <v>70</v>
      </c>
      <c r="U674" s="14">
        <f>IF(Table4[[#This Row],[WtyParts]]="Yes",0,Table4[[#This Row],[PartsCost]])</f>
        <v>176.31</v>
      </c>
      <c r="V674" s="14">
        <f>M674+R674</f>
        <v>246.31</v>
      </c>
      <c r="W674" s="14">
        <f>SUM(Table4[[#This Row],[LbrFee]],Table4[[#This Row],[PartsFee]])</f>
        <v>246.31</v>
      </c>
      <c r="X674" t="s">
        <v>47</v>
      </c>
      <c r="Y674" t="s">
        <v>47</v>
      </c>
    </row>
    <row r="675" spans="1:25" ht="30" customHeight="1" x14ac:dyDescent="0.3">
      <c r="A675" t="s">
        <v>730</v>
      </c>
      <c r="B675" t="s">
        <v>36</v>
      </c>
      <c r="C675" t="s">
        <v>43</v>
      </c>
      <c r="D675" t="s">
        <v>26</v>
      </c>
      <c r="F675">
        <v>44328</v>
      </c>
      <c r="G675">
        <v>44370</v>
      </c>
      <c r="H675">
        <v>1</v>
      </c>
      <c r="L675">
        <v>0.5</v>
      </c>
      <c r="M675" s="13">
        <v>280</v>
      </c>
      <c r="N675" t="s">
        <v>27</v>
      </c>
      <c r="O675" t="s">
        <v>28</v>
      </c>
      <c r="P675">
        <v>42</v>
      </c>
      <c r="Q675" s="14">
        <f>_xlfn.IFS(H675=1,$AB$3,H675=2,$AB$4,H675=3,$AB$5)</f>
        <v>80</v>
      </c>
      <c r="R675" s="14">
        <f>L675*Q675</f>
        <v>40</v>
      </c>
      <c r="S675" s="14">
        <f>Table4[[#This Row],[LbrCost]]/24</f>
        <v>1.6666666666666667</v>
      </c>
      <c r="T675" s="14">
        <f>IF(Table4[[#This Row],[WtyLbr]]="Yes",0,Table4[[#This Row],[LbrCost]])</f>
        <v>40</v>
      </c>
      <c r="U675" s="14">
        <f>IF(Table4[[#This Row],[WtyParts]]="Yes",0,Table4[[#This Row],[PartsCost]])</f>
        <v>280</v>
      </c>
      <c r="V675" s="14">
        <f>M675+R675</f>
        <v>320</v>
      </c>
      <c r="W675" s="14">
        <f>SUM(Table4[[#This Row],[LbrFee]],Table4[[#This Row],[PartsFee]])</f>
        <v>320</v>
      </c>
      <c r="X675" t="s">
        <v>47</v>
      </c>
      <c r="Y675" t="s">
        <v>47</v>
      </c>
    </row>
    <row r="676" spans="1:25" ht="30" customHeight="1" x14ac:dyDescent="0.3">
      <c r="A676" t="s">
        <v>731</v>
      </c>
      <c r="B676" t="s">
        <v>36</v>
      </c>
      <c r="C676" t="s">
        <v>25</v>
      </c>
      <c r="D676" t="s">
        <v>53</v>
      </c>
      <c r="F676">
        <v>44328</v>
      </c>
      <c r="G676">
        <v>44397</v>
      </c>
      <c r="H676">
        <v>2</v>
      </c>
      <c r="L676">
        <v>2</v>
      </c>
      <c r="M676" s="13">
        <v>345.73</v>
      </c>
      <c r="N676" t="s">
        <v>27</v>
      </c>
      <c r="O676" t="s">
        <v>51</v>
      </c>
      <c r="P676">
        <v>69</v>
      </c>
      <c r="Q676" s="14">
        <f>_xlfn.IFS(H676=1,$AB$3,H676=2,$AB$4,H676=3,$AB$5)</f>
        <v>140</v>
      </c>
      <c r="R676" s="14">
        <f>L676*Q676</f>
        <v>280</v>
      </c>
      <c r="S676" s="14">
        <f>Table4[[#This Row],[LbrCost]]/24</f>
        <v>11.666666666666666</v>
      </c>
      <c r="T676" s="14">
        <f>IF(Table4[[#This Row],[WtyLbr]]="Yes",0,Table4[[#This Row],[LbrCost]])</f>
        <v>280</v>
      </c>
      <c r="U676" s="14">
        <f>IF(Table4[[#This Row],[WtyParts]]="Yes",0,Table4[[#This Row],[PartsCost]])</f>
        <v>345.73</v>
      </c>
      <c r="V676" s="14">
        <f>M676+R676</f>
        <v>625.73</v>
      </c>
      <c r="W676" s="14">
        <f>SUM(Table4[[#This Row],[LbrFee]],Table4[[#This Row],[PartsFee]])</f>
        <v>625.73</v>
      </c>
      <c r="X676" t="s">
        <v>47</v>
      </c>
      <c r="Y676" t="s">
        <v>29</v>
      </c>
    </row>
    <row r="677" spans="1:25" ht="30" customHeight="1" x14ac:dyDescent="0.3">
      <c r="A677" t="s">
        <v>732</v>
      </c>
      <c r="B677" t="s">
        <v>24</v>
      </c>
      <c r="C677" t="s">
        <v>202</v>
      </c>
      <c r="D677" t="s">
        <v>33</v>
      </c>
      <c r="F677">
        <v>44329</v>
      </c>
      <c r="G677">
        <v>44347</v>
      </c>
      <c r="H677">
        <v>2</v>
      </c>
      <c r="L677">
        <v>1</v>
      </c>
      <c r="M677" s="13">
        <v>158.29</v>
      </c>
      <c r="N677" t="s">
        <v>27</v>
      </c>
      <c r="O677" t="s">
        <v>28</v>
      </c>
      <c r="P677">
        <v>18</v>
      </c>
      <c r="Q677" s="14">
        <f>_xlfn.IFS(H677=1,$AB$3,H677=2,$AB$4,H677=3,$AB$5)</f>
        <v>140</v>
      </c>
      <c r="R677" s="14">
        <f>L677*Q677</f>
        <v>140</v>
      </c>
      <c r="S677" s="14">
        <f>Table4[[#This Row],[LbrCost]]/24</f>
        <v>5.833333333333333</v>
      </c>
      <c r="T677" s="14">
        <f>IF(Table4[[#This Row],[WtyLbr]]="Yes",0,Table4[[#This Row],[LbrCost]])</f>
        <v>140</v>
      </c>
      <c r="U677" s="14">
        <f>IF(Table4[[#This Row],[WtyParts]]="Yes",0,Table4[[#This Row],[PartsCost]])</f>
        <v>158.29</v>
      </c>
      <c r="V677" s="14">
        <f>M677+R677</f>
        <v>298.28999999999996</v>
      </c>
      <c r="W677" s="14">
        <f>SUM(Table4[[#This Row],[LbrFee]],Table4[[#This Row],[PartsFee]])</f>
        <v>298.28999999999996</v>
      </c>
      <c r="X677" t="s">
        <v>39</v>
      </c>
      <c r="Y677" t="s">
        <v>63</v>
      </c>
    </row>
    <row r="678" spans="1:25" ht="30" customHeight="1" x14ac:dyDescent="0.3">
      <c r="A678" t="s">
        <v>733</v>
      </c>
      <c r="B678" t="s">
        <v>42</v>
      </c>
      <c r="C678" t="s">
        <v>43</v>
      </c>
      <c r="D678" t="s">
        <v>33</v>
      </c>
      <c r="F678">
        <v>44329</v>
      </c>
      <c r="G678">
        <v>44348</v>
      </c>
      <c r="H678">
        <v>1</v>
      </c>
      <c r="L678">
        <v>0.5</v>
      </c>
      <c r="M678" s="13">
        <v>14.42</v>
      </c>
      <c r="N678" t="s">
        <v>27</v>
      </c>
      <c r="O678" t="s">
        <v>28</v>
      </c>
      <c r="P678">
        <v>19</v>
      </c>
      <c r="Q678" s="14">
        <f>_xlfn.IFS(H678=1,$AB$3,H678=2,$AB$4,H678=3,$AB$5)</f>
        <v>80</v>
      </c>
      <c r="R678" s="14">
        <f>L678*Q678</f>
        <v>40</v>
      </c>
      <c r="S678" s="14">
        <f>Table4[[#This Row],[LbrCost]]/24</f>
        <v>1.6666666666666667</v>
      </c>
      <c r="T678" s="14">
        <f>IF(Table4[[#This Row],[WtyLbr]]="Yes",0,Table4[[#This Row],[LbrCost]])</f>
        <v>40</v>
      </c>
      <c r="U678" s="14">
        <f>IF(Table4[[#This Row],[WtyParts]]="Yes",0,Table4[[#This Row],[PartsCost]])</f>
        <v>14.42</v>
      </c>
      <c r="V678" s="14">
        <f>M678+R678</f>
        <v>54.42</v>
      </c>
      <c r="W678" s="14">
        <f>SUM(Table4[[#This Row],[LbrFee]],Table4[[#This Row],[PartsFee]])</f>
        <v>54.42</v>
      </c>
      <c r="X678" t="s">
        <v>39</v>
      </c>
      <c r="Y678" t="s">
        <v>29</v>
      </c>
    </row>
    <row r="679" spans="1:25" ht="30" customHeight="1" x14ac:dyDescent="0.3">
      <c r="A679" t="s">
        <v>734</v>
      </c>
      <c r="B679" t="s">
        <v>31</v>
      </c>
      <c r="C679" t="s">
        <v>32</v>
      </c>
      <c r="D679" t="s">
        <v>33</v>
      </c>
      <c r="F679">
        <v>44329</v>
      </c>
      <c r="G679">
        <v>44355</v>
      </c>
      <c r="H679">
        <v>1</v>
      </c>
      <c r="L679">
        <v>0.75</v>
      </c>
      <c r="M679" s="13">
        <v>62.97</v>
      </c>
      <c r="N679" t="s">
        <v>27</v>
      </c>
      <c r="O679" t="s">
        <v>28</v>
      </c>
      <c r="P679">
        <v>26</v>
      </c>
      <c r="Q679" s="14">
        <f>_xlfn.IFS(H679=1,$AB$3,H679=2,$AB$4,H679=3,$AB$5)</f>
        <v>80</v>
      </c>
      <c r="R679" s="14">
        <f>L679*Q679</f>
        <v>60</v>
      </c>
      <c r="S679" s="14">
        <f>Table4[[#This Row],[LbrCost]]/24</f>
        <v>2.5</v>
      </c>
      <c r="T679" s="14">
        <f>IF(Table4[[#This Row],[WtyLbr]]="Yes",0,Table4[[#This Row],[LbrCost]])</f>
        <v>60</v>
      </c>
      <c r="U679" s="14">
        <f>IF(Table4[[#This Row],[WtyParts]]="Yes",0,Table4[[#This Row],[PartsCost]])</f>
        <v>62.97</v>
      </c>
      <c r="V679" s="14">
        <f>M679+R679</f>
        <v>122.97</v>
      </c>
      <c r="W679" s="14">
        <f>SUM(Table4[[#This Row],[LbrFee]],Table4[[#This Row],[PartsFee]])</f>
        <v>122.97</v>
      </c>
      <c r="X679" t="s">
        <v>39</v>
      </c>
      <c r="Y679" t="s">
        <v>29</v>
      </c>
    </row>
    <row r="680" spans="1:25" ht="30" customHeight="1" x14ac:dyDescent="0.3">
      <c r="A680" t="s">
        <v>735</v>
      </c>
      <c r="B680" t="s">
        <v>24</v>
      </c>
      <c r="C680" t="s">
        <v>202</v>
      </c>
      <c r="D680" t="s">
        <v>26</v>
      </c>
      <c r="F680">
        <v>44329</v>
      </c>
      <c r="G680">
        <v>44355</v>
      </c>
      <c r="H680">
        <v>2</v>
      </c>
      <c r="L680">
        <v>0.25</v>
      </c>
      <c r="M680" s="13">
        <v>63.44</v>
      </c>
      <c r="N680" t="s">
        <v>27</v>
      </c>
      <c r="O680" t="s">
        <v>28</v>
      </c>
      <c r="P680">
        <v>26</v>
      </c>
      <c r="Q680" s="14">
        <f>_xlfn.IFS(H680=1,$AB$3,H680=2,$AB$4,H680=3,$AB$5)</f>
        <v>140</v>
      </c>
      <c r="R680" s="14">
        <f>L680*Q680</f>
        <v>35</v>
      </c>
      <c r="S680" s="14">
        <f>Table4[[#This Row],[LbrCost]]/24</f>
        <v>1.4583333333333333</v>
      </c>
      <c r="T680" s="14">
        <f>IF(Table4[[#This Row],[WtyLbr]]="Yes",0,Table4[[#This Row],[LbrCost]])</f>
        <v>35</v>
      </c>
      <c r="U680" s="14">
        <f>IF(Table4[[#This Row],[WtyParts]]="Yes",0,Table4[[#This Row],[PartsCost]])</f>
        <v>63.44</v>
      </c>
      <c r="V680" s="14">
        <f>M680+R680</f>
        <v>98.44</v>
      </c>
      <c r="W680" s="14">
        <f>SUM(Table4[[#This Row],[LbrFee]],Table4[[#This Row],[PartsFee]])</f>
        <v>98.44</v>
      </c>
      <c r="X680" t="s">
        <v>39</v>
      </c>
      <c r="Y680" t="s">
        <v>29</v>
      </c>
    </row>
    <row r="681" spans="1:25" ht="30" customHeight="1" x14ac:dyDescent="0.3">
      <c r="A681" t="s">
        <v>736</v>
      </c>
      <c r="B681" t="s">
        <v>36</v>
      </c>
      <c r="C681" t="s">
        <v>43</v>
      </c>
      <c r="D681" t="s">
        <v>33</v>
      </c>
      <c r="F681">
        <v>44329</v>
      </c>
      <c r="G681">
        <v>44363</v>
      </c>
      <c r="H681">
        <v>1</v>
      </c>
      <c r="L681">
        <v>0.5</v>
      </c>
      <c r="M681" s="13">
        <v>30</v>
      </c>
      <c r="N681" t="s">
        <v>27</v>
      </c>
      <c r="O681" t="s">
        <v>51</v>
      </c>
      <c r="P681">
        <v>34</v>
      </c>
      <c r="Q681" s="14">
        <f>_xlfn.IFS(H681=1,$AB$3,H681=2,$AB$4,H681=3,$AB$5)</f>
        <v>80</v>
      </c>
      <c r="R681" s="14">
        <f>L681*Q681</f>
        <v>40</v>
      </c>
      <c r="S681" s="14">
        <f>Table4[[#This Row],[LbrCost]]/24</f>
        <v>1.6666666666666667</v>
      </c>
      <c r="T681" s="14">
        <f>IF(Table4[[#This Row],[WtyLbr]]="Yes",0,Table4[[#This Row],[LbrCost]])</f>
        <v>40</v>
      </c>
      <c r="U681" s="14">
        <f>IF(Table4[[#This Row],[WtyParts]]="Yes",0,Table4[[#This Row],[PartsCost]])</f>
        <v>30</v>
      </c>
      <c r="V681" s="14">
        <f>M681+R681</f>
        <v>70</v>
      </c>
      <c r="W681" s="14">
        <f>SUM(Table4[[#This Row],[LbrFee]],Table4[[#This Row],[PartsFee]])</f>
        <v>70</v>
      </c>
      <c r="X681" t="s">
        <v>39</v>
      </c>
      <c r="Y681" t="s">
        <v>47</v>
      </c>
    </row>
    <row r="682" spans="1:25" ht="30" customHeight="1" x14ac:dyDescent="0.3">
      <c r="A682" t="s">
        <v>737</v>
      </c>
      <c r="B682" t="s">
        <v>143</v>
      </c>
      <c r="C682" t="s">
        <v>202</v>
      </c>
      <c r="D682" t="s">
        <v>33</v>
      </c>
      <c r="F682">
        <v>44329</v>
      </c>
      <c r="G682">
        <v>44364</v>
      </c>
      <c r="H682">
        <v>1</v>
      </c>
      <c r="L682">
        <v>0.5</v>
      </c>
      <c r="M682" s="13">
        <v>496</v>
      </c>
      <c r="N682" t="s">
        <v>27</v>
      </c>
      <c r="O682" t="s">
        <v>28</v>
      </c>
      <c r="P682">
        <v>35</v>
      </c>
      <c r="Q682" s="14">
        <f>_xlfn.IFS(H682=1,$AB$3,H682=2,$AB$4,H682=3,$AB$5)</f>
        <v>80</v>
      </c>
      <c r="R682" s="14">
        <f>L682*Q682</f>
        <v>40</v>
      </c>
      <c r="S682" s="14">
        <f>Table4[[#This Row],[LbrCost]]/24</f>
        <v>1.6666666666666667</v>
      </c>
      <c r="T682" s="14">
        <f>IF(Table4[[#This Row],[WtyLbr]]="Yes",0,Table4[[#This Row],[LbrCost]])</f>
        <v>40</v>
      </c>
      <c r="U682" s="14">
        <f>IF(Table4[[#This Row],[WtyParts]]="Yes",0,Table4[[#This Row],[PartsCost]])</f>
        <v>496</v>
      </c>
      <c r="V682" s="14">
        <f>M682+R682</f>
        <v>536</v>
      </c>
      <c r="W682" s="14">
        <f>SUM(Table4[[#This Row],[LbrFee]],Table4[[#This Row],[PartsFee]])</f>
        <v>536</v>
      </c>
      <c r="X682" t="s">
        <v>39</v>
      </c>
      <c r="Y682" t="s">
        <v>39</v>
      </c>
    </row>
    <row r="683" spans="1:25" ht="30" customHeight="1" x14ac:dyDescent="0.3">
      <c r="A683" t="s">
        <v>738</v>
      </c>
      <c r="B683" t="s">
        <v>42</v>
      </c>
      <c r="C683" t="s">
        <v>43</v>
      </c>
      <c r="D683" t="s">
        <v>33</v>
      </c>
      <c r="E683" t="s">
        <v>44</v>
      </c>
      <c r="F683">
        <v>44329</v>
      </c>
      <c r="H683">
        <v>1</v>
      </c>
      <c r="K683" t="s">
        <v>44</v>
      </c>
      <c r="M683" s="13">
        <v>126.81</v>
      </c>
      <c r="N683" t="s">
        <v>27</v>
      </c>
      <c r="O683" t="s">
        <v>51</v>
      </c>
      <c r="Q683" s="14">
        <f>_xlfn.IFS(H683=1,$AB$3,H683=2,$AB$4,H683=3,$AB$5)</f>
        <v>80</v>
      </c>
      <c r="R683" s="14">
        <f>L683*Q683</f>
        <v>0</v>
      </c>
      <c r="S683" s="14">
        <f>Table4[[#This Row],[LbrCost]]/24</f>
        <v>0</v>
      </c>
      <c r="T683" s="14">
        <f>IF(Table4[[#This Row],[WtyLbr]]="Yes",0,Table4[[#This Row],[LbrCost]])</f>
        <v>0</v>
      </c>
      <c r="U683" s="14">
        <f>IF(Table4[[#This Row],[WtyParts]]="Yes",0,Table4[[#This Row],[PartsCost]])</f>
        <v>0</v>
      </c>
      <c r="V683" s="14">
        <f>M683+R683</f>
        <v>126.81</v>
      </c>
      <c r="W683" s="14">
        <f>SUM(Table4[[#This Row],[LbrFee]],Table4[[#This Row],[PartsFee]])</f>
        <v>0</v>
      </c>
      <c r="X683" t="s">
        <v>39</v>
      </c>
      <c r="Y683" t="s">
        <v>60</v>
      </c>
    </row>
    <row r="684" spans="1:25" ht="30" customHeight="1" x14ac:dyDescent="0.3">
      <c r="A684" t="s">
        <v>739</v>
      </c>
      <c r="B684" t="s">
        <v>55</v>
      </c>
      <c r="C684" t="s">
        <v>25</v>
      </c>
      <c r="D684" t="s">
        <v>169</v>
      </c>
      <c r="F684">
        <v>44329</v>
      </c>
      <c r="H684">
        <v>2</v>
      </c>
      <c r="M684" s="13">
        <v>144</v>
      </c>
      <c r="N684" t="s">
        <v>27</v>
      </c>
      <c r="O684" t="s">
        <v>51</v>
      </c>
      <c r="Q684" s="14">
        <f>_xlfn.IFS(H684=1,$AB$3,H684=2,$AB$4,H684=3,$AB$5)</f>
        <v>140</v>
      </c>
      <c r="R684" s="14">
        <f>L684*Q684</f>
        <v>0</v>
      </c>
      <c r="S684" s="14">
        <f>Table4[[#This Row],[LbrCost]]/24</f>
        <v>0</v>
      </c>
      <c r="T684" s="14">
        <f>IF(Table4[[#This Row],[WtyLbr]]="Yes",0,Table4[[#This Row],[LbrCost]])</f>
        <v>0</v>
      </c>
      <c r="U684" s="14">
        <f>IF(Table4[[#This Row],[WtyParts]]="Yes",0,Table4[[#This Row],[PartsCost]])</f>
        <v>144</v>
      </c>
      <c r="V684" s="14">
        <f>M684+R684</f>
        <v>144</v>
      </c>
      <c r="W684" s="14">
        <f>SUM(Table4[[#This Row],[LbrFee]],Table4[[#This Row],[PartsFee]])</f>
        <v>144</v>
      </c>
      <c r="X684" t="s">
        <v>39</v>
      </c>
      <c r="Y684" t="s">
        <v>60</v>
      </c>
    </row>
    <row r="685" spans="1:25" ht="30" customHeight="1" x14ac:dyDescent="0.3">
      <c r="A685" t="s">
        <v>740</v>
      </c>
      <c r="B685" t="s">
        <v>201</v>
      </c>
      <c r="C685" t="s">
        <v>202</v>
      </c>
      <c r="D685" t="s">
        <v>33</v>
      </c>
      <c r="F685">
        <v>44331</v>
      </c>
      <c r="G685">
        <v>44354</v>
      </c>
      <c r="H685">
        <v>2</v>
      </c>
      <c r="K685" t="s">
        <v>44</v>
      </c>
      <c r="L685">
        <v>0.5</v>
      </c>
      <c r="M685" s="13">
        <v>494.93</v>
      </c>
      <c r="N685" t="s">
        <v>27</v>
      </c>
      <c r="O685" t="s">
        <v>51</v>
      </c>
      <c r="P685">
        <v>23</v>
      </c>
      <c r="Q685" s="14">
        <f>_xlfn.IFS(H685=1,$AB$3,H685=2,$AB$4,H685=3,$AB$5)</f>
        <v>140</v>
      </c>
      <c r="R685" s="14">
        <f>L685*Q685</f>
        <v>70</v>
      </c>
      <c r="S685" s="14">
        <f>Table4[[#This Row],[LbrCost]]/24</f>
        <v>2.9166666666666665</v>
      </c>
      <c r="T685" s="14">
        <f>IF(Table4[[#This Row],[WtyLbr]]="Yes",0,Table4[[#This Row],[LbrCost]])</f>
        <v>70</v>
      </c>
      <c r="U685" s="14">
        <f>IF(Table4[[#This Row],[WtyParts]]="Yes",0,Table4[[#This Row],[PartsCost]])</f>
        <v>0</v>
      </c>
      <c r="V685" s="14">
        <f>M685+R685</f>
        <v>564.93000000000006</v>
      </c>
      <c r="W685" s="14">
        <f>SUM(Table4[[#This Row],[LbrFee]],Table4[[#This Row],[PartsFee]])</f>
        <v>70</v>
      </c>
      <c r="X685" t="s">
        <v>60</v>
      </c>
      <c r="Y685" t="s">
        <v>63</v>
      </c>
    </row>
    <row r="686" spans="1:25" ht="30" customHeight="1" x14ac:dyDescent="0.3">
      <c r="A686" t="s">
        <v>741</v>
      </c>
      <c r="B686" t="s">
        <v>24</v>
      </c>
      <c r="C686" t="s">
        <v>202</v>
      </c>
      <c r="D686" t="s">
        <v>26</v>
      </c>
      <c r="F686">
        <v>44331</v>
      </c>
      <c r="G686">
        <v>44355</v>
      </c>
      <c r="H686">
        <v>2</v>
      </c>
      <c r="L686">
        <v>0.25</v>
      </c>
      <c r="M686" s="13">
        <v>30.05</v>
      </c>
      <c r="N686" t="s">
        <v>27</v>
      </c>
      <c r="O686" t="s">
        <v>51</v>
      </c>
      <c r="P686">
        <v>24</v>
      </c>
      <c r="Q686" s="14">
        <f>_xlfn.IFS(H686=1,$AB$3,H686=2,$AB$4,H686=3,$AB$5)</f>
        <v>140</v>
      </c>
      <c r="R686" s="14">
        <f>L686*Q686</f>
        <v>35</v>
      </c>
      <c r="S686" s="14">
        <f>Table4[[#This Row],[LbrCost]]/24</f>
        <v>1.4583333333333333</v>
      </c>
      <c r="T686" s="14">
        <f>IF(Table4[[#This Row],[WtyLbr]]="Yes",0,Table4[[#This Row],[LbrCost]])</f>
        <v>35</v>
      </c>
      <c r="U686" s="14">
        <f>IF(Table4[[#This Row],[WtyParts]]="Yes",0,Table4[[#This Row],[PartsCost]])</f>
        <v>30.05</v>
      </c>
      <c r="V686" s="14">
        <f>M686+R686</f>
        <v>65.05</v>
      </c>
      <c r="W686" s="14">
        <f>SUM(Table4[[#This Row],[LbrFee]],Table4[[#This Row],[PartsFee]])</f>
        <v>65.05</v>
      </c>
      <c r="X686" t="s">
        <v>60</v>
      </c>
      <c r="Y686" t="s">
        <v>29</v>
      </c>
    </row>
    <row r="687" spans="1:25" ht="30" customHeight="1" x14ac:dyDescent="0.3">
      <c r="A687" t="s">
        <v>742</v>
      </c>
      <c r="B687" t="s">
        <v>68</v>
      </c>
      <c r="C687" t="s">
        <v>50</v>
      </c>
      <c r="D687" t="s">
        <v>26</v>
      </c>
      <c r="E687" t="s">
        <v>44</v>
      </c>
      <c r="F687">
        <v>44333</v>
      </c>
      <c r="G687">
        <v>44341</v>
      </c>
      <c r="H687">
        <v>1</v>
      </c>
      <c r="L687">
        <v>0.25</v>
      </c>
      <c r="M687" s="13">
        <v>147.63999999999999</v>
      </c>
      <c r="N687" t="s">
        <v>27</v>
      </c>
      <c r="O687" t="s">
        <v>28</v>
      </c>
      <c r="P687">
        <v>8</v>
      </c>
      <c r="Q687" s="14">
        <f>_xlfn.IFS(H687=1,$AB$3,H687=2,$AB$4,H687=3,$AB$5)</f>
        <v>80</v>
      </c>
      <c r="R687" s="14">
        <f>L687*Q687</f>
        <v>20</v>
      </c>
      <c r="S687" s="14">
        <f>Table4[[#This Row],[LbrCost]]/24</f>
        <v>0.83333333333333337</v>
      </c>
      <c r="T687" s="14">
        <f>IF(Table4[[#This Row],[WtyLbr]]="Yes",0,Table4[[#This Row],[LbrCost]])</f>
        <v>20</v>
      </c>
      <c r="U687" s="14">
        <f>IF(Table4[[#This Row],[WtyParts]]="Yes",0,Table4[[#This Row],[PartsCost]])</f>
        <v>147.63999999999999</v>
      </c>
      <c r="V687" s="14">
        <f>M687+R687</f>
        <v>167.64</v>
      </c>
      <c r="W687" s="14">
        <f>SUM(Table4[[#This Row],[LbrFee]],Table4[[#This Row],[PartsFee]])</f>
        <v>167.64</v>
      </c>
      <c r="X687" t="s">
        <v>63</v>
      </c>
      <c r="Y687" t="s">
        <v>29</v>
      </c>
    </row>
    <row r="688" spans="1:25" ht="30" customHeight="1" x14ac:dyDescent="0.3">
      <c r="A688" t="s">
        <v>743</v>
      </c>
      <c r="B688" t="s">
        <v>24</v>
      </c>
      <c r="C688" t="s">
        <v>202</v>
      </c>
      <c r="D688" t="s">
        <v>33</v>
      </c>
      <c r="F688">
        <v>44333</v>
      </c>
      <c r="G688">
        <v>44344</v>
      </c>
      <c r="H688">
        <v>2</v>
      </c>
      <c r="L688">
        <v>0.5</v>
      </c>
      <c r="M688" s="13">
        <v>37.44</v>
      </c>
      <c r="N688" t="s">
        <v>27</v>
      </c>
      <c r="O688" t="s">
        <v>51</v>
      </c>
      <c r="P688">
        <v>11</v>
      </c>
      <c r="Q688" s="14">
        <f>_xlfn.IFS(H688=1,$AB$3,H688=2,$AB$4,H688=3,$AB$5)</f>
        <v>140</v>
      </c>
      <c r="R688" s="14">
        <f>L688*Q688</f>
        <v>70</v>
      </c>
      <c r="S688" s="14">
        <f>Table4[[#This Row],[LbrCost]]/24</f>
        <v>2.9166666666666665</v>
      </c>
      <c r="T688" s="14">
        <f>IF(Table4[[#This Row],[WtyLbr]]="Yes",0,Table4[[#This Row],[LbrCost]])</f>
        <v>70</v>
      </c>
      <c r="U688" s="14">
        <f>IF(Table4[[#This Row],[WtyParts]]="Yes",0,Table4[[#This Row],[PartsCost]])</f>
        <v>37.44</v>
      </c>
      <c r="V688" s="14">
        <f>M688+R688</f>
        <v>107.44</v>
      </c>
      <c r="W688" s="14">
        <f>SUM(Table4[[#This Row],[LbrFee]],Table4[[#This Row],[PartsFee]])</f>
        <v>107.44</v>
      </c>
      <c r="X688" t="s">
        <v>63</v>
      </c>
      <c r="Y688" t="s">
        <v>34</v>
      </c>
    </row>
    <row r="689" spans="1:25" ht="30" customHeight="1" x14ac:dyDescent="0.3">
      <c r="A689" t="s">
        <v>744</v>
      </c>
      <c r="B689" t="s">
        <v>143</v>
      </c>
      <c r="C689" t="s">
        <v>202</v>
      </c>
      <c r="D689" t="s">
        <v>26</v>
      </c>
      <c r="F689">
        <v>44333</v>
      </c>
      <c r="G689">
        <v>44349</v>
      </c>
      <c r="H689">
        <v>2</v>
      </c>
      <c r="L689">
        <v>0.5</v>
      </c>
      <c r="M689" s="13">
        <v>288</v>
      </c>
      <c r="N689" t="s">
        <v>27</v>
      </c>
      <c r="O689" t="s">
        <v>28</v>
      </c>
      <c r="P689">
        <v>16</v>
      </c>
      <c r="Q689" s="14">
        <f>_xlfn.IFS(H689=1,$AB$3,H689=2,$AB$4,H689=3,$AB$5)</f>
        <v>140</v>
      </c>
      <c r="R689" s="14">
        <f>L689*Q689</f>
        <v>70</v>
      </c>
      <c r="S689" s="14">
        <f>Table4[[#This Row],[LbrCost]]/24</f>
        <v>2.9166666666666665</v>
      </c>
      <c r="T689" s="14">
        <f>IF(Table4[[#This Row],[WtyLbr]]="Yes",0,Table4[[#This Row],[LbrCost]])</f>
        <v>70</v>
      </c>
      <c r="U689" s="14">
        <f>IF(Table4[[#This Row],[WtyParts]]="Yes",0,Table4[[#This Row],[PartsCost]])</f>
        <v>288</v>
      </c>
      <c r="V689" s="14">
        <f>M689+R689</f>
        <v>358</v>
      </c>
      <c r="W689" s="14">
        <f>SUM(Table4[[#This Row],[LbrFee]],Table4[[#This Row],[PartsFee]])</f>
        <v>358</v>
      </c>
      <c r="X689" t="s">
        <v>63</v>
      </c>
      <c r="Y689" t="s">
        <v>47</v>
      </c>
    </row>
    <row r="690" spans="1:25" ht="30" customHeight="1" x14ac:dyDescent="0.3">
      <c r="A690" t="s">
        <v>745</v>
      </c>
      <c r="B690" t="s">
        <v>42</v>
      </c>
      <c r="C690" t="s">
        <v>43</v>
      </c>
      <c r="D690" t="s">
        <v>26</v>
      </c>
      <c r="F690">
        <v>44333</v>
      </c>
      <c r="G690">
        <v>44349</v>
      </c>
      <c r="H690">
        <v>2</v>
      </c>
      <c r="L690">
        <v>1</v>
      </c>
      <c r="M690" s="13">
        <v>150</v>
      </c>
      <c r="N690" t="s">
        <v>27</v>
      </c>
      <c r="O690" t="s">
        <v>51</v>
      </c>
      <c r="P690">
        <v>16</v>
      </c>
      <c r="Q690" s="14">
        <f>_xlfn.IFS(H690=1,$AB$3,H690=2,$AB$4,H690=3,$AB$5)</f>
        <v>140</v>
      </c>
      <c r="R690" s="14">
        <f>L690*Q690</f>
        <v>140</v>
      </c>
      <c r="S690" s="14">
        <f>Table4[[#This Row],[LbrCost]]/24</f>
        <v>5.833333333333333</v>
      </c>
      <c r="T690" s="14">
        <f>IF(Table4[[#This Row],[WtyLbr]]="Yes",0,Table4[[#This Row],[LbrCost]])</f>
        <v>140</v>
      </c>
      <c r="U690" s="14">
        <f>IF(Table4[[#This Row],[WtyParts]]="Yes",0,Table4[[#This Row],[PartsCost]])</f>
        <v>150</v>
      </c>
      <c r="V690" s="14">
        <f>M690+R690</f>
        <v>290</v>
      </c>
      <c r="W690" s="14">
        <f>SUM(Table4[[#This Row],[LbrFee]],Table4[[#This Row],[PartsFee]])</f>
        <v>290</v>
      </c>
      <c r="X690" t="s">
        <v>63</v>
      </c>
      <c r="Y690" t="s">
        <v>47</v>
      </c>
    </row>
    <row r="691" spans="1:25" ht="30" customHeight="1" x14ac:dyDescent="0.3">
      <c r="A691" t="s">
        <v>746</v>
      </c>
      <c r="B691" t="s">
        <v>24</v>
      </c>
      <c r="C691" t="s">
        <v>202</v>
      </c>
      <c r="D691" t="s">
        <v>37</v>
      </c>
      <c r="F691">
        <v>44333</v>
      </c>
      <c r="G691">
        <v>44355</v>
      </c>
      <c r="H691">
        <v>1</v>
      </c>
      <c r="L691">
        <v>0.25</v>
      </c>
      <c r="M691" s="13">
        <v>42.66</v>
      </c>
      <c r="N691" t="s">
        <v>27</v>
      </c>
      <c r="O691" t="s">
        <v>28</v>
      </c>
      <c r="P691">
        <v>22</v>
      </c>
      <c r="Q691" s="14">
        <f>_xlfn.IFS(H691=1,$AB$3,H691=2,$AB$4,H691=3,$AB$5)</f>
        <v>80</v>
      </c>
      <c r="R691" s="14">
        <f>L691*Q691</f>
        <v>20</v>
      </c>
      <c r="S691" s="14">
        <f>Table4[[#This Row],[LbrCost]]/24</f>
        <v>0.83333333333333337</v>
      </c>
      <c r="T691" s="14">
        <f>IF(Table4[[#This Row],[WtyLbr]]="Yes",0,Table4[[#This Row],[LbrCost]])</f>
        <v>20</v>
      </c>
      <c r="U691" s="14">
        <f>IF(Table4[[#This Row],[WtyParts]]="Yes",0,Table4[[#This Row],[PartsCost]])</f>
        <v>42.66</v>
      </c>
      <c r="V691" s="14">
        <f>M691+R691</f>
        <v>62.66</v>
      </c>
      <c r="W691" s="14">
        <f>SUM(Table4[[#This Row],[LbrFee]],Table4[[#This Row],[PartsFee]])</f>
        <v>62.66</v>
      </c>
      <c r="X691" t="s">
        <v>63</v>
      </c>
      <c r="Y691" t="s">
        <v>29</v>
      </c>
    </row>
    <row r="692" spans="1:25" ht="30" customHeight="1" x14ac:dyDescent="0.3">
      <c r="A692" t="s">
        <v>747</v>
      </c>
      <c r="B692" t="s">
        <v>24</v>
      </c>
      <c r="C692" t="s">
        <v>202</v>
      </c>
      <c r="D692" t="s">
        <v>26</v>
      </c>
      <c r="F692">
        <v>44333</v>
      </c>
      <c r="G692">
        <v>44355</v>
      </c>
      <c r="H692">
        <v>1</v>
      </c>
      <c r="L692">
        <v>0.25</v>
      </c>
      <c r="M692" s="13">
        <v>287.25</v>
      </c>
      <c r="N692" t="s">
        <v>27</v>
      </c>
      <c r="O692" t="s">
        <v>28</v>
      </c>
      <c r="P692">
        <v>22</v>
      </c>
      <c r="Q692" s="14">
        <f>_xlfn.IFS(H692=1,$AB$3,H692=2,$AB$4,H692=3,$AB$5)</f>
        <v>80</v>
      </c>
      <c r="R692" s="14">
        <f>L692*Q692</f>
        <v>20</v>
      </c>
      <c r="S692" s="14">
        <f>Table4[[#This Row],[LbrCost]]/24</f>
        <v>0.83333333333333337</v>
      </c>
      <c r="T692" s="14">
        <f>IF(Table4[[#This Row],[WtyLbr]]="Yes",0,Table4[[#This Row],[LbrCost]])</f>
        <v>20</v>
      </c>
      <c r="U692" s="14">
        <f>IF(Table4[[#This Row],[WtyParts]]="Yes",0,Table4[[#This Row],[PartsCost]])</f>
        <v>287.25</v>
      </c>
      <c r="V692" s="14">
        <f>M692+R692</f>
        <v>307.25</v>
      </c>
      <c r="W692" s="14">
        <f>SUM(Table4[[#This Row],[LbrFee]],Table4[[#This Row],[PartsFee]])</f>
        <v>307.25</v>
      </c>
      <c r="X692" t="s">
        <v>63</v>
      </c>
      <c r="Y692" t="s">
        <v>29</v>
      </c>
    </row>
    <row r="693" spans="1:25" ht="30" customHeight="1" x14ac:dyDescent="0.3">
      <c r="A693" t="s">
        <v>748</v>
      </c>
      <c r="B693" t="s">
        <v>55</v>
      </c>
      <c r="C693" t="s">
        <v>43</v>
      </c>
      <c r="D693" t="s">
        <v>37</v>
      </c>
      <c r="F693">
        <v>44333</v>
      </c>
      <c r="G693">
        <v>44358</v>
      </c>
      <c r="H693">
        <v>2</v>
      </c>
      <c r="L693">
        <v>0.25</v>
      </c>
      <c r="M693" s="13">
        <v>147.4</v>
      </c>
      <c r="N693" t="s">
        <v>27</v>
      </c>
      <c r="O693" t="s">
        <v>51</v>
      </c>
      <c r="P693">
        <v>25</v>
      </c>
      <c r="Q693" s="14">
        <f>_xlfn.IFS(H693=1,$AB$3,H693=2,$AB$4,H693=3,$AB$5)</f>
        <v>140</v>
      </c>
      <c r="R693" s="14">
        <f>L693*Q693</f>
        <v>35</v>
      </c>
      <c r="S693" s="14">
        <f>Table4[[#This Row],[LbrCost]]/24</f>
        <v>1.4583333333333333</v>
      </c>
      <c r="T693" s="14">
        <f>IF(Table4[[#This Row],[WtyLbr]]="Yes",0,Table4[[#This Row],[LbrCost]])</f>
        <v>35</v>
      </c>
      <c r="U693" s="14">
        <f>IF(Table4[[#This Row],[WtyParts]]="Yes",0,Table4[[#This Row],[PartsCost]])</f>
        <v>147.4</v>
      </c>
      <c r="V693" s="14">
        <f>M693+R693</f>
        <v>182.4</v>
      </c>
      <c r="W693" s="14">
        <f>SUM(Table4[[#This Row],[LbrFee]],Table4[[#This Row],[PartsFee]])</f>
        <v>182.4</v>
      </c>
      <c r="X693" t="s">
        <v>63</v>
      </c>
      <c r="Y693" t="s">
        <v>34</v>
      </c>
    </row>
    <row r="694" spans="1:25" ht="30" customHeight="1" x14ac:dyDescent="0.3">
      <c r="A694" t="s">
        <v>749</v>
      </c>
      <c r="B694" t="s">
        <v>24</v>
      </c>
      <c r="C694" t="s">
        <v>202</v>
      </c>
      <c r="D694" t="s">
        <v>37</v>
      </c>
      <c r="F694">
        <v>44333</v>
      </c>
      <c r="G694">
        <v>44366</v>
      </c>
      <c r="H694">
        <v>1</v>
      </c>
      <c r="L694">
        <v>0.25</v>
      </c>
      <c r="M694" s="13">
        <v>59.24</v>
      </c>
      <c r="N694" t="s">
        <v>27</v>
      </c>
      <c r="O694" t="s">
        <v>51</v>
      </c>
      <c r="P694">
        <v>33</v>
      </c>
      <c r="Q694" s="14">
        <f>_xlfn.IFS(H694=1,$AB$3,H694=2,$AB$4,H694=3,$AB$5)</f>
        <v>80</v>
      </c>
      <c r="R694" s="14">
        <f>L694*Q694</f>
        <v>20</v>
      </c>
      <c r="S694" s="14">
        <f>Table4[[#This Row],[LbrCost]]/24</f>
        <v>0.83333333333333337</v>
      </c>
      <c r="T694" s="14">
        <f>IF(Table4[[#This Row],[WtyLbr]]="Yes",0,Table4[[#This Row],[LbrCost]])</f>
        <v>20</v>
      </c>
      <c r="U694" s="14">
        <f>IF(Table4[[#This Row],[WtyParts]]="Yes",0,Table4[[#This Row],[PartsCost]])</f>
        <v>59.24</v>
      </c>
      <c r="V694" s="14">
        <f>M694+R694</f>
        <v>79.240000000000009</v>
      </c>
      <c r="W694" s="14">
        <f>SUM(Table4[[#This Row],[LbrFee]],Table4[[#This Row],[PartsFee]])</f>
        <v>79.240000000000009</v>
      </c>
      <c r="X694" t="s">
        <v>63</v>
      </c>
      <c r="Y694" t="s">
        <v>60</v>
      </c>
    </row>
    <row r="695" spans="1:25" ht="30" customHeight="1" x14ac:dyDescent="0.3">
      <c r="A695" t="s">
        <v>750</v>
      </c>
      <c r="B695" t="s">
        <v>24</v>
      </c>
      <c r="C695" t="s">
        <v>202</v>
      </c>
      <c r="D695" t="s">
        <v>26</v>
      </c>
      <c r="F695">
        <v>44333</v>
      </c>
      <c r="G695">
        <v>44361</v>
      </c>
      <c r="H695">
        <v>1</v>
      </c>
      <c r="L695">
        <v>0.25</v>
      </c>
      <c r="M695" s="13">
        <v>240</v>
      </c>
      <c r="N695" t="s">
        <v>27</v>
      </c>
      <c r="O695" t="s">
        <v>28</v>
      </c>
      <c r="P695">
        <v>28</v>
      </c>
      <c r="Q695" s="14">
        <f>_xlfn.IFS(H695=1,$AB$3,H695=2,$AB$4,H695=3,$AB$5)</f>
        <v>80</v>
      </c>
      <c r="R695" s="14">
        <f>L695*Q695</f>
        <v>20</v>
      </c>
      <c r="S695" s="14">
        <f>Table4[[#This Row],[LbrCost]]/24</f>
        <v>0.83333333333333337</v>
      </c>
      <c r="T695" s="14">
        <f>IF(Table4[[#This Row],[WtyLbr]]="Yes",0,Table4[[#This Row],[LbrCost]])</f>
        <v>20</v>
      </c>
      <c r="U695" s="14">
        <f>IF(Table4[[#This Row],[WtyParts]]="Yes",0,Table4[[#This Row],[PartsCost]])</f>
        <v>240</v>
      </c>
      <c r="V695" s="14">
        <f>M695+R695</f>
        <v>260</v>
      </c>
      <c r="W695" s="14">
        <f>SUM(Table4[[#This Row],[LbrFee]],Table4[[#This Row],[PartsFee]])</f>
        <v>260</v>
      </c>
      <c r="X695" t="s">
        <v>63</v>
      </c>
      <c r="Y695" t="s">
        <v>63</v>
      </c>
    </row>
    <row r="696" spans="1:25" ht="30" customHeight="1" x14ac:dyDescent="0.3">
      <c r="A696" t="s">
        <v>751</v>
      </c>
      <c r="B696" t="s">
        <v>24</v>
      </c>
      <c r="C696" t="s">
        <v>202</v>
      </c>
      <c r="D696" t="s">
        <v>37</v>
      </c>
      <c r="F696">
        <v>44333</v>
      </c>
      <c r="G696">
        <v>44369</v>
      </c>
      <c r="H696">
        <v>2</v>
      </c>
      <c r="L696">
        <v>0.25</v>
      </c>
      <c r="M696" s="13">
        <v>197.47</v>
      </c>
      <c r="N696" t="s">
        <v>27</v>
      </c>
      <c r="O696" t="s">
        <v>51</v>
      </c>
      <c r="P696">
        <v>36</v>
      </c>
      <c r="Q696" s="14">
        <f>_xlfn.IFS(H696=1,$AB$3,H696=2,$AB$4,H696=3,$AB$5)</f>
        <v>140</v>
      </c>
      <c r="R696" s="14">
        <f>L696*Q696</f>
        <v>35</v>
      </c>
      <c r="S696" s="14">
        <f>Table4[[#This Row],[LbrCost]]/24</f>
        <v>1.4583333333333333</v>
      </c>
      <c r="T696" s="14">
        <f>IF(Table4[[#This Row],[WtyLbr]]="Yes",0,Table4[[#This Row],[LbrCost]])</f>
        <v>35</v>
      </c>
      <c r="U696" s="14">
        <f>IF(Table4[[#This Row],[WtyParts]]="Yes",0,Table4[[#This Row],[PartsCost]])</f>
        <v>197.47</v>
      </c>
      <c r="V696" s="14">
        <f>M696+R696</f>
        <v>232.47</v>
      </c>
      <c r="W696" s="14">
        <f>SUM(Table4[[#This Row],[LbrFee]],Table4[[#This Row],[PartsFee]])</f>
        <v>232.47</v>
      </c>
      <c r="X696" t="s">
        <v>63</v>
      </c>
      <c r="Y696" t="s">
        <v>29</v>
      </c>
    </row>
    <row r="697" spans="1:25" ht="30" customHeight="1" x14ac:dyDescent="0.3">
      <c r="A697" t="s">
        <v>752</v>
      </c>
      <c r="B697" t="s">
        <v>143</v>
      </c>
      <c r="C697" t="s">
        <v>202</v>
      </c>
      <c r="D697" t="s">
        <v>26</v>
      </c>
      <c r="F697">
        <v>44333</v>
      </c>
      <c r="G697">
        <v>44393</v>
      </c>
      <c r="H697">
        <v>2</v>
      </c>
      <c r="L697">
        <v>0.5</v>
      </c>
      <c r="M697" s="13">
        <v>304.19</v>
      </c>
      <c r="N697" t="s">
        <v>27</v>
      </c>
      <c r="O697" t="s">
        <v>51</v>
      </c>
      <c r="P697">
        <v>60</v>
      </c>
      <c r="Q697" s="14">
        <f>_xlfn.IFS(H697=1,$AB$3,H697=2,$AB$4,H697=3,$AB$5)</f>
        <v>140</v>
      </c>
      <c r="R697" s="14">
        <f>L697*Q697</f>
        <v>70</v>
      </c>
      <c r="S697" s="14">
        <f>Table4[[#This Row],[LbrCost]]/24</f>
        <v>2.9166666666666665</v>
      </c>
      <c r="T697" s="14">
        <f>IF(Table4[[#This Row],[WtyLbr]]="Yes",0,Table4[[#This Row],[LbrCost]])</f>
        <v>70</v>
      </c>
      <c r="U697" s="14">
        <f>IF(Table4[[#This Row],[WtyParts]]="Yes",0,Table4[[#This Row],[PartsCost]])</f>
        <v>304.19</v>
      </c>
      <c r="V697" s="14">
        <f>M697+R697</f>
        <v>374.19</v>
      </c>
      <c r="W697" s="14">
        <f>SUM(Table4[[#This Row],[LbrFee]],Table4[[#This Row],[PartsFee]])</f>
        <v>374.19</v>
      </c>
      <c r="X697" t="s">
        <v>63</v>
      </c>
      <c r="Y697" t="s">
        <v>34</v>
      </c>
    </row>
    <row r="698" spans="1:25" ht="30" customHeight="1" x14ac:dyDescent="0.3">
      <c r="A698" t="s">
        <v>753</v>
      </c>
      <c r="B698" t="s">
        <v>68</v>
      </c>
      <c r="C698" t="s">
        <v>50</v>
      </c>
      <c r="D698" t="s">
        <v>33</v>
      </c>
      <c r="F698">
        <v>44334</v>
      </c>
      <c r="G698">
        <v>44343</v>
      </c>
      <c r="H698">
        <v>1</v>
      </c>
      <c r="L698">
        <v>0.5</v>
      </c>
      <c r="M698" s="13">
        <v>64.34</v>
      </c>
      <c r="N698" t="s">
        <v>27</v>
      </c>
      <c r="O698" t="s">
        <v>28</v>
      </c>
      <c r="P698">
        <v>9</v>
      </c>
      <c r="Q698" s="14">
        <f>_xlfn.IFS(H698=1,$AB$3,H698=2,$AB$4,H698=3,$AB$5)</f>
        <v>80</v>
      </c>
      <c r="R698" s="14">
        <f>L698*Q698</f>
        <v>40</v>
      </c>
      <c r="S698" s="14">
        <f>Table4[[#This Row],[LbrCost]]/24</f>
        <v>1.6666666666666667</v>
      </c>
      <c r="T698" s="14">
        <f>IF(Table4[[#This Row],[WtyLbr]]="Yes",0,Table4[[#This Row],[LbrCost]])</f>
        <v>40</v>
      </c>
      <c r="U698" s="14">
        <f>IF(Table4[[#This Row],[WtyParts]]="Yes",0,Table4[[#This Row],[PartsCost]])</f>
        <v>64.34</v>
      </c>
      <c r="V698" s="14">
        <f>M698+R698</f>
        <v>104.34</v>
      </c>
      <c r="W698" s="14">
        <f>SUM(Table4[[#This Row],[LbrFee]],Table4[[#This Row],[PartsFee]])</f>
        <v>104.34</v>
      </c>
      <c r="X698" t="s">
        <v>29</v>
      </c>
      <c r="Y698" t="s">
        <v>39</v>
      </c>
    </row>
    <row r="699" spans="1:25" ht="30" customHeight="1" x14ac:dyDescent="0.3">
      <c r="A699" t="s">
        <v>754</v>
      </c>
      <c r="B699" t="s">
        <v>31</v>
      </c>
      <c r="C699" t="s">
        <v>32</v>
      </c>
      <c r="D699" t="s">
        <v>33</v>
      </c>
      <c r="F699">
        <v>44334</v>
      </c>
      <c r="G699">
        <v>44347</v>
      </c>
      <c r="H699">
        <v>1</v>
      </c>
      <c r="L699">
        <v>0.5</v>
      </c>
      <c r="M699" s="13">
        <v>10.27</v>
      </c>
      <c r="N699" t="s">
        <v>27</v>
      </c>
      <c r="O699" t="s">
        <v>28</v>
      </c>
      <c r="P699">
        <v>13</v>
      </c>
      <c r="Q699" s="14">
        <f>_xlfn.IFS(H699=1,$AB$3,H699=2,$AB$4,H699=3,$AB$5)</f>
        <v>80</v>
      </c>
      <c r="R699" s="14">
        <f>L699*Q699</f>
        <v>40</v>
      </c>
      <c r="S699" s="14">
        <f>Table4[[#This Row],[LbrCost]]/24</f>
        <v>1.6666666666666667</v>
      </c>
      <c r="T699" s="14">
        <f>IF(Table4[[#This Row],[WtyLbr]]="Yes",0,Table4[[#This Row],[LbrCost]])</f>
        <v>40</v>
      </c>
      <c r="U699" s="14">
        <f>IF(Table4[[#This Row],[WtyParts]]="Yes",0,Table4[[#This Row],[PartsCost]])</f>
        <v>10.27</v>
      </c>
      <c r="V699" s="14">
        <f>M699+R699</f>
        <v>50.269999999999996</v>
      </c>
      <c r="W699" s="14">
        <f>SUM(Table4[[#This Row],[LbrFee]],Table4[[#This Row],[PartsFee]])</f>
        <v>50.269999999999996</v>
      </c>
      <c r="X699" t="s">
        <v>29</v>
      </c>
      <c r="Y699" t="s">
        <v>63</v>
      </c>
    </row>
    <row r="700" spans="1:25" ht="30" customHeight="1" x14ac:dyDescent="0.3">
      <c r="A700" t="s">
        <v>755</v>
      </c>
      <c r="B700" t="s">
        <v>42</v>
      </c>
      <c r="C700" t="s">
        <v>50</v>
      </c>
      <c r="D700" t="s">
        <v>26</v>
      </c>
      <c r="F700">
        <v>44334</v>
      </c>
      <c r="G700">
        <v>44350</v>
      </c>
      <c r="H700">
        <v>2</v>
      </c>
      <c r="L700">
        <v>0.75</v>
      </c>
      <c r="M700" s="13">
        <v>319.02</v>
      </c>
      <c r="N700" t="s">
        <v>27</v>
      </c>
      <c r="O700" t="s">
        <v>51</v>
      </c>
      <c r="P700">
        <v>16</v>
      </c>
      <c r="Q700" s="14">
        <f>_xlfn.IFS(H700=1,$AB$3,H700=2,$AB$4,H700=3,$AB$5)</f>
        <v>140</v>
      </c>
      <c r="R700" s="14">
        <f>L700*Q700</f>
        <v>105</v>
      </c>
      <c r="S700" s="14">
        <f>Table4[[#This Row],[LbrCost]]/24</f>
        <v>4.375</v>
      </c>
      <c r="T700" s="14">
        <f>IF(Table4[[#This Row],[WtyLbr]]="Yes",0,Table4[[#This Row],[LbrCost]])</f>
        <v>105</v>
      </c>
      <c r="U700" s="14">
        <f>IF(Table4[[#This Row],[WtyParts]]="Yes",0,Table4[[#This Row],[PartsCost]])</f>
        <v>319.02</v>
      </c>
      <c r="V700" s="14">
        <f>M700+R700</f>
        <v>424.02</v>
      </c>
      <c r="W700" s="14">
        <f>SUM(Table4[[#This Row],[LbrFee]],Table4[[#This Row],[PartsFee]])</f>
        <v>424.02</v>
      </c>
      <c r="X700" t="s">
        <v>29</v>
      </c>
      <c r="Y700" t="s">
        <v>39</v>
      </c>
    </row>
    <row r="701" spans="1:25" ht="30" customHeight="1" x14ac:dyDescent="0.3">
      <c r="A701" t="s">
        <v>756</v>
      </c>
      <c r="B701" t="s">
        <v>42</v>
      </c>
      <c r="C701" t="s">
        <v>25</v>
      </c>
      <c r="D701" t="s">
        <v>33</v>
      </c>
      <c r="F701">
        <v>44334</v>
      </c>
      <c r="G701">
        <v>44348</v>
      </c>
      <c r="H701">
        <v>1</v>
      </c>
      <c r="L701">
        <v>0.75</v>
      </c>
      <c r="M701" s="13">
        <v>131</v>
      </c>
      <c r="N701" t="s">
        <v>27</v>
      </c>
      <c r="O701" t="s">
        <v>51</v>
      </c>
      <c r="P701">
        <v>14</v>
      </c>
      <c r="Q701" s="14">
        <f>_xlfn.IFS(H701=1,$AB$3,H701=2,$AB$4,H701=3,$AB$5)</f>
        <v>80</v>
      </c>
      <c r="R701" s="14">
        <f>L701*Q701</f>
        <v>60</v>
      </c>
      <c r="S701" s="14">
        <f>Table4[[#This Row],[LbrCost]]/24</f>
        <v>2.5</v>
      </c>
      <c r="T701" s="14">
        <f>IF(Table4[[#This Row],[WtyLbr]]="Yes",0,Table4[[#This Row],[LbrCost]])</f>
        <v>60</v>
      </c>
      <c r="U701" s="14">
        <f>IF(Table4[[#This Row],[WtyParts]]="Yes",0,Table4[[#This Row],[PartsCost]])</f>
        <v>131</v>
      </c>
      <c r="V701" s="14">
        <f>M701+R701</f>
        <v>191</v>
      </c>
      <c r="W701" s="14">
        <f>SUM(Table4[[#This Row],[LbrFee]],Table4[[#This Row],[PartsFee]])</f>
        <v>191</v>
      </c>
      <c r="X701" t="s">
        <v>29</v>
      </c>
      <c r="Y701" t="s">
        <v>29</v>
      </c>
    </row>
    <row r="702" spans="1:25" ht="30" customHeight="1" x14ac:dyDescent="0.3">
      <c r="A702" t="s">
        <v>757</v>
      </c>
      <c r="B702" t="s">
        <v>24</v>
      </c>
      <c r="C702" t="s">
        <v>202</v>
      </c>
      <c r="D702" t="s">
        <v>26</v>
      </c>
      <c r="F702">
        <v>44334</v>
      </c>
      <c r="G702">
        <v>44349</v>
      </c>
      <c r="H702">
        <v>2</v>
      </c>
      <c r="L702">
        <v>0.25</v>
      </c>
      <c r="M702" s="13">
        <v>167</v>
      </c>
      <c r="N702" t="s">
        <v>27</v>
      </c>
      <c r="O702" t="s">
        <v>28</v>
      </c>
      <c r="P702">
        <v>15</v>
      </c>
      <c r="Q702" s="14">
        <f>_xlfn.IFS(H702=1,$AB$3,H702=2,$AB$4,H702=3,$AB$5)</f>
        <v>140</v>
      </c>
      <c r="R702" s="14">
        <f>L702*Q702</f>
        <v>35</v>
      </c>
      <c r="S702" s="14">
        <f>Table4[[#This Row],[LbrCost]]/24</f>
        <v>1.4583333333333333</v>
      </c>
      <c r="T702" s="14">
        <f>IF(Table4[[#This Row],[WtyLbr]]="Yes",0,Table4[[#This Row],[LbrCost]])</f>
        <v>35</v>
      </c>
      <c r="U702" s="14">
        <f>IF(Table4[[#This Row],[WtyParts]]="Yes",0,Table4[[#This Row],[PartsCost]])</f>
        <v>167</v>
      </c>
      <c r="V702" s="14">
        <f>M702+R702</f>
        <v>202</v>
      </c>
      <c r="W702" s="14">
        <f>SUM(Table4[[#This Row],[LbrFee]],Table4[[#This Row],[PartsFee]])</f>
        <v>202</v>
      </c>
      <c r="X702" t="s">
        <v>29</v>
      </c>
      <c r="Y702" t="s">
        <v>47</v>
      </c>
    </row>
    <row r="703" spans="1:25" ht="30" customHeight="1" x14ac:dyDescent="0.3">
      <c r="A703" t="s">
        <v>758</v>
      </c>
      <c r="B703" t="s">
        <v>68</v>
      </c>
      <c r="C703" t="s">
        <v>50</v>
      </c>
      <c r="D703" t="s">
        <v>33</v>
      </c>
      <c r="F703">
        <v>44334</v>
      </c>
      <c r="G703">
        <v>44356</v>
      </c>
      <c r="H703">
        <v>1</v>
      </c>
      <c r="L703">
        <v>0.5</v>
      </c>
      <c r="M703" s="13">
        <v>91.04</v>
      </c>
      <c r="N703" t="s">
        <v>27</v>
      </c>
      <c r="O703" t="s">
        <v>28</v>
      </c>
      <c r="P703">
        <v>22</v>
      </c>
      <c r="Q703" s="14">
        <f>_xlfn.IFS(H703=1,$AB$3,H703=2,$AB$4,H703=3,$AB$5)</f>
        <v>80</v>
      </c>
      <c r="R703" s="14">
        <f>L703*Q703</f>
        <v>40</v>
      </c>
      <c r="S703" s="14">
        <f>Table4[[#This Row],[LbrCost]]/24</f>
        <v>1.6666666666666667</v>
      </c>
      <c r="T703" s="14">
        <f>IF(Table4[[#This Row],[WtyLbr]]="Yes",0,Table4[[#This Row],[LbrCost]])</f>
        <v>40</v>
      </c>
      <c r="U703" s="14">
        <f>IF(Table4[[#This Row],[WtyParts]]="Yes",0,Table4[[#This Row],[PartsCost]])</f>
        <v>91.04</v>
      </c>
      <c r="V703" s="14">
        <f>M703+R703</f>
        <v>131.04000000000002</v>
      </c>
      <c r="W703" s="14">
        <f>SUM(Table4[[#This Row],[LbrFee]],Table4[[#This Row],[PartsFee]])</f>
        <v>131.04000000000002</v>
      </c>
      <c r="X703" t="s">
        <v>29</v>
      </c>
      <c r="Y703" t="s">
        <v>47</v>
      </c>
    </row>
    <row r="704" spans="1:25" ht="30" customHeight="1" x14ac:dyDescent="0.3">
      <c r="A704" t="s">
        <v>759</v>
      </c>
      <c r="B704" t="s">
        <v>55</v>
      </c>
      <c r="C704" t="s">
        <v>25</v>
      </c>
      <c r="D704" t="s">
        <v>26</v>
      </c>
      <c r="F704">
        <v>44334</v>
      </c>
      <c r="G704">
        <v>44369</v>
      </c>
      <c r="H704">
        <v>1</v>
      </c>
      <c r="L704">
        <v>0.25</v>
      </c>
      <c r="M704" s="13">
        <v>44.92</v>
      </c>
      <c r="N704" t="s">
        <v>27</v>
      </c>
      <c r="O704" t="s">
        <v>51</v>
      </c>
      <c r="P704">
        <v>35</v>
      </c>
      <c r="Q704" s="14">
        <f>_xlfn.IFS(H704=1,$AB$3,H704=2,$AB$4,H704=3,$AB$5)</f>
        <v>80</v>
      </c>
      <c r="R704" s="14">
        <f>L704*Q704</f>
        <v>20</v>
      </c>
      <c r="S704" s="14">
        <f>Table4[[#This Row],[LbrCost]]/24</f>
        <v>0.83333333333333337</v>
      </c>
      <c r="T704" s="14">
        <f>IF(Table4[[#This Row],[WtyLbr]]="Yes",0,Table4[[#This Row],[LbrCost]])</f>
        <v>20</v>
      </c>
      <c r="U704" s="14">
        <f>IF(Table4[[#This Row],[WtyParts]]="Yes",0,Table4[[#This Row],[PartsCost]])</f>
        <v>44.92</v>
      </c>
      <c r="V704" s="14">
        <f>M704+R704</f>
        <v>64.92</v>
      </c>
      <c r="W704" s="14">
        <f>SUM(Table4[[#This Row],[LbrFee]],Table4[[#This Row],[PartsFee]])</f>
        <v>64.92</v>
      </c>
      <c r="X704" t="s">
        <v>29</v>
      </c>
      <c r="Y704" t="s">
        <v>29</v>
      </c>
    </row>
    <row r="705" spans="1:25" ht="30" customHeight="1" x14ac:dyDescent="0.3">
      <c r="A705" t="s">
        <v>760</v>
      </c>
      <c r="B705" t="s">
        <v>42</v>
      </c>
      <c r="C705" t="s">
        <v>43</v>
      </c>
      <c r="D705" t="s">
        <v>33</v>
      </c>
      <c r="F705">
        <v>44334</v>
      </c>
      <c r="G705">
        <v>44400</v>
      </c>
      <c r="H705">
        <v>1</v>
      </c>
      <c r="J705" t="s">
        <v>44</v>
      </c>
      <c r="K705" t="s">
        <v>44</v>
      </c>
      <c r="L705">
        <v>1</v>
      </c>
      <c r="M705" s="13">
        <v>163.93</v>
      </c>
      <c r="N705" t="s">
        <v>27</v>
      </c>
      <c r="O705" t="s">
        <v>388</v>
      </c>
      <c r="P705">
        <v>66</v>
      </c>
      <c r="Q705" s="14">
        <f>_xlfn.IFS(H705=1,$AB$3,H705=2,$AB$4,H705=3,$AB$5)</f>
        <v>80</v>
      </c>
      <c r="R705" s="14">
        <f>L705*Q705</f>
        <v>80</v>
      </c>
      <c r="S705" s="14">
        <f>Table4[[#This Row],[LbrCost]]/24</f>
        <v>3.3333333333333335</v>
      </c>
      <c r="T705" s="14">
        <f>IF(Table4[[#This Row],[WtyLbr]]="Yes",0,Table4[[#This Row],[LbrCost]])</f>
        <v>0</v>
      </c>
      <c r="U705" s="14">
        <f>IF(Table4[[#This Row],[WtyParts]]="Yes",0,Table4[[#This Row],[PartsCost]])</f>
        <v>0</v>
      </c>
      <c r="V705" s="14">
        <f>M705+R705</f>
        <v>243.93</v>
      </c>
      <c r="W705" s="14">
        <f>SUM(Table4[[#This Row],[LbrFee]],Table4[[#This Row],[PartsFee]])</f>
        <v>0</v>
      </c>
      <c r="X705" t="s">
        <v>29</v>
      </c>
      <c r="Y705" t="s">
        <v>34</v>
      </c>
    </row>
    <row r="706" spans="1:25" ht="30" customHeight="1" x14ac:dyDescent="0.3">
      <c r="A706" t="s">
        <v>761</v>
      </c>
      <c r="B706" t="s">
        <v>68</v>
      </c>
      <c r="C706" t="s">
        <v>43</v>
      </c>
      <c r="D706" t="s">
        <v>169</v>
      </c>
      <c r="F706">
        <v>44334</v>
      </c>
      <c r="H706">
        <v>2</v>
      </c>
      <c r="M706" s="13">
        <v>281.62</v>
      </c>
      <c r="N706" t="s">
        <v>27</v>
      </c>
      <c r="O706" t="s">
        <v>28</v>
      </c>
      <c r="Q706" s="14">
        <f>_xlfn.IFS(H706=1,$AB$3,H706=2,$AB$4,H706=3,$AB$5)</f>
        <v>140</v>
      </c>
      <c r="R706" s="14">
        <f>L706*Q706</f>
        <v>0</v>
      </c>
      <c r="S706" s="14">
        <f>Table4[[#This Row],[LbrCost]]/24</f>
        <v>0</v>
      </c>
      <c r="T706" s="14">
        <f>IF(Table4[[#This Row],[WtyLbr]]="Yes",0,Table4[[#This Row],[LbrCost]])</f>
        <v>0</v>
      </c>
      <c r="U706" s="14">
        <f>IF(Table4[[#This Row],[WtyParts]]="Yes",0,Table4[[#This Row],[PartsCost]])</f>
        <v>281.62</v>
      </c>
      <c r="V706" s="14">
        <f>M706+R706</f>
        <v>281.62</v>
      </c>
      <c r="W706" s="14">
        <f>SUM(Table4[[#This Row],[LbrFee]],Table4[[#This Row],[PartsFee]])</f>
        <v>281.62</v>
      </c>
      <c r="X706" t="s">
        <v>29</v>
      </c>
      <c r="Y706" t="s">
        <v>60</v>
      </c>
    </row>
    <row r="707" spans="1:25" ht="30" customHeight="1" x14ac:dyDescent="0.3">
      <c r="A707" t="s">
        <v>762</v>
      </c>
      <c r="B707" t="s">
        <v>31</v>
      </c>
      <c r="C707" t="s">
        <v>32</v>
      </c>
      <c r="D707" t="s">
        <v>26</v>
      </c>
      <c r="F707">
        <v>44335</v>
      </c>
      <c r="G707">
        <v>44347</v>
      </c>
      <c r="H707">
        <v>1</v>
      </c>
      <c r="L707">
        <v>0.5</v>
      </c>
      <c r="M707" s="13">
        <v>7.02</v>
      </c>
      <c r="N707" t="s">
        <v>27</v>
      </c>
      <c r="O707" t="s">
        <v>38</v>
      </c>
      <c r="P707">
        <v>12</v>
      </c>
      <c r="Q707" s="14">
        <f>_xlfn.IFS(H707=1,$AB$3,H707=2,$AB$4,H707=3,$AB$5)</f>
        <v>80</v>
      </c>
      <c r="R707" s="14">
        <f>L707*Q707</f>
        <v>40</v>
      </c>
      <c r="S707" s="14">
        <f>Table4[[#This Row],[LbrCost]]/24</f>
        <v>1.6666666666666667</v>
      </c>
      <c r="T707" s="14">
        <f>IF(Table4[[#This Row],[WtyLbr]]="Yes",0,Table4[[#This Row],[LbrCost]])</f>
        <v>40</v>
      </c>
      <c r="U707" s="14">
        <f>IF(Table4[[#This Row],[WtyParts]]="Yes",0,Table4[[#This Row],[PartsCost]])</f>
        <v>7.02</v>
      </c>
      <c r="V707" s="14">
        <f>M707+R707</f>
        <v>47.019999999999996</v>
      </c>
      <c r="W707" s="14">
        <f>SUM(Table4[[#This Row],[LbrFee]],Table4[[#This Row],[PartsFee]])</f>
        <v>47.019999999999996</v>
      </c>
      <c r="X707" t="s">
        <v>47</v>
      </c>
      <c r="Y707" t="s">
        <v>63</v>
      </c>
    </row>
    <row r="708" spans="1:25" ht="30" customHeight="1" x14ac:dyDescent="0.3">
      <c r="A708" t="s">
        <v>763</v>
      </c>
      <c r="B708" t="s">
        <v>31</v>
      </c>
      <c r="C708" t="s">
        <v>32</v>
      </c>
      <c r="D708" t="s">
        <v>26</v>
      </c>
      <c r="F708">
        <v>44335</v>
      </c>
      <c r="G708">
        <v>44347</v>
      </c>
      <c r="H708">
        <v>1</v>
      </c>
      <c r="L708">
        <v>0.5</v>
      </c>
      <c r="M708" s="13">
        <v>29</v>
      </c>
      <c r="N708" t="s">
        <v>27</v>
      </c>
      <c r="O708" t="s">
        <v>28</v>
      </c>
      <c r="P708">
        <v>12</v>
      </c>
      <c r="Q708" s="14">
        <f>_xlfn.IFS(H708=1,$AB$3,H708=2,$AB$4,H708=3,$AB$5)</f>
        <v>80</v>
      </c>
      <c r="R708" s="14">
        <f>L708*Q708</f>
        <v>40</v>
      </c>
      <c r="S708" s="14">
        <f>Table4[[#This Row],[LbrCost]]/24</f>
        <v>1.6666666666666667</v>
      </c>
      <c r="T708" s="14">
        <f>IF(Table4[[#This Row],[WtyLbr]]="Yes",0,Table4[[#This Row],[LbrCost]])</f>
        <v>40</v>
      </c>
      <c r="U708" s="14">
        <f>IF(Table4[[#This Row],[WtyParts]]="Yes",0,Table4[[#This Row],[PartsCost]])</f>
        <v>29</v>
      </c>
      <c r="V708" s="14">
        <f>M708+R708</f>
        <v>69</v>
      </c>
      <c r="W708" s="14">
        <f>SUM(Table4[[#This Row],[LbrFee]],Table4[[#This Row],[PartsFee]])</f>
        <v>69</v>
      </c>
      <c r="X708" t="s">
        <v>47</v>
      </c>
      <c r="Y708" t="s">
        <v>63</v>
      </c>
    </row>
    <row r="709" spans="1:25" ht="30" customHeight="1" x14ac:dyDescent="0.3">
      <c r="A709" t="s">
        <v>764</v>
      </c>
      <c r="B709" t="s">
        <v>31</v>
      </c>
      <c r="C709" t="s">
        <v>32</v>
      </c>
      <c r="D709" t="s">
        <v>26</v>
      </c>
      <c r="F709">
        <v>44335</v>
      </c>
      <c r="G709">
        <v>44347</v>
      </c>
      <c r="H709">
        <v>1</v>
      </c>
      <c r="L709">
        <v>0.5</v>
      </c>
      <c r="M709" s="13">
        <v>50.57</v>
      </c>
      <c r="N709" t="s">
        <v>27</v>
      </c>
      <c r="O709" t="s">
        <v>38</v>
      </c>
      <c r="P709">
        <v>12</v>
      </c>
      <c r="Q709" s="14">
        <f>_xlfn.IFS(H709=1,$AB$3,H709=2,$AB$4,H709=3,$AB$5)</f>
        <v>80</v>
      </c>
      <c r="R709" s="14">
        <f>L709*Q709</f>
        <v>40</v>
      </c>
      <c r="S709" s="14">
        <f>Table4[[#This Row],[LbrCost]]/24</f>
        <v>1.6666666666666667</v>
      </c>
      <c r="T709" s="14">
        <f>IF(Table4[[#This Row],[WtyLbr]]="Yes",0,Table4[[#This Row],[LbrCost]])</f>
        <v>40</v>
      </c>
      <c r="U709" s="14">
        <f>IF(Table4[[#This Row],[WtyParts]]="Yes",0,Table4[[#This Row],[PartsCost]])</f>
        <v>50.57</v>
      </c>
      <c r="V709" s="14">
        <f>M709+R709</f>
        <v>90.57</v>
      </c>
      <c r="W709" s="14">
        <f>SUM(Table4[[#This Row],[LbrFee]],Table4[[#This Row],[PartsFee]])</f>
        <v>90.57</v>
      </c>
      <c r="X709" t="s">
        <v>47</v>
      </c>
      <c r="Y709" t="s">
        <v>63</v>
      </c>
    </row>
    <row r="710" spans="1:25" ht="30" customHeight="1" x14ac:dyDescent="0.3">
      <c r="A710" t="s">
        <v>765</v>
      </c>
      <c r="B710" t="s">
        <v>201</v>
      </c>
      <c r="C710" t="s">
        <v>202</v>
      </c>
      <c r="D710" t="s">
        <v>33</v>
      </c>
      <c r="F710">
        <v>44335</v>
      </c>
      <c r="G710">
        <v>44350</v>
      </c>
      <c r="H710">
        <v>2</v>
      </c>
      <c r="L710">
        <v>0.5</v>
      </c>
      <c r="M710" s="13">
        <v>271.79000000000002</v>
      </c>
      <c r="N710" t="s">
        <v>27</v>
      </c>
      <c r="O710" t="s">
        <v>51</v>
      </c>
      <c r="P710">
        <v>15</v>
      </c>
      <c r="Q710" s="14">
        <f>_xlfn.IFS(H710=1,$AB$3,H710=2,$AB$4,H710=3,$AB$5)</f>
        <v>140</v>
      </c>
      <c r="R710" s="14">
        <f>L710*Q710</f>
        <v>70</v>
      </c>
      <c r="S710" s="14">
        <f>Table4[[#This Row],[LbrCost]]/24</f>
        <v>2.9166666666666665</v>
      </c>
      <c r="T710" s="14">
        <f>IF(Table4[[#This Row],[WtyLbr]]="Yes",0,Table4[[#This Row],[LbrCost]])</f>
        <v>70</v>
      </c>
      <c r="U710" s="14">
        <f>IF(Table4[[#This Row],[WtyParts]]="Yes",0,Table4[[#This Row],[PartsCost]])</f>
        <v>271.79000000000002</v>
      </c>
      <c r="V710" s="14">
        <f>M710+R710</f>
        <v>341.79</v>
      </c>
      <c r="W710" s="14">
        <f>SUM(Table4[[#This Row],[LbrFee]],Table4[[#This Row],[PartsFee]])</f>
        <v>341.79</v>
      </c>
      <c r="X710" t="s">
        <v>47</v>
      </c>
      <c r="Y710" t="s">
        <v>39</v>
      </c>
    </row>
    <row r="711" spans="1:25" ht="30" customHeight="1" x14ac:dyDescent="0.3">
      <c r="A711" t="s">
        <v>766</v>
      </c>
      <c r="B711" t="s">
        <v>201</v>
      </c>
      <c r="C711" t="s">
        <v>202</v>
      </c>
      <c r="D711" t="s">
        <v>26</v>
      </c>
      <c r="F711">
        <v>44335</v>
      </c>
      <c r="G711">
        <v>44376</v>
      </c>
      <c r="H711">
        <v>2</v>
      </c>
      <c r="J711" t="s">
        <v>44</v>
      </c>
      <c r="K711" t="s">
        <v>44</v>
      </c>
      <c r="L711">
        <v>0.25</v>
      </c>
      <c r="M711" s="13">
        <v>14.7</v>
      </c>
      <c r="N711" t="s">
        <v>27</v>
      </c>
      <c r="O711" t="s">
        <v>388</v>
      </c>
      <c r="P711">
        <v>41</v>
      </c>
      <c r="Q711" s="14">
        <f>_xlfn.IFS(H711=1,$AB$3,H711=2,$AB$4,H711=3,$AB$5)</f>
        <v>140</v>
      </c>
      <c r="R711" s="14">
        <f>L711*Q711</f>
        <v>35</v>
      </c>
      <c r="S711" s="14">
        <f>Table4[[#This Row],[LbrCost]]/24</f>
        <v>1.4583333333333333</v>
      </c>
      <c r="T711" s="14">
        <f>IF(Table4[[#This Row],[WtyLbr]]="Yes",0,Table4[[#This Row],[LbrCost]])</f>
        <v>0</v>
      </c>
      <c r="U711" s="14">
        <f>IF(Table4[[#This Row],[WtyParts]]="Yes",0,Table4[[#This Row],[PartsCost]])</f>
        <v>0</v>
      </c>
      <c r="V711" s="14">
        <f>M711+R711</f>
        <v>49.7</v>
      </c>
      <c r="W711" s="14">
        <f>SUM(Table4[[#This Row],[LbrFee]],Table4[[#This Row],[PartsFee]])</f>
        <v>0</v>
      </c>
      <c r="X711" t="s">
        <v>47</v>
      </c>
      <c r="Y711" t="s">
        <v>29</v>
      </c>
    </row>
    <row r="712" spans="1:25" ht="30" customHeight="1" x14ac:dyDescent="0.3">
      <c r="A712" t="s">
        <v>767</v>
      </c>
      <c r="B712" t="s">
        <v>68</v>
      </c>
      <c r="C712" t="s">
        <v>43</v>
      </c>
      <c r="D712" t="s">
        <v>33</v>
      </c>
      <c r="F712">
        <v>44336</v>
      </c>
      <c r="G712">
        <v>44355</v>
      </c>
      <c r="H712">
        <v>2</v>
      </c>
      <c r="K712" t="s">
        <v>44</v>
      </c>
      <c r="L712">
        <v>3.25</v>
      </c>
      <c r="M712" s="13">
        <v>311.36</v>
      </c>
      <c r="N712" t="s">
        <v>27</v>
      </c>
      <c r="O712" t="s">
        <v>51</v>
      </c>
      <c r="P712">
        <v>19</v>
      </c>
      <c r="Q712" s="14">
        <f>_xlfn.IFS(H712=1,$AB$3,H712=2,$AB$4,H712=3,$AB$5)</f>
        <v>140</v>
      </c>
      <c r="R712" s="14">
        <f>L712*Q712</f>
        <v>455</v>
      </c>
      <c r="S712" s="14">
        <f>Table4[[#This Row],[LbrCost]]/24</f>
        <v>18.958333333333332</v>
      </c>
      <c r="T712" s="14">
        <f>IF(Table4[[#This Row],[WtyLbr]]="Yes",0,Table4[[#This Row],[LbrCost]])</f>
        <v>455</v>
      </c>
      <c r="U712" s="14">
        <f>IF(Table4[[#This Row],[WtyParts]]="Yes",0,Table4[[#This Row],[PartsCost]])</f>
        <v>0</v>
      </c>
      <c r="V712" s="14">
        <f>M712+R712</f>
        <v>766.36</v>
      </c>
      <c r="W712" s="14">
        <f>SUM(Table4[[#This Row],[LbrFee]],Table4[[#This Row],[PartsFee]])</f>
        <v>455</v>
      </c>
      <c r="X712" t="s">
        <v>39</v>
      </c>
      <c r="Y712" t="s">
        <v>29</v>
      </c>
    </row>
    <row r="713" spans="1:25" ht="30" customHeight="1" x14ac:dyDescent="0.3">
      <c r="A713" t="s">
        <v>768</v>
      </c>
      <c r="B713" t="s">
        <v>36</v>
      </c>
      <c r="C713" t="s">
        <v>43</v>
      </c>
      <c r="D713" t="s">
        <v>33</v>
      </c>
      <c r="F713">
        <v>44336</v>
      </c>
      <c r="G713">
        <v>44358</v>
      </c>
      <c r="H713">
        <v>1</v>
      </c>
      <c r="L713">
        <v>0.75</v>
      </c>
      <c r="M713" s="13">
        <v>189.32</v>
      </c>
      <c r="N713" t="s">
        <v>27</v>
      </c>
      <c r="O713" t="s">
        <v>51</v>
      </c>
      <c r="P713">
        <v>22</v>
      </c>
      <c r="Q713" s="14">
        <f>_xlfn.IFS(H713=1,$AB$3,H713=2,$AB$4,H713=3,$AB$5)</f>
        <v>80</v>
      </c>
      <c r="R713" s="14">
        <f>L713*Q713</f>
        <v>60</v>
      </c>
      <c r="S713" s="14">
        <f>Table4[[#This Row],[LbrCost]]/24</f>
        <v>2.5</v>
      </c>
      <c r="T713" s="14">
        <f>IF(Table4[[#This Row],[WtyLbr]]="Yes",0,Table4[[#This Row],[LbrCost]])</f>
        <v>60</v>
      </c>
      <c r="U713" s="14">
        <f>IF(Table4[[#This Row],[WtyParts]]="Yes",0,Table4[[#This Row],[PartsCost]])</f>
        <v>189.32</v>
      </c>
      <c r="V713" s="14">
        <f>M713+R713</f>
        <v>249.32</v>
      </c>
      <c r="W713" s="14">
        <f>SUM(Table4[[#This Row],[LbrFee]],Table4[[#This Row],[PartsFee]])</f>
        <v>249.32</v>
      </c>
      <c r="X713" t="s">
        <v>39</v>
      </c>
      <c r="Y713" t="s">
        <v>34</v>
      </c>
    </row>
    <row r="714" spans="1:25" ht="30" customHeight="1" x14ac:dyDescent="0.3">
      <c r="A714" t="s">
        <v>769</v>
      </c>
      <c r="B714" t="s">
        <v>42</v>
      </c>
      <c r="C714" t="s">
        <v>43</v>
      </c>
      <c r="D714" t="s">
        <v>26</v>
      </c>
      <c r="F714">
        <v>44336</v>
      </c>
      <c r="G714">
        <v>44364</v>
      </c>
      <c r="H714">
        <v>1</v>
      </c>
      <c r="L714">
        <v>0.5</v>
      </c>
      <c r="M714" s="13">
        <v>74.53</v>
      </c>
      <c r="N714" t="s">
        <v>27</v>
      </c>
      <c r="O714" t="s">
        <v>28</v>
      </c>
      <c r="P714">
        <v>28</v>
      </c>
      <c r="Q714" s="14">
        <f>_xlfn.IFS(H714=1,$AB$3,H714=2,$AB$4,H714=3,$AB$5)</f>
        <v>80</v>
      </c>
      <c r="R714" s="14">
        <f>L714*Q714</f>
        <v>40</v>
      </c>
      <c r="S714" s="14">
        <f>Table4[[#This Row],[LbrCost]]/24</f>
        <v>1.6666666666666667</v>
      </c>
      <c r="T714" s="14">
        <f>IF(Table4[[#This Row],[WtyLbr]]="Yes",0,Table4[[#This Row],[LbrCost]])</f>
        <v>40</v>
      </c>
      <c r="U714" s="14">
        <f>IF(Table4[[#This Row],[WtyParts]]="Yes",0,Table4[[#This Row],[PartsCost]])</f>
        <v>74.53</v>
      </c>
      <c r="V714" s="14">
        <f>M714+R714</f>
        <v>114.53</v>
      </c>
      <c r="W714" s="14">
        <f>SUM(Table4[[#This Row],[LbrFee]],Table4[[#This Row],[PartsFee]])</f>
        <v>114.53</v>
      </c>
      <c r="X714" t="s">
        <v>39</v>
      </c>
      <c r="Y714" t="s">
        <v>39</v>
      </c>
    </row>
    <row r="715" spans="1:25" ht="30" customHeight="1" x14ac:dyDescent="0.3">
      <c r="A715" t="s">
        <v>770</v>
      </c>
      <c r="B715" t="s">
        <v>36</v>
      </c>
      <c r="C715" t="s">
        <v>43</v>
      </c>
      <c r="D715" t="s">
        <v>53</v>
      </c>
      <c r="F715">
        <v>44336</v>
      </c>
      <c r="G715">
        <v>44375</v>
      </c>
      <c r="H715">
        <v>1</v>
      </c>
      <c r="L715">
        <v>1.5</v>
      </c>
      <c r="M715" s="13">
        <v>673.22</v>
      </c>
      <c r="N715" t="s">
        <v>27</v>
      </c>
      <c r="O715" t="s">
        <v>51</v>
      </c>
      <c r="P715">
        <v>39</v>
      </c>
      <c r="Q715" s="14">
        <f>_xlfn.IFS(H715=1,$AB$3,H715=2,$AB$4,H715=3,$AB$5)</f>
        <v>80</v>
      </c>
      <c r="R715" s="14">
        <f>L715*Q715</f>
        <v>120</v>
      </c>
      <c r="S715" s="14">
        <f>Table4[[#This Row],[LbrCost]]/24</f>
        <v>5</v>
      </c>
      <c r="T715" s="14">
        <f>IF(Table4[[#This Row],[WtyLbr]]="Yes",0,Table4[[#This Row],[LbrCost]])</f>
        <v>120</v>
      </c>
      <c r="U715" s="14">
        <f>IF(Table4[[#This Row],[WtyParts]]="Yes",0,Table4[[#This Row],[PartsCost]])</f>
        <v>673.22</v>
      </c>
      <c r="V715" s="14">
        <f>M715+R715</f>
        <v>793.22</v>
      </c>
      <c r="W715" s="14">
        <f>SUM(Table4[[#This Row],[LbrFee]],Table4[[#This Row],[PartsFee]])</f>
        <v>793.22</v>
      </c>
      <c r="X715" t="s">
        <v>39</v>
      </c>
      <c r="Y715" t="s">
        <v>63</v>
      </c>
    </row>
    <row r="716" spans="1:25" ht="30" customHeight="1" x14ac:dyDescent="0.3">
      <c r="A716" t="s">
        <v>771</v>
      </c>
      <c r="B716" t="s">
        <v>36</v>
      </c>
      <c r="C716" t="s">
        <v>50</v>
      </c>
      <c r="D716" t="s">
        <v>53</v>
      </c>
      <c r="F716">
        <v>44336</v>
      </c>
      <c r="G716">
        <v>44384</v>
      </c>
      <c r="H716">
        <v>2</v>
      </c>
      <c r="L716">
        <v>3.5</v>
      </c>
      <c r="M716" s="13">
        <v>230.4</v>
      </c>
      <c r="N716" t="s">
        <v>27</v>
      </c>
      <c r="O716" t="s">
        <v>51</v>
      </c>
      <c r="P716">
        <v>48</v>
      </c>
      <c r="Q716" s="14">
        <f>_xlfn.IFS(H716=1,$AB$3,H716=2,$AB$4,H716=3,$AB$5)</f>
        <v>140</v>
      </c>
      <c r="R716" s="14">
        <f>L716*Q716</f>
        <v>490</v>
      </c>
      <c r="S716" s="14">
        <f>Table4[[#This Row],[LbrCost]]/24</f>
        <v>20.416666666666668</v>
      </c>
      <c r="T716" s="14">
        <f>IF(Table4[[#This Row],[WtyLbr]]="Yes",0,Table4[[#This Row],[LbrCost]])</f>
        <v>490</v>
      </c>
      <c r="U716" s="14">
        <f>IF(Table4[[#This Row],[WtyParts]]="Yes",0,Table4[[#This Row],[PartsCost]])</f>
        <v>230.4</v>
      </c>
      <c r="V716" s="14">
        <f>M716+R716</f>
        <v>720.4</v>
      </c>
      <c r="W716" s="14">
        <f>SUM(Table4[[#This Row],[LbrFee]],Table4[[#This Row],[PartsFee]])</f>
        <v>720.4</v>
      </c>
      <c r="X716" t="s">
        <v>39</v>
      </c>
      <c r="Y716" t="s">
        <v>47</v>
      </c>
    </row>
    <row r="717" spans="1:25" ht="30" customHeight="1" x14ac:dyDescent="0.3">
      <c r="A717" t="s">
        <v>772</v>
      </c>
      <c r="B717" t="s">
        <v>24</v>
      </c>
      <c r="C717" t="s">
        <v>202</v>
      </c>
      <c r="D717" t="s">
        <v>26</v>
      </c>
      <c r="F717">
        <v>44336</v>
      </c>
      <c r="G717">
        <v>44393</v>
      </c>
      <c r="H717">
        <v>2</v>
      </c>
      <c r="L717">
        <v>0.25</v>
      </c>
      <c r="M717" s="13">
        <v>14.42</v>
      </c>
      <c r="N717" t="s">
        <v>27</v>
      </c>
      <c r="O717" t="s">
        <v>28</v>
      </c>
      <c r="P717">
        <v>57</v>
      </c>
      <c r="Q717" s="14">
        <f>_xlfn.IFS(H717=1,$AB$3,H717=2,$AB$4,H717=3,$AB$5)</f>
        <v>140</v>
      </c>
      <c r="R717" s="14">
        <f>L717*Q717</f>
        <v>35</v>
      </c>
      <c r="S717" s="14">
        <f>Table4[[#This Row],[LbrCost]]/24</f>
        <v>1.4583333333333333</v>
      </c>
      <c r="T717" s="14">
        <f>IF(Table4[[#This Row],[WtyLbr]]="Yes",0,Table4[[#This Row],[LbrCost]])</f>
        <v>35</v>
      </c>
      <c r="U717" s="14">
        <f>IF(Table4[[#This Row],[WtyParts]]="Yes",0,Table4[[#This Row],[PartsCost]])</f>
        <v>14.42</v>
      </c>
      <c r="V717" s="14">
        <f>M717+R717</f>
        <v>49.42</v>
      </c>
      <c r="W717" s="14">
        <f>SUM(Table4[[#This Row],[LbrFee]],Table4[[#This Row],[PartsFee]])</f>
        <v>49.42</v>
      </c>
      <c r="X717" t="s">
        <v>39</v>
      </c>
      <c r="Y717" t="s">
        <v>34</v>
      </c>
    </row>
    <row r="718" spans="1:25" ht="30" customHeight="1" x14ac:dyDescent="0.3">
      <c r="A718" t="s">
        <v>773</v>
      </c>
      <c r="B718" t="s">
        <v>80</v>
      </c>
      <c r="C718" t="s">
        <v>50</v>
      </c>
      <c r="D718" t="s">
        <v>53</v>
      </c>
      <c r="F718">
        <v>44336</v>
      </c>
      <c r="H718">
        <v>2</v>
      </c>
      <c r="M718" s="13">
        <v>852.55</v>
      </c>
      <c r="N718" t="s">
        <v>27</v>
      </c>
      <c r="O718" t="s">
        <v>51</v>
      </c>
      <c r="Q718" s="14">
        <f>_xlfn.IFS(H718=1,$AB$3,H718=2,$AB$4,H718=3,$AB$5)</f>
        <v>140</v>
      </c>
      <c r="R718" s="14">
        <f>L718*Q718</f>
        <v>0</v>
      </c>
      <c r="S718" s="14">
        <f>Table4[[#This Row],[LbrCost]]/24</f>
        <v>0</v>
      </c>
      <c r="T718" s="14">
        <f>IF(Table4[[#This Row],[WtyLbr]]="Yes",0,Table4[[#This Row],[LbrCost]])</f>
        <v>0</v>
      </c>
      <c r="U718" s="14">
        <f>IF(Table4[[#This Row],[WtyParts]]="Yes",0,Table4[[#This Row],[PartsCost]])</f>
        <v>852.55</v>
      </c>
      <c r="V718" s="14">
        <f>M718+R718</f>
        <v>852.55</v>
      </c>
      <c r="W718" s="14">
        <f>SUM(Table4[[#This Row],[LbrFee]],Table4[[#This Row],[PartsFee]])</f>
        <v>852.55</v>
      </c>
      <c r="X718" t="s">
        <v>39</v>
      </c>
      <c r="Y718" t="s">
        <v>60</v>
      </c>
    </row>
    <row r="719" spans="1:25" ht="30" customHeight="1" x14ac:dyDescent="0.3">
      <c r="A719" t="s">
        <v>774</v>
      </c>
      <c r="B719" t="s">
        <v>42</v>
      </c>
      <c r="C719" t="s">
        <v>50</v>
      </c>
      <c r="D719" t="s">
        <v>33</v>
      </c>
      <c r="E719" t="s">
        <v>44</v>
      </c>
      <c r="F719">
        <v>44337</v>
      </c>
      <c r="G719">
        <v>44348</v>
      </c>
      <c r="H719">
        <v>1</v>
      </c>
      <c r="L719">
        <v>0.5</v>
      </c>
      <c r="M719" s="13">
        <v>36.75</v>
      </c>
      <c r="N719" t="s">
        <v>27</v>
      </c>
      <c r="O719" t="s">
        <v>28</v>
      </c>
      <c r="P719">
        <v>11</v>
      </c>
      <c r="Q719" s="14">
        <f>_xlfn.IFS(H719=1,$AB$3,H719=2,$AB$4,H719=3,$AB$5)</f>
        <v>80</v>
      </c>
      <c r="R719" s="14">
        <f>L719*Q719</f>
        <v>40</v>
      </c>
      <c r="S719" s="14">
        <f>Table4[[#This Row],[LbrCost]]/24</f>
        <v>1.6666666666666667</v>
      </c>
      <c r="T719" s="14">
        <f>IF(Table4[[#This Row],[WtyLbr]]="Yes",0,Table4[[#This Row],[LbrCost]])</f>
        <v>40</v>
      </c>
      <c r="U719" s="14">
        <f>IF(Table4[[#This Row],[WtyParts]]="Yes",0,Table4[[#This Row],[PartsCost]])</f>
        <v>36.75</v>
      </c>
      <c r="V719" s="14">
        <f>M719+R719</f>
        <v>76.75</v>
      </c>
      <c r="W719" s="14">
        <f>SUM(Table4[[#This Row],[LbrFee]],Table4[[#This Row],[PartsFee]])</f>
        <v>76.75</v>
      </c>
      <c r="X719" t="s">
        <v>34</v>
      </c>
      <c r="Y719" t="s">
        <v>29</v>
      </c>
    </row>
    <row r="720" spans="1:25" ht="30" customHeight="1" x14ac:dyDescent="0.3">
      <c r="A720" t="s">
        <v>775</v>
      </c>
      <c r="B720" t="s">
        <v>42</v>
      </c>
      <c r="C720" t="s">
        <v>43</v>
      </c>
      <c r="D720" t="s">
        <v>169</v>
      </c>
      <c r="F720">
        <v>44337</v>
      </c>
      <c r="G720">
        <v>44369</v>
      </c>
      <c r="H720">
        <v>1</v>
      </c>
      <c r="L720">
        <v>1</v>
      </c>
      <c r="M720" s="13">
        <v>57.97</v>
      </c>
      <c r="N720" t="s">
        <v>27</v>
      </c>
      <c r="O720" t="s">
        <v>38</v>
      </c>
      <c r="P720">
        <v>32</v>
      </c>
      <c r="Q720" s="14">
        <f>_xlfn.IFS(H720=1,$AB$3,H720=2,$AB$4,H720=3,$AB$5)</f>
        <v>80</v>
      </c>
      <c r="R720" s="14">
        <f>L720*Q720</f>
        <v>80</v>
      </c>
      <c r="S720" s="14">
        <f>Table4[[#This Row],[LbrCost]]/24</f>
        <v>3.3333333333333335</v>
      </c>
      <c r="T720" s="14">
        <f>IF(Table4[[#This Row],[WtyLbr]]="Yes",0,Table4[[#This Row],[LbrCost]])</f>
        <v>80</v>
      </c>
      <c r="U720" s="14">
        <f>IF(Table4[[#This Row],[WtyParts]]="Yes",0,Table4[[#This Row],[PartsCost]])</f>
        <v>57.97</v>
      </c>
      <c r="V720" s="14">
        <f>M720+R720</f>
        <v>137.97</v>
      </c>
      <c r="W720" s="14">
        <f>SUM(Table4[[#This Row],[LbrFee]],Table4[[#This Row],[PartsFee]])</f>
        <v>137.97</v>
      </c>
      <c r="X720" t="s">
        <v>34</v>
      </c>
      <c r="Y720" t="s">
        <v>29</v>
      </c>
    </row>
    <row r="721" spans="1:25" ht="30" customHeight="1" x14ac:dyDescent="0.3">
      <c r="A721" t="s">
        <v>776</v>
      </c>
      <c r="B721" t="s">
        <v>42</v>
      </c>
      <c r="C721" t="s">
        <v>43</v>
      </c>
      <c r="D721" t="s">
        <v>33</v>
      </c>
      <c r="F721">
        <v>44337</v>
      </c>
      <c r="H721">
        <v>1</v>
      </c>
      <c r="M721" s="13">
        <v>90</v>
      </c>
      <c r="N721" t="s">
        <v>27</v>
      </c>
      <c r="O721" t="s">
        <v>38</v>
      </c>
      <c r="Q721" s="14">
        <f>_xlfn.IFS(H721=1,$AB$3,H721=2,$AB$4,H721=3,$AB$5)</f>
        <v>80</v>
      </c>
      <c r="R721" s="14">
        <f>L721*Q721</f>
        <v>0</v>
      </c>
      <c r="S721" s="14">
        <f>Table4[[#This Row],[LbrCost]]/24</f>
        <v>0</v>
      </c>
      <c r="T721" s="14">
        <f>IF(Table4[[#This Row],[WtyLbr]]="Yes",0,Table4[[#This Row],[LbrCost]])</f>
        <v>0</v>
      </c>
      <c r="U721" s="14">
        <f>IF(Table4[[#This Row],[WtyParts]]="Yes",0,Table4[[#This Row],[PartsCost]])</f>
        <v>90</v>
      </c>
      <c r="V721" s="14">
        <f>M721+R721</f>
        <v>90</v>
      </c>
      <c r="W721" s="14">
        <f>SUM(Table4[[#This Row],[LbrFee]],Table4[[#This Row],[PartsFee]])</f>
        <v>90</v>
      </c>
      <c r="X721" t="s">
        <v>34</v>
      </c>
      <c r="Y721" t="s">
        <v>60</v>
      </c>
    </row>
    <row r="722" spans="1:25" ht="30" customHeight="1" x14ac:dyDescent="0.3">
      <c r="A722" t="s">
        <v>777</v>
      </c>
      <c r="B722" t="s">
        <v>42</v>
      </c>
      <c r="C722" t="s">
        <v>50</v>
      </c>
      <c r="D722" t="s">
        <v>33</v>
      </c>
      <c r="E722" t="s">
        <v>44</v>
      </c>
      <c r="F722">
        <v>44338</v>
      </c>
      <c r="H722">
        <v>1</v>
      </c>
      <c r="M722" s="13">
        <v>108.51</v>
      </c>
      <c r="N722" t="s">
        <v>27</v>
      </c>
      <c r="O722" t="s">
        <v>51</v>
      </c>
      <c r="Q722" s="14">
        <f>_xlfn.IFS(H722=1,$AB$3,H722=2,$AB$4,H722=3,$AB$5)</f>
        <v>80</v>
      </c>
      <c r="R722" s="14">
        <f>L722*Q722</f>
        <v>0</v>
      </c>
      <c r="S722" s="14">
        <f>Table4[[#This Row],[LbrCost]]/24</f>
        <v>0</v>
      </c>
      <c r="T722" s="14">
        <f>IF(Table4[[#This Row],[WtyLbr]]="Yes",0,Table4[[#This Row],[LbrCost]])</f>
        <v>0</v>
      </c>
      <c r="U722" s="14">
        <f>IF(Table4[[#This Row],[WtyParts]]="Yes",0,Table4[[#This Row],[PartsCost]])</f>
        <v>108.51</v>
      </c>
      <c r="V722" s="14">
        <f>M722+R722</f>
        <v>108.51</v>
      </c>
      <c r="W722" s="14">
        <f>SUM(Table4[[#This Row],[LbrFee]],Table4[[#This Row],[PartsFee]])</f>
        <v>108.51</v>
      </c>
      <c r="X722" t="s">
        <v>60</v>
      </c>
      <c r="Y722" t="s">
        <v>60</v>
      </c>
    </row>
    <row r="723" spans="1:25" ht="30" customHeight="1" x14ac:dyDescent="0.3">
      <c r="A723" t="s">
        <v>778</v>
      </c>
      <c r="B723" t="s">
        <v>24</v>
      </c>
      <c r="C723" t="s">
        <v>202</v>
      </c>
      <c r="D723" t="s">
        <v>37</v>
      </c>
      <c r="F723">
        <v>44340</v>
      </c>
      <c r="G723">
        <v>44349</v>
      </c>
      <c r="H723">
        <v>1</v>
      </c>
      <c r="L723">
        <v>0.25</v>
      </c>
      <c r="M723" s="13">
        <v>22</v>
      </c>
      <c r="N723" t="s">
        <v>27</v>
      </c>
      <c r="O723" t="s">
        <v>28</v>
      </c>
      <c r="P723">
        <v>9</v>
      </c>
      <c r="Q723" s="14">
        <f>_xlfn.IFS(H723=1,$AB$3,H723=2,$AB$4,H723=3,$AB$5)</f>
        <v>80</v>
      </c>
      <c r="R723" s="14">
        <f>L723*Q723</f>
        <v>20</v>
      </c>
      <c r="S723" s="14">
        <f>Table4[[#This Row],[LbrCost]]/24</f>
        <v>0.83333333333333337</v>
      </c>
      <c r="T723" s="14">
        <f>IF(Table4[[#This Row],[WtyLbr]]="Yes",0,Table4[[#This Row],[LbrCost]])</f>
        <v>20</v>
      </c>
      <c r="U723" s="14">
        <f>IF(Table4[[#This Row],[WtyParts]]="Yes",0,Table4[[#This Row],[PartsCost]])</f>
        <v>22</v>
      </c>
      <c r="V723" s="14">
        <f>M723+R723</f>
        <v>42</v>
      </c>
      <c r="W723" s="14">
        <f>SUM(Table4[[#This Row],[LbrFee]],Table4[[#This Row],[PartsFee]])</f>
        <v>42</v>
      </c>
      <c r="X723" t="s">
        <v>63</v>
      </c>
      <c r="Y723" t="s">
        <v>47</v>
      </c>
    </row>
    <row r="724" spans="1:25" ht="30" customHeight="1" x14ac:dyDescent="0.3">
      <c r="A724" t="s">
        <v>779</v>
      </c>
      <c r="B724" t="s">
        <v>68</v>
      </c>
      <c r="C724" t="s">
        <v>43</v>
      </c>
      <c r="D724" t="s">
        <v>37</v>
      </c>
      <c r="F724">
        <v>44340</v>
      </c>
      <c r="G724">
        <v>44350</v>
      </c>
      <c r="H724">
        <v>1</v>
      </c>
      <c r="L724">
        <v>0.25</v>
      </c>
      <c r="M724" s="13">
        <v>66.86</v>
      </c>
      <c r="N724" t="s">
        <v>27</v>
      </c>
      <c r="O724" t="s">
        <v>51</v>
      </c>
      <c r="P724">
        <v>10</v>
      </c>
      <c r="Q724" s="14">
        <f>_xlfn.IFS(H724=1,$AB$3,H724=2,$AB$4,H724=3,$AB$5)</f>
        <v>80</v>
      </c>
      <c r="R724" s="14">
        <f>L724*Q724</f>
        <v>20</v>
      </c>
      <c r="S724" s="14">
        <f>Table4[[#This Row],[LbrCost]]/24</f>
        <v>0.83333333333333337</v>
      </c>
      <c r="T724" s="14">
        <f>IF(Table4[[#This Row],[WtyLbr]]="Yes",0,Table4[[#This Row],[LbrCost]])</f>
        <v>20</v>
      </c>
      <c r="U724" s="14">
        <f>IF(Table4[[#This Row],[WtyParts]]="Yes",0,Table4[[#This Row],[PartsCost]])</f>
        <v>66.86</v>
      </c>
      <c r="V724" s="14">
        <f>M724+R724</f>
        <v>86.86</v>
      </c>
      <c r="W724" s="14">
        <f>SUM(Table4[[#This Row],[LbrFee]],Table4[[#This Row],[PartsFee]])</f>
        <v>86.86</v>
      </c>
      <c r="X724" t="s">
        <v>63</v>
      </c>
      <c r="Y724" t="s">
        <v>39</v>
      </c>
    </row>
    <row r="725" spans="1:25" ht="30" customHeight="1" x14ac:dyDescent="0.3">
      <c r="A725" t="s">
        <v>780</v>
      </c>
      <c r="B725" t="s">
        <v>31</v>
      </c>
      <c r="C725" t="s">
        <v>32</v>
      </c>
      <c r="D725" t="s">
        <v>33</v>
      </c>
      <c r="F725">
        <v>44340</v>
      </c>
      <c r="G725">
        <v>44362</v>
      </c>
      <c r="H725">
        <v>1</v>
      </c>
      <c r="L725">
        <v>0.75</v>
      </c>
      <c r="M725" s="13">
        <v>111.15</v>
      </c>
      <c r="N725" t="s">
        <v>27</v>
      </c>
      <c r="O725" t="s">
        <v>28</v>
      </c>
      <c r="P725">
        <v>22</v>
      </c>
      <c r="Q725" s="14">
        <f>_xlfn.IFS(H725=1,$AB$3,H725=2,$AB$4,H725=3,$AB$5)</f>
        <v>80</v>
      </c>
      <c r="R725" s="14">
        <f>L725*Q725</f>
        <v>60</v>
      </c>
      <c r="S725" s="14">
        <f>Table4[[#This Row],[LbrCost]]/24</f>
        <v>2.5</v>
      </c>
      <c r="T725" s="14">
        <f>IF(Table4[[#This Row],[WtyLbr]]="Yes",0,Table4[[#This Row],[LbrCost]])</f>
        <v>60</v>
      </c>
      <c r="U725" s="14">
        <f>IF(Table4[[#This Row],[WtyParts]]="Yes",0,Table4[[#This Row],[PartsCost]])</f>
        <v>111.15</v>
      </c>
      <c r="V725" s="14">
        <f>M725+R725</f>
        <v>171.15</v>
      </c>
      <c r="W725" s="14">
        <f>SUM(Table4[[#This Row],[LbrFee]],Table4[[#This Row],[PartsFee]])</f>
        <v>171.15</v>
      </c>
      <c r="X725" t="s">
        <v>63</v>
      </c>
      <c r="Y725" t="s">
        <v>29</v>
      </c>
    </row>
    <row r="726" spans="1:25" ht="30" customHeight="1" x14ac:dyDescent="0.3">
      <c r="A726" t="s">
        <v>781</v>
      </c>
      <c r="B726" t="s">
        <v>31</v>
      </c>
      <c r="C726" t="s">
        <v>50</v>
      </c>
      <c r="D726" t="s">
        <v>26</v>
      </c>
      <c r="F726">
        <v>44340</v>
      </c>
      <c r="G726">
        <v>44389</v>
      </c>
      <c r="H726">
        <v>2</v>
      </c>
      <c r="L726">
        <v>0.75</v>
      </c>
      <c r="M726" s="13">
        <v>239.54</v>
      </c>
      <c r="N726" t="s">
        <v>27</v>
      </c>
      <c r="O726" t="s">
        <v>28</v>
      </c>
      <c r="P726">
        <v>49</v>
      </c>
      <c r="Q726" s="14">
        <f>_xlfn.IFS(H726=1,$AB$3,H726=2,$AB$4,H726=3,$AB$5)</f>
        <v>140</v>
      </c>
      <c r="R726" s="14">
        <f>L726*Q726</f>
        <v>105</v>
      </c>
      <c r="S726" s="14">
        <f>Table4[[#This Row],[LbrCost]]/24</f>
        <v>4.375</v>
      </c>
      <c r="T726" s="14">
        <f>IF(Table4[[#This Row],[WtyLbr]]="Yes",0,Table4[[#This Row],[LbrCost]])</f>
        <v>105</v>
      </c>
      <c r="U726" s="14">
        <f>IF(Table4[[#This Row],[WtyParts]]="Yes",0,Table4[[#This Row],[PartsCost]])</f>
        <v>239.54</v>
      </c>
      <c r="V726" s="14">
        <f>M726+R726</f>
        <v>344.53999999999996</v>
      </c>
      <c r="W726" s="14">
        <f>SUM(Table4[[#This Row],[LbrFee]],Table4[[#This Row],[PartsFee]])</f>
        <v>344.53999999999996</v>
      </c>
      <c r="X726" t="s">
        <v>63</v>
      </c>
      <c r="Y726" t="s">
        <v>63</v>
      </c>
    </row>
    <row r="727" spans="1:25" ht="30" customHeight="1" x14ac:dyDescent="0.3">
      <c r="A727" t="s">
        <v>782</v>
      </c>
      <c r="B727" t="s">
        <v>36</v>
      </c>
      <c r="C727" t="s">
        <v>43</v>
      </c>
      <c r="D727" t="s">
        <v>33</v>
      </c>
      <c r="F727">
        <v>44340</v>
      </c>
      <c r="G727">
        <v>44392</v>
      </c>
      <c r="H727">
        <v>1</v>
      </c>
      <c r="L727">
        <v>0.5</v>
      </c>
      <c r="M727" s="13">
        <v>657.69</v>
      </c>
      <c r="N727" t="s">
        <v>27</v>
      </c>
      <c r="O727" t="s">
        <v>51</v>
      </c>
      <c r="P727">
        <v>52</v>
      </c>
      <c r="Q727" s="14">
        <f>_xlfn.IFS(H727=1,$AB$3,H727=2,$AB$4,H727=3,$AB$5)</f>
        <v>80</v>
      </c>
      <c r="R727" s="14">
        <f>L727*Q727</f>
        <v>40</v>
      </c>
      <c r="S727" s="14">
        <f>Table4[[#This Row],[LbrCost]]/24</f>
        <v>1.6666666666666667</v>
      </c>
      <c r="T727" s="14">
        <f>IF(Table4[[#This Row],[WtyLbr]]="Yes",0,Table4[[#This Row],[LbrCost]])</f>
        <v>40</v>
      </c>
      <c r="U727" s="14">
        <f>IF(Table4[[#This Row],[WtyParts]]="Yes",0,Table4[[#This Row],[PartsCost]])</f>
        <v>657.69</v>
      </c>
      <c r="V727" s="14">
        <f>M727+R727</f>
        <v>697.69</v>
      </c>
      <c r="W727" s="14">
        <f>SUM(Table4[[#This Row],[LbrFee]],Table4[[#This Row],[PartsFee]])</f>
        <v>697.69</v>
      </c>
      <c r="X727" t="s">
        <v>63</v>
      </c>
      <c r="Y727" t="s">
        <v>39</v>
      </c>
    </row>
    <row r="728" spans="1:25" ht="30" customHeight="1" x14ac:dyDescent="0.3">
      <c r="A728" t="s">
        <v>783</v>
      </c>
      <c r="B728" t="s">
        <v>68</v>
      </c>
      <c r="C728" t="s">
        <v>50</v>
      </c>
      <c r="D728" t="s">
        <v>26</v>
      </c>
      <c r="F728">
        <v>44340</v>
      </c>
      <c r="G728">
        <v>44396</v>
      </c>
      <c r="H728">
        <v>1</v>
      </c>
      <c r="L728">
        <v>0.25</v>
      </c>
      <c r="M728" s="13">
        <v>30</v>
      </c>
      <c r="N728" t="s">
        <v>27</v>
      </c>
      <c r="O728" t="s">
        <v>51</v>
      </c>
      <c r="P728">
        <v>56</v>
      </c>
      <c r="Q728" s="14">
        <f>_xlfn.IFS(H728=1,$AB$3,H728=2,$AB$4,H728=3,$AB$5)</f>
        <v>80</v>
      </c>
      <c r="R728" s="14">
        <f>L728*Q728</f>
        <v>20</v>
      </c>
      <c r="S728" s="14">
        <f>Table4[[#This Row],[LbrCost]]/24</f>
        <v>0.83333333333333337</v>
      </c>
      <c r="T728" s="14">
        <f>IF(Table4[[#This Row],[WtyLbr]]="Yes",0,Table4[[#This Row],[LbrCost]])</f>
        <v>20</v>
      </c>
      <c r="U728" s="14">
        <f>IF(Table4[[#This Row],[WtyParts]]="Yes",0,Table4[[#This Row],[PartsCost]])</f>
        <v>30</v>
      </c>
      <c r="V728" s="14">
        <f>M728+R728</f>
        <v>50</v>
      </c>
      <c r="W728" s="14">
        <f>SUM(Table4[[#This Row],[LbrFee]],Table4[[#This Row],[PartsFee]])</f>
        <v>50</v>
      </c>
      <c r="X728" t="s">
        <v>63</v>
      </c>
      <c r="Y728" t="s">
        <v>63</v>
      </c>
    </row>
    <row r="729" spans="1:25" ht="30" customHeight="1" x14ac:dyDescent="0.3">
      <c r="A729" t="s">
        <v>784</v>
      </c>
      <c r="B729" t="s">
        <v>68</v>
      </c>
      <c r="C729" t="s">
        <v>25</v>
      </c>
      <c r="D729" t="s">
        <v>26</v>
      </c>
      <c r="F729">
        <v>44341</v>
      </c>
      <c r="G729">
        <v>44366</v>
      </c>
      <c r="H729">
        <v>1</v>
      </c>
      <c r="L729">
        <v>0.5</v>
      </c>
      <c r="M729" s="13">
        <v>26.57</v>
      </c>
      <c r="N729" t="s">
        <v>27</v>
      </c>
      <c r="O729" t="s">
        <v>51</v>
      </c>
      <c r="P729">
        <v>25</v>
      </c>
      <c r="Q729" s="14">
        <f>_xlfn.IFS(H729=1,$AB$3,H729=2,$AB$4,H729=3,$AB$5)</f>
        <v>80</v>
      </c>
      <c r="R729" s="14">
        <f>L729*Q729</f>
        <v>40</v>
      </c>
      <c r="S729" s="14">
        <f>Table4[[#This Row],[LbrCost]]/24</f>
        <v>1.6666666666666667</v>
      </c>
      <c r="T729" s="14">
        <f>IF(Table4[[#This Row],[WtyLbr]]="Yes",0,Table4[[#This Row],[LbrCost]])</f>
        <v>40</v>
      </c>
      <c r="U729" s="14">
        <f>IF(Table4[[#This Row],[WtyParts]]="Yes",0,Table4[[#This Row],[PartsCost]])</f>
        <v>26.57</v>
      </c>
      <c r="V729" s="14">
        <f>M729+R729</f>
        <v>66.569999999999993</v>
      </c>
      <c r="W729" s="14">
        <f>SUM(Table4[[#This Row],[LbrFee]],Table4[[#This Row],[PartsFee]])</f>
        <v>66.569999999999993</v>
      </c>
      <c r="X729" t="s">
        <v>29</v>
      </c>
      <c r="Y729" t="s">
        <v>60</v>
      </c>
    </row>
    <row r="730" spans="1:25" ht="30" customHeight="1" x14ac:dyDescent="0.3">
      <c r="A730" t="s">
        <v>785</v>
      </c>
      <c r="B730" t="s">
        <v>55</v>
      </c>
      <c r="C730" t="s">
        <v>50</v>
      </c>
      <c r="D730" t="s">
        <v>26</v>
      </c>
      <c r="F730">
        <v>44341</v>
      </c>
      <c r="G730">
        <v>44361</v>
      </c>
      <c r="H730">
        <v>2</v>
      </c>
      <c r="L730">
        <v>1.25</v>
      </c>
      <c r="M730" s="13">
        <v>9.6</v>
      </c>
      <c r="N730" t="s">
        <v>27</v>
      </c>
      <c r="O730" t="s">
        <v>51</v>
      </c>
      <c r="P730">
        <v>20</v>
      </c>
      <c r="Q730" s="14">
        <f>_xlfn.IFS(H730=1,$AB$3,H730=2,$AB$4,H730=3,$AB$5)</f>
        <v>140</v>
      </c>
      <c r="R730" s="14">
        <f>L730*Q730</f>
        <v>175</v>
      </c>
      <c r="S730" s="14">
        <f>Table4[[#This Row],[LbrCost]]/24</f>
        <v>7.291666666666667</v>
      </c>
      <c r="T730" s="14">
        <f>IF(Table4[[#This Row],[WtyLbr]]="Yes",0,Table4[[#This Row],[LbrCost]])</f>
        <v>175</v>
      </c>
      <c r="U730" s="14">
        <f>IF(Table4[[#This Row],[WtyParts]]="Yes",0,Table4[[#This Row],[PartsCost]])</f>
        <v>9.6</v>
      </c>
      <c r="V730" s="14">
        <f>M730+R730</f>
        <v>184.6</v>
      </c>
      <c r="W730" s="14">
        <f>SUM(Table4[[#This Row],[LbrFee]],Table4[[#This Row],[PartsFee]])</f>
        <v>184.6</v>
      </c>
      <c r="X730" t="s">
        <v>29</v>
      </c>
      <c r="Y730" t="s">
        <v>63</v>
      </c>
    </row>
    <row r="731" spans="1:25" ht="30" customHeight="1" x14ac:dyDescent="0.3">
      <c r="A731" t="s">
        <v>786</v>
      </c>
      <c r="B731" t="s">
        <v>55</v>
      </c>
      <c r="C731" t="s">
        <v>25</v>
      </c>
      <c r="D731" t="s">
        <v>26</v>
      </c>
      <c r="F731">
        <v>44341</v>
      </c>
      <c r="G731">
        <v>44363</v>
      </c>
      <c r="H731">
        <v>2</v>
      </c>
      <c r="L731">
        <v>0.25</v>
      </c>
      <c r="M731" s="13">
        <v>396.29</v>
      </c>
      <c r="N731" t="s">
        <v>27</v>
      </c>
      <c r="O731" t="s">
        <v>51</v>
      </c>
      <c r="P731">
        <v>22</v>
      </c>
      <c r="Q731" s="14">
        <f>_xlfn.IFS(H731=1,$AB$3,H731=2,$AB$4,H731=3,$AB$5)</f>
        <v>140</v>
      </c>
      <c r="R731" s="14">
        <f>L731*Q731</f>
        <v>35</v>
      </c>
      <c r="S731" s="14">
        <f>Table4[[#This Row],[LbrCost]]/24</f>
        <v>1.4583333333333333</v>
      </c>
      <c r="T731" s="14">
        <f>IF(Table4[[#This Row],[WtyLbr]]="Yes",0,Table4[[#This Row],[LbrCost]])</f>
        <v>35</v>
      </c>
      <c r="U731" s="14">
        <f>IF(Table4[[#This Row],[WtyParts]]="Yes",0,Table4[[#This Row],[PartsCost]])</f>
        <v>396.29</v>
      </c>
      <c r="V731" s="14">
        <f>M731+R731</f>
        <v>431.29</v>
      </c>
      <c r="W731" s="14">
        <f>SUM(Table4[[#This Row],[LbrFee]],Table4[[#This Row],[PartsFee]])</f>
        <v>431.29</v>
      </c>
      <c r="X731" t="s">
        <v>29</v>
      </c>
      <c r="Y731" t="s">
        <v>47</v>
      </c>
    </row>
    <row r="732" spans="1:25" ht="30" customHeight="1" x14ac:dyDescent="0.3">
      <c r="A732" t="s">
        <v>787</v>
      </c>
      <c r="B732" t="s">
        <v>201</v>
      </c>
      <c r="C732" t="s">
        <v>202</v>
      </c>
      <c r="D732" t="s">
        <v>33</v>
      </c>
      <c r="F732">
        <v>44341</v>
      </c>
      <c r="G732">
        <v>44382</v>
      </c>
      <c r="H732">
        <v>2</v>
      </c>
      <c r="L732">
        <v>0.5</v>
      </c>
      <c r="M732" s="13">
        <v>108</v>
      </c>
      <c r="N732" t="s">
        <v>27</v>
      </c>
      <c r="O732" t="s">
        <v>51</v>
      </c>
      <c r="P732">
        <v>41</v>
      </c>
      <c r="Q732" s="14">
        <f>_xlfn.IFS(H732=1,$AB$3,H732=2,$AB$4,H732=3,$AB$5)</f>
        <v>140</v>
      </c>
      <c r="R732" s="14">
        <f>L732*Q732</f>
        <v>70</v>
      </c>
      <c r="S732" s="14">
        <f>Table4[[#This Row],[LbrCost]]/24</f>
        <v>2.9166666666666665</v>
      </c>
      <c r="T732" s="14">
        <f>IF(Table4[[#This Row],[WtyLbr]]="Yes",0,Table4[[#This Row],[LbrCost]])</f>
        <v>70</v>
      </c>
      <c r="U732" s="14">
        <f>IF(Table4[[#This Row],[WtyParts]]="Yes",0,Table4[[#This Row],[PartsCost]])</f>
        <v>108</v>
      </c>
      <c r="V732" s="14">
        <f>M732+R732</f>
        <v>178</v>
      </c>
      <c r="W732" s="14">
        <f>SUM(Table4[[#This Row],[LbrFee]],Table4[[#This Row],[PartsFee]])</f>
        <v>178</v>
      </c>
      <c r="X732" t="s">
        <v>29</v>
      </c>
      <c r="Y732" t="s">
        <v>63</v>
      </c>
    </row>
    <row r="733" spans="1:25" ht="30" customHeight="1" x14ac:dyDescent="0.3">
      <c r="A733" t="s">
        <v>788</v>
      </c>
      <c r="B733" t="s">
        <v>42</v>
      </c>
      <c r="C733" t="s">
        <v>43</v>
      </c>
      <c r="D733" t="s">
        <v>26</v>
      </c>
      <c r="F733">
        <v>44341</v>
      </c>
      <c r="G733">
        <v>44396</v>
      </c>
      <c r="H733">
        <v>1</v>
      </c>
      <c r="L733">
        <v>0.5</v>
      </c>
      <c r="M733" s="13">
        <v>147.24</v>
      </c>
      <c r="N733" t="s">
        <v>27</v>
      </c>
      <c r="O733" t="s">
        <v>51</v>
      </c>
      <c r="P733">
        <v>55</v>
      </c>
      <c r="Q733" s="14">
        <f>_xlfn.IFS(H733=1,$AB$3,H733=2,$AB$4,H733=3,$AB$5)</f>
        <v>80</v>
      </c>
      <c r="R733" s="14">
        <f>L733*Q733</f>
        <v>40</v>
      </c>
      <c r="S733" s="14">
        <f>Table4[[#This Row],[LbrCost]]/24</f>
        <v>1.6666666666666667</v>
      </c>
      <c r="T733" s="14">
        <f>IF(Table4[[#This Row],[WtyLbr]]="Yes",0,Table4[[#This Row],[LbrCost]])</f>
        <v>40</v>
      </c>
      <c r="U733" s="14">
        <f>IF(Table4[[#This Row],[WtyParts]]="Yes",0,Table4[[#This Row],[PartsCost]])</f>
        <v>147.24</v>
      </c>
      <c r="V733" s="14">
        <f>M733+R733</f>
        <v>187.24</v>
      </c>
      <c r="W733" s="14">
        <f>SUM(Table4[[#This Row],[LbrFee]],Table4[[#This Row],[PartsFee]])</f>
        <v>187.24</v>
      </c>
      <c r="X733" t="s">
        <v>29</v>
      </c>
      <c r="Y733" t="s">
        <v>63</v>
      </c>
    </row>
    <row r="734" spans="1:25" ht="30" customHeight="1" x14ac:dyDescent="0.3">
      <c r="A734" t="s">
        <v>789</v>
      </c>
      <c r="B734" t="s">
        <v>36</v>
      </c>
      <c r="C734" t="s">
        <v>50</v>
      </c>
      <c r="D734" t="s">
        <v>169</v>
      </c>
      <c r="F734">
        <v>44341</v>
      </c>
      <c r="H734">
        <v>1</v>
      </c>
      <c r="K734" t="s">
        <v>44</v>
      </c>
      <c r="M734" s="13">
        <v>151.28</v>
      </c>
      <c r="N734" t="s">
        <v>27</v>
      </c>
      <c r="O734" t="s">
        <v>51</v>
      </c>
      <c r="Q734" s="14">
        <f>_xlfn.IFS(H734=1,$AB$3,H734=2,$AB$4,H734=3,$AB$5)</f>
        <v>80</v>
      </c>
      <c r="R734" s="14">
        <f>L734*Q734</f>
        <v>0</v>
      </c>
      <c r="S734" s="14">
        <f>Table4[[#This Row],[LbrCost]]/24</f>
        <v>0</v>
      </c>
      <c r="T734" s="14">
        <f>IF(Table4[[#This Row],[WtyLbr]]="Yes",0,Table4[[#This Row],[LbrCost]])</f>
        <v>0</v>
      </c>
      <c r="U734" s="14">
        <f>IF(Table4[[#This Row],[WtyParts]]="Yes",0,Table4[[#This Row],[PartsCost]])</f>
        <v>0</v>
      </c>
      <c r="V734" s="14">
        <f>M734+R734</f>
        <v>151.28</v>
      </c>
      <c r="W734" s="14">
        <f>SUM(Table4[[#This Row],[LbrFee]],Table4[[#This Row],[PartsFee]])</f>
        <v>0</v>
      </c>
      <c r="X734" t="s">
        <v>29</v>
      </c>
      <c r="Y734" t="s">
        <v>60</v>
      </c>
    </row>
    <row r="735" spans="1:25" ht="30" customHeight="1" x14ac:dyDescent="0.3">
      <c r="A735" t="s">
        <v>790</v>
      </c>
      <c r="B735" t="s">
        <v>42</v>
      </c>
      <c r="C735" t="s">
        <v>43</v>
      </c>
      <c r="D735" t="s">
        <v>33</v>
      </c>
      <c r="F735">
        <v>44341</v>
      </c>
      <c r="H735">
        <v>1</v>
      </c>
      <c r="M735" s="13">
        <v>47.05</v>
      </c>
      <c r="N735" t="s">
        <v>27</v>
      </c>
      <c r="O735" t="s">
        <v>38</v>
      </c>
      <c r="Q735" s="14">
        <f>_xlfn.IFS(H735=1,$AB$3,H735=2,$AB$4,H735=3,$AB$5)</f>
        <v>80</v>
      </c>
      <c r="R735" s="14">
        <f>L735*Q735</f>
        <v>0</v>
      </c>
      <c r="S735" s="14">
        <f>Table4[[#This Row],[LbrCost]]/24</f>
        <v>0</v>
      </c>
      <c r="T735" s="14">
        <f>IF(Table4[[#This Row],[WtyLbr]]="Yes",0,Table4[[#This Row],[LbrCost]])</f>
        <v>0</v>
      </c>
      <c r="U735" s="14">
        <f>IF(Table4[[#This Row],[WtyParts]]="Yes",0,Table4[[#This Row],[PartsCost]])</f>
        <v>47.05</v>
      </c>
      <c r="V735" s="14">
        <f>M735+R735</f>
        <v>47.05</v>
      </c>
      <c r="W735" s="14">
        <f>SUM(Table4[[#This Row],[LbrFee]],Table4[[#This Row],[PartsFee]])</f>
        <v>47.05</v>
      </c>
      <c r="X735" t="s">
        <v>29</v>
      </c>
      <c r="Y735" t="s">
        <v>60</v>
      </c>
    </row>
    <row r="736" spans="1:25" ht="30" customHeight="1" x14ac:dyDescent="0.3">
      <c r="A736" t="s">
        <v>791</v>
      </c>
      <c r="B736" t="s">
        <v>42</v>
      </c>
      <c r="C736" t="s">
        <v>50</v>
      </c>
      <c r="D736" t="s">
        <v>37</v>
      </c>
      <c r="F736">
        <v>44342</v>
      </c>
      <c r="G736">
        <v>44352</v>
      </c>
      <c r="H736">
        <v>1</v>
      </c>
      <c r="L736">
        <v>0.25</v>
      </c>
      <c r="M736" s="13">
        <v>51.73</v>
      </c>
      <c r="N736" t="s">
        <v>27</v>
      </c>
      <c r="O736" t="s">
        <v>51</v>
      </c>
      <c r="P736">
        <v>10</v>
      </c>
      <c r="Q736" s="14">
        <f>_xlfn.IFS(H736=1,$AB$3,H736=2,$AB$4,H736=3,$AB$5)</f>
        <v>80</v>
      </c>
      <c r="R736" s="14">
        <f>L736*Q736</f>
        <v>20</v>
      </c>
      <c r="S736" s="14">
        <f>Table4[[#This Row],[LbrCost]]/24</f>
        <v>0.83333333333333337</v>
      </c>
      <c r="T736" s="14">
        <f>IF(Table4[[#This Row],[WtyLbr]]="Yes",0,Table4[[#This Row],[LbrCost]])</f>
        <v>20</v>
      </c>
      <c r="U736" s="14">
        <f>IF(Table4[[#This Row],[WtyParts]]="Yes",0,Table4[[#This Row],[PartsCost]])</f>
        <v>51.73</v>
      </c>
      <c r="V736" s="14">
        <f>M736+R736</f>
        <v>71.72999999999999</v>
      </c>
      <c r="W736" s="14">
        <f>SUM(Table4[[#This Row],[LbrFee]],Table4[[#This Row],[PartsFee]])</f>
        <v>71.72999999999999</v>
      </c>
      <c r="X736" t="s">
        <v>47</v>
      </c>
      <c r="Y736" t="s">
        <v>60</v>
      </c>
    </row>
    <row r="737" spans="1:25" ht="30" customHeight="1" x14ac:dyDescent="0.3">
      <c r="A737" t="s">
        <v>792</v>
      </c>
      <c r="B737" t="s">
        <v>68</v>
      </c>
      <c r="C737" t="s">
        <v>43</v>
      </c>
      <c r="D737" t="s">
        <v>26</v>
      </c>
      <c r="F737">
        <v>44342</v>
      </c>
      <c r="G737">
        <v>44349</v>
      </c>
      <c r="H737">
        <v>2</v>
      </c>
      <c r="L737">
        <v>0.25</v>
      </c>
      <c r="M737" s="13">
        <v>445.78</v>
      </c>
      <c r="N737" t="s">
        <v>27</v>
      </c>
      <c r="O737" t="s">
        <v>28</v>
      </c>
      <c r="P737">
        <v>7</v>
      </c>
      <c r="Q737" s="14">
        <f>_xlfn.IFS(H737=1,$AB$3,H737=2,$AB$4,H737=3,$AB$5)</f>
        <v>140</v>
      </c>
      <c r="R737" s="14">
        <f>L737*Q737</f>
        <v>35</v>
      </c>
      <c r="S737" s="14">
        <f>Table4[[#This Row],[LbrCost]]/24</f>
        <v>1.4583333333333333</v>
      </c>
      <c r="T737" s="14">
        <f>IF(Table4[[#This Row],[WtyLbr]]="Yes",0,Table4[[#This Row],[LbrCost]])</f>
        <v>35</v>
      </c>
      <c r="U737" s="14">
        <f>IF(Table4[[#This Row],[WtyParts]]="Yes",0,Table4[[#This Row],[PartsCost]])</f>
        <v>445.78</v>
      </c>
      <c r="V737" s="14">
        <f>M737+R737</f>
        <v>480.78</v>
      </c>
      <c r="W737" s="14">
        <f>SUM(Table4[[#This Row],[LbrFee]],Table4[[#This Row],[PartsFee]])</f>
        <v>480.78</v>
      </c>
      <c r="X737" t="s">
        <v>47</v>
      </c>
      <c r="Y737" t="s">
        <v>47</v>
      </c>
    </row>
    <row r="738" spans="1:25" ht="30" customHeight="1" x14ac:dyDescent="0.3">
      <c r="A738" t="s">
        <v>793</v>
      </c>
      <c r="B738" t="s">
        <v>68</v>
      </c>
      <c r="C738" t="s">
        <v>43</v>
      </c>
      <c r="D738" t="s">
        <v>26</v>
      </c>
      <c r="F738">
        <v>44342</v>
      </c>
      <c r="G738">
        <v>44361</v>
      </c>
      <c r="H738">
        <v>2</v>
      </c>
      <c r="K738" t="s">
        <v>44</v>
      </c>
      <c r="L738">
        <v>0.25</v>
      </c>
      <c r="M738" s="13">
        <v>27.49</v>
      </c>
      <c r="N738" t="s">
        <v>27</v>
      </c>
      <c r="O738" t="s">
        <v>51</v>
      </c>
      <c r="P738">
        <v>19</v>
      </c>
      <c r="Q738" s="14">
        <f>_xlfn.IFS(H738=1,$AB$3,H738=2,$AB$4,H738=3,$AB$5)</f>
        <v>140</v>
      </c>
      <c r="R738" s="14">
        <f>L738*Q738</f>
        <v>35</v>
      </c>
      <c r="S738" s="14">
        <f>Table4[[#This Row],[LbrCost]]/24</f>
        <v>1.4583333333333333</v>
      </c>
      <c r="T738" s="14">
        <f>IF(Table4[[#This Row],[WtyLbr]]="Yes",0,Table4[[#This Row],[LbrCost]])</f>
        <v>35</v>
      </c>
      <c r="U738" s="14">
        <f>IF(Table4[[#This Row],[WtyParts]]="Yes",0,Table4[[#This Row],[PartsCost]])</f>
        <v>0</v>
      </c>
      <c r="V738" s="14">
        <f>M738+R738</f>
        <v>62.489999999999995</v>
      </c>
      <c r="W738" s="14">
        <f>SUM(Table4[[#This Row],[LbrFee]],Table4[[#This Row],[PartsFee]])</f>
        <v>35</v>
      </c>
      <c r="X738" t="s">
        <v>47</v>
      </c>
      <c r="Y738" t="s">
        <v>63</v>
      </c>
    </row>
    <row r="739" spans="1:25" ht="30" customHeight="1" x14ac:dyDescent="0.3">
      <c r="A739" t="s">
        <v>794</v>
      </c>
      <c r="B739" t="s">
        <v>55</v>
      </c>
      <c r="C739" t="s">
        <v>50</v>
      </c>
      <c r="D739" t="s">
        <v>26</v>
      </c>
      <c r="F739">
        <v>44342</v>
      </c>
      <c r="G739">
        <v>44361</v>
      </c>
      <c r="H739">
        <v>1</v>
      </c>
      <c r="L739">
        <v>0.25</v>
      </c>
      <c r="M739" s="13">
        <v>42.66</v>
      </c>
      <c r="N739" t="s">
        <v>27</v>
      </c>
      <c r="O739" t="s">
        <v>28</v>
      </c>
      <c r="P739">
        <v>19</v>
      </c>
      <c r="Q739" s="14">
        <f>_xlfn.IFS(H739=1,$AB$3,H739=2,$AB$4,H739=3,$AB$5)</f>
        <v>80</v>
      </c>
      <c r="R739" s="14">
        <f>L739*Q739</f>
        <v>20</v>
      </c>
      <c r="S739" s="14">
        <f>Table4[[#This Row],[LbrCost]]/24</f>
        <v>0.83333333333333337</v>
      </c>
      <c r="T739" s="14">
        <f>IF(Table4[[#This Row],[WtyLbr]]="Yes",0,Table4[[#This Row],[LbrCost]])</f>
        <v>20</v>
      </c>
      <c r="U739" s="14">
        <f>IF(Table4[[#This Row],[WtyParts]]="Yes",0,Table4[[#This Row],[PartsCost]])</f>
        <v>42.66</v>
      </c>
      <c r="V739" s="14">
        <f>M739+R739</f>
        <v>62.66</v>
      </c>
      <c r="W739" s="14">
        <f>SUM(Table4[[#This Row],[LbrFee]],Table4[[#This Row],[PartsFee]])</f>
        <v>62.66</v>
      </c>
      <c r="X739" t="s">
        <v>47</v>
      </c>
      <c r="Y739" t="s">
        <v>63</v>
      </c>
    </row>
    <row r="740" spans="1:25" ht="30" customHeight="1" x14ac:dyDescent="0.3">
      <c r="A740" t="s">
        <v>795</v>
      </c>
      <c r="B740" t="s">
        <v>68</v>
      </c>
      <c r="C740" t="s">
        <v>43</v>
      </c>
      <c r="D740" t="s">
        <v>37</v>
      </c>
      <c r="F740">
        <v>44342</v>
      </c>
      <c r="G740">
        <v>44361</v>
      </c>
      <c r="H740">
        <v>1</v>
      </c>
      <c r="L740">
        <v>0.25</v>
      </c>
      <c r="M740" s="13">
        <v>185.11</v>
      </c>
      <c r="N740" t="s">
        <v>27</v>
      </c>
      <c r="O740" t="s">
        <v>51</v>
      </c>
      <c r="P740">
        <v>19</v>
      </c>
      <c r="Q740" s="14">
        <f>_xlfn.IFS(H740=1,$AB$3,H740=2,$AB$4,H740=3,$AB$5)</f>
        <v>80</v>
      </c>
      <c r="R740" s="14">
        <f>L740*Q740</f>
        <v>20</v>
      </c>
      <c r="S740" s="14">
        <f>Table4[[#This Row],[LbrCost]]/24</f>
        <v>0.83333333333333337</v>
      </c>
      <c r="T740" s="14">
        <f>IF(Table4[[#This Row],[WtyLbr]]="Yes",0,Table4[[#This Row],[LbrCost]])</f>
        <v>20</v>
      </c>
      <c r="U740" s="14">
        <f>IF(Table4[[#This Row],[WtyParts]]="Yes",0,Table4[[#This Row],[PartsCost]])</f>
        <v>185.11</v>
      </c>
      <c r="V740" s="14">
        <f>M740+R740</f>
        <v>205.11</v>
      </c>
      <c r="W740" s="14">
        <f>SUM(Table4[[#This Row],[LbrFee]],Table4[[#This Row],[PartsFee]])</f>
        <v>205.11</v>
      </c>
      <c r="X740" t="s">
        <v>47</v>
      </c>
      <c r="Y740" t="s">
        <v>63</v>
      </c>
    </row>
    <row r="741" spans="1:25" ht="30" customHeight="1" x14ac:dyDescent="0.3">
      <c r="A741" t="s">
        <v>796</v>
      </c>
      <c r="B741" t="s">
        <v>42</v>
      </c>
      <c r="C741" t="s">
        <v>43</v>
      </c>
      <c r="D741" t="s">
        <v>33</v>
      </c>
      <c r="F741">
        <v>44342</v>
      </c>
      <c r="G741">
        <v>44364</v>
      </c>
      <c r="H741">
        <v>1</v>
      </c>
      <c r="K741" t="s">
        <v>44</v>
      </c>
      <c r="L741">
        <v>0.75</v>
      </c>
      <c r="M741" s="13">
        <v>70</v>
      </c>
      <c r="N741" t="s">
        <v>27</v>
      </c>
      <c r="O741" t="s">
        <v>51</v>
      </c>
      <c r="P741">
        <v>22</v>
      </c>
      <c r="Q741" s="14">
        <f>_xlfn.IFS(H741=1,$AB$3,H741=2,$AB$4,H741=3,$AB$5)</f>
        <v>80</v>
      </c>
      <c r="R741" s="14">
        <f>L741*Q741</f>
        <v>60</v>
      </c>
      <c r="S741" s="14">
        <f>Table4[[#This Row],[LbrCost]]/24</f>
        <v>2.5</v>
      </c>
      <c r="T741" s="14">
        <f>IF(Table4[[#This Row],[WtyLbr]]="Yes",0,Table4[[#This Row],[LbrCost]])</f>
        <v>60</v>
      </c>
      <c r="U741" s="14">
        <f>IF(Table4[[#This Row],[WtyParts]]="Yes",0,Table4[[#This Row],[PartsCost]])</f>
        <v>0</v>
      </c>
      <c r="V741" s="14">
        <f>M741+R741</f>
        <v>130</v>
      </c>
      <c r="W741" s="14">
        <f>SUM(Table4[[#This Row],[LbrFee]],Table4[[#This Row],[PartsFee]])</f>
        <v>60</v>
      </c>
      <c r="X741" t="s">
        <v>47</v>
      </c>
      <c r="Y741" t="s">
        <v>39</v>
      </c>
    </row>
    <row r="742" spans="1:25" ht="30" customHeight="1" x14ac:dyDescent="0.3">
      <c r="A742" t="s">
        <v>797</v>
      </c>
      <c r="B742" t="s">
        <v>68</v>
      </c>
      <c r="C742" t="s">
        <v>43</v>
      </c>
      <c r="D742" t="s">
        <v>26</v>
      </c>
      <c r="F742">
        <v>44342</v>
      </c>
      <c r="G742">
        <v>44369</v>
      </c>
      <c r="H742">
        <v>1</v>
      </c>
      <c r="L742">
        <v>0.25</v>
      </c>
      <c r="M742" s="13">
        <v>120</v>
      </c>
      <c r="N742" t="s">
        <v>27</v>
      </c>
      <c r="O742" t="s">
        <v>28</v>
      </c>
      <c r="P742">
        <v>27</v>
      </c>
      <c r="Q742" s="14">
        <f>_xlfn.IFS(H742=1,$AB$3,H742=2,$AB$4,H742=3,$AB$5)</f>
        <v>80</v>
      </c>
      <c r="R742" s="14">
        <f>L742*Q742</f>
        <v>20</v>
      </c>
      <c r="S742" s="14">
        <f>Table4[[#This Row],[LbrCost]]/24</f>
        <v>0.83333333333333337</v>
      </c>
      <c r="T742" s="14">
        <f>IF(Table4[[#This Row],[WtyLbr]]="Yes",0,Table4[[#This Row],[LbrCost]])</f>
        <v>20</v>
      </c>
      <c r="U742" s="14">
        <f>IF(Table4[[#This Row],[WtyParts]]="Yes",0,Table4[[#This Row],[PartsCost]])</f>
        <v>120</v>
      </c>
      <c r="V742" s="14">
        <f>M742+R742</f>
        <v>140</v>
      </c>
      <c r="W742" s="14">
        <f>SUM(Table4[[#This Row],[LbrFee]],Table4[[#This Row],[PartsFee]])</f>
        <v>140</v>
      </c>
      <c r="X742" t="s">
        <v>47</v>
      </c>
      <c r="Y742" t="s">
        <v>29</v>
      </c>
    </row>
    <row r="743" spans="1:25" ht="30" customHeight="1" x14ac:dyDescent="0.3">
      <c r="A743" t="s">
        <v>798</v>
      </c>
      <c r="B743" t="s">
        <v>68</v>
      </c>
      <c r="C743" t="s">
        <v>43</v>
      </c>
      <c r="D743" t="s">
        <v>26</v>
      </c>
      <c r="F743">
        <v>44342</v>
      </c>
      <c r="G743">
        <v>44377</v>
      </c>
      <c r="H743">
        <v>1</v>
      </c>
      <c r="L743">
        <v>0.25</v>
      </c>
      <c r="M743" s="13">
        <v>178.36</v>
      </c>
      <c r="N743" t="s">
        <v>27</v>
      </c>
      <c r="O743" t="s">
        <v>51</v>
      </c>
      <c r="P743">
        <v>35</v>
      </c>
      <c r="Q743" s="14">
        <f>_xlfn.IFS(H743=1,$AB$3,H743=2,$AB$4,H743=3,$AB$5)</f>
        <v>80</v>
      </c>
      <c r="R743" s="14">
        <f>L743*Q743</f>
        <v>20</v>
      </c>
      <c r="S743" s="14">
        <f>Table4[[#This Row],[LbrCost]]/24</f>
        <v>0.83333333333333337</v>
      </c>
      <c r="T743" s="14">
        <f>IF(Table4[[#This Row],[WtyLbr]]="Yes",0,Table4[[#This Row],[LbrCost]])</f>
        <v>20</v>
      </c>
      <c r="U743" s="14">
        <f>IF(Table4[[#This Row],[WtyParts]]="Yes",0,Table4[[#This Row],[PartsCost]])</f>
        <v>178.36</v>
      </c>
      <c r="V743" s="14">
        <f>M743+R743</f>
        <v>198.36</v>
      </c>
      <c r="W743" s="14">
        <f>SUM(Table4[[#This Row],[LbrFee]],Table4[[#This Row],[PartsFee]])</f>
        <v>198.36</v>
      </c>
      <c r="X743" t="s">
        <v>47</v>
      </c>
      <c r="Y743" t="s">
        <v>47</v>
      </c>
    </row>
    <row r="744" spans="1:25" ht="30" customHeight="1" x14ac:dyDescent="0.3">
      <c r="A744" t="s">
        <v>799</v>
      </c>
      <c r="B744" t="s">
        <v>143</v>
      </c>
      <c r="C744" t="s">
        <v>25</v>
      </c>
      <c r="D744" t="s">
        <v>169</v>
      </c>
      <c r="F744">
        <v>44342</v>
      </c>
      <c r="G744">
        <v>44375</v>
      </c>
      <c r="H744">
        <v>1</v>
      </c>
      <c r="J744" t="s">
        <v>44</v>
      </c>
      <c r="K744" t="s">
        <v>44</v>
      </c>
      <c r="L744">
        <v>1.5</v>
      </c>
      <c r="M744" s="13">
        <v>477.78</v>
      </c>
      <c r="N744" t="s">
        <v>27</v>
      </c>
      <c r="O744" t="s">
        <v>388</v>
      </c>
      <c r="P744">
        <v>33</v>
      </c>
      <c r="Q744" s="14">
        <f>_xlfn.IFS(H744=1,$AB$3,H744=2,$AB$4,H744=3,$AB$5)</f>
        <v>80</v>
      </c>
      <c r="R744" s="14">
        <f>L744*Q744</f>
        <v>120</v>
      </c>
      <c r="S744" s="14">
        <f>Table4[[#This Row],[LbrCost]]/24</f>
        <v>5</v>
      </c>
      <c r="T744" s="14">
        <f>IF(Table4[[#This Row],[WtyLbr]]="Yes",0,Table4[[#This Row],[LbrCost]])</f>
        <v>0</v>
      </c>
      <c r="U744" s="14">
        <f>IF(Table4[[#This Row],[WtyParts]]="Yes",0,Table4[[#This Row],[PartsCost]])</f>
        <v>0</v>
      </c>
      <c r="V744" s="14">
        <f>M744+R744</f>
        <v>597.78</v>
      </c>
      <c r="W744" s="14">
        <f>SUM(Table4[[#This Row],[LbrFee]],Table4[[#This Row],[PartsFee]])</f>
        <v>0</v>
      </c>
      <c r="X744" t="s">
        <v>47</v>
      </c>
      <c r="Y744" t="s">
        <v>63</v>
      </c>
    </row>
    <row r="745" spans="1:25" ht="30" customHeight="1" x14ac:dyDescent="0.3">
      <c r="A745" t="s">
        <v>800</v>
      </c>
      <c r="B745" t="s">
        <v>42</v>
      </c>
      <c r="C745" t="s">
        <v>25</v>
      </c>
      <c r="D745" t="s">
        <v>53</v>
      </c>
      <c r="E745" t="s">
        <v>44</v>
      </c>
      <c r="F745">
        <v>44342</v>
      </c>
      <c r="G745">
        <v>44377</v>
      </c>
      <c r="H745">
        <v>1</v>
      </c>
      <c r="L745">
        <v>1</v>
      </c>
      <c r="M745" s="13">
        <v>67.97</v>
      </c>
      <c r="N745" t="s">
        <v>27</v>
      </c>
      <c r="O745" t="s">
        <v>38</v>
      </c>
      <c r="P745">
        <v>35</v>
      </c>
      <c r="Q745" s="14">
        <f>_xlfn.IFS(H745=1,$AB$3,H745=2,$AB$4,H745=3,$AB$5)</f>
        <v>80</v>
      </c>
      <c r="R745" s="14">
        <f>L745*Q745</f>
        <v>80</v>
      </c>
      <c r="S745" s="14">
        <f>Table4[[#This Row],[LbrCost]]/24</f>
        <v>3.3333333333333335</v>
      </c>
      <c r="T745" s="14">
        <f>IF(Table4[[#This Row],[WtyLbr]]="Yes",0,Table4[[#This Row],[LbrCost]])</f>
        <v>80</v>
      </c>
      <c r="U745" s="14">
        <f>IF(Table4[[#This Row],[WtyParts]]="Yes",0,Table4[[#This Row],[PartsCost]])</f>
        <v>67.97</v>
      </c>
      <c r="V745" s="14">
        <f>M745+R745</f>
        <v>147.97</v>
      </c>
      <c r="W745" s="14">
        <f>SUM(Table4[[#This Row],[LbrFee]],Table4[[#This Row],[PartsFee]])</f>
        <v>147.97</v>
      </c>
      <c r="X745" t="s">
        <v>47</v>
      </c>
      <c r="Y745" t="s">
        <v>47</v>
      </c>
    </row>
    <row r="746" spans="1:25" ht="30" customHeight="1" x14ac:dyDescent="0.3">
      <c r="A746" t="s">
        <v>801</v>
      </c>
      <c r="B746" t="s">
        <v>31</v>
      </c>
      <c r="C746" t="s">
        <v>50</v>
      </c>
      <c r="D746" t="s">
        <v>26</v>
      </c>
      <c r="F746">
        <v>44342</v>
      </c>
      <c r="G746">
        <v>44382</v>
      </c>
      <c r="H746">
        <v>2</v>
      </c>
      <c r="K746" t="s">
        <v>44</v>
      </c>
      <c r="L746">
        <v>1.25</v>
      </c>
      <c r="M746" s="13">
        <v>300.72000000000003</v>
      </c>
      <c r="N746" t="s">
        <v>27</v>
      </c>
      <c r="O746" t="s">
        <v>51</v>
      </c>
      <c r="P746">
        <v>40</v>
      </c>
      <c r="Q746" s="14">
        <f>_xlfn.IFS(H746=1,$AB$3,H746=2,$AB$4,H746=3,$AB$5)</f>
        <v>140</v>
      </c>
      <c r="R746" s="14">
        <f>L746*Q746</f>
        <v>175</v>
      </c>
      <c r="S746" s="14">
        <f>Table4[[#This Row],[LbrCost]]/24</f>
        <v>7.291666666666667</v>
      </c>
      <c r="T746" s="14">
        <f>IF(Table4[[#This Row],[WtyLbr]]="Yes",0,Table4[[#This Row],[LbrCost]])</f>
        <v>175</v>
      </c>
      <c r="U746" s="14">
        <f>IF(Table4[[#This Row],[WtyParts]]="Yes",0,Table4[[#This Row],[PartsCost]])</f>
        <v>0</v>
      </c>
      <c r="V746" s="14">
        <f>M746+R746</f>
        <v>475.72</v>
      </c>
      <c r="W746" s="14">
        <f>SUM(Table4[[#This Row],[LbrFee]],Table4[[#This Row],[PartsFee]])</f>
        <v>175</v>
      </c>
      <c r="X746" t="s">
        <v>47</v>
      </c>
      <c r="Y746" t="s">
        <v>63</v>
      </c>
    </row>
    <row r="747" spans="1:25" ht="30" customHeight="1" x14ac:dyDescent="0.3">
      <c r="A747" t="s">
        <v>802</v>
      </c>
      <c r="B747" t="s">
        <v>36</v>
      </c>
      <c r="C747" t="s">
        <v>50</v>
      </c>
      <c r="D747" t="s">
        <v>26</v>
      </c>
      <c r="F747">
        <v>44342</v>
      </c>
      <c r="H747">
        <v>1</v>
      </c>
      <c r="M747" s="13">
        <v>377.6</v>
      </c>
      <c r="N747" t="s">
        <v>27</v>
      </c>
      <c r="O747" t="s">
        <v>28</v>
      </c>
      <c r="Q747" s="14">
        <f>_xlfn.IFS(H747=1,$AB$3,H747=2,$AB$4,H747=3,$AB$5)</f>
        <v>80</v>
      </c>
      <c r="R747" s="14">
        <f>L747*Q747</f>
        <v>0</v>
      </c>
      <c r="S747" s="14">
        <f>Table4[[#This Row],[LbrCost]]/24</f>
        <v>0</v>
      </c>
      <c r="T747" s="14">
        <f>IF(Table4[[#This Row],[WtyLbr]]="Yes",0,Table4[[#This Row],[LbrCost]])</f>
        <v>0</v>
      </c>
      <c r="U747" s="14">
        <f>IF(Table4[[#This Row],[WtyParts]]="Yes",0,Table4[[#This Row],[PartsCost]])</f>
        <v>377.6</v>
      </c>
      <c r="V747" s="14">
        <f>M747+R747</f>
        <v>377.6</v>
      </c>
      <c r="W747" s="14">
        <f>SUM(Table4[[#This Row],[LbrFee]],Table4[[#This Row],[PartsFee]])</f>
        <v>377.6</v>
      </c>
      <c r="X747" t="s">
        <v>47</v>
      </c>
      <c r="Y747" t="s">
        <v>60</v>
      </c>
    </row>
    <row r="748" spans="1:25" ht="30" customHeight="1" x14ac:dyDescent="0.3">
      <c r="A748" t="s">
        <v>803</v>
      </c>
      <c r="B748" t="s">
        <v>42</v>
      </c>
      <c r="C748" t="s">
        <v>43</v>
      </c>
      <c r="D748" t="s">
        <v>26</v>
      </c>
      <c r="F748">
        <v>44342</v>
      </c>
      <c r="H748">
        <v>1</v>
      </c>
      <c r="M748" s="13">
        <v>70</v>
      </c>
      <c r="N748" t="s">
        <v>27</v>
      </c>
      <c r="O748" t="s">
        <v>38</v>
      </c>
      <c r="Q748" s="14">
        <f>_xlfn.IFS(H748=1,$AB$3,H748=2,$AB$4,H748=3,$AB$5)</f>
        <v>80</v>
      </c>
      <c r="R748" s="14">
        <f>L748*Q748</f>
        <v>0</v>
      </c>
      <c r="S748" s="14">
        <f>Table4[[#This Row],[LbrCost]]/24</f>
        <v>0</v>
      </c>
      <c r="T748" s="14">
        <f>IF(Table4[[#This Row],[WtyLbr]]="Yes",0,Table4[[#This Row],[LbrCost]])</f>
        <v>0</v>
      </c>
      <c r="U748" s="14">
        <f>IF(Table4[[#This Row],[WtyParts]]="Yes",0,Table4[[#This Row],[PartsCost]])</f>
        <v>70</v>
      </c>
      <c r="V748" s="14">
        <f>M748+R748</f>
        <v>70</v>
      </c>
      <c r="W748" s="14">
        <f>SUM(Table4[[#This Row],[LbrFee]],Table4[[#This Row],[PartsFee]])</f>
        <v>70</v>
      </c>
      <c r="X748" t="s">
        <v>47</v>
      </c>
      <c r="Y748" t="s">
        <v>60</v>
      </c>
    </row>
    <row r="749" spans="1:25" ht="30" customHeight="1" x14ac:dyDescent="0.3">
      <c r="A749" t="s">
        <v>804</v>
      </c>
      <c r="B749" t="s">
        <v>42</v>
      </c>
      <c r="C749" t="s">
        <v>43</v>
      </c>
      <c r="D749" t="s">
        <v>33</v>
      </c>
      <c r="F749">
        <v>44342</v>
      </c>
      <c r="H749">
        <v>1</v>
      </c>
      <c r="M749" s="13">
        <v>177.05</v>
      </c>
      <c r="N749" t="s">
        <v>27</v>
      </c>
      <c r="O749" t="s">
        <v>38</v>
      </c>
      <c r="Q749" s="14">
        <f>_xlfn.IFS(H749=1,$AB$3,H749=2,$AB$4,H749=3,$AB$5)</f>
        <v>80</v>
      </c>
      <c r="R749" s="14">
        <f>L749*Q749</f>
        <v>0</v>
      </c>
      <c r="S749" s="14">
        <f>Table4[[#This Row],[LbrCost]]/24</f>
        <v>0</v>
      </c>
      <c r="T749" s="14">
        <f>IF(Table4[[#This Row],[WtyLbr]]="Yes",0,Table4[[#This Row],[LbrCost]])</f>
        <v>0</v>
      </c>
      <c r="U749" s="14">
        <f>IF(Table4[[#This Row],[WtyParts]]="Yes",0,Table4[[#This Row],[PartsCost]])</f>
        <v>177.05</v>
      </c>
      <c r="V749" s="14">
        <f>M749+R749</f>
        <v>177.05</v>
      </c>
      <c r="W749" s="14">
        <f>SUM(Table4[[#This Row],[LbrFee]],Table4[[#This Row],[PartsFee]])</f>
        <v>177.05</v>
      </c>
      <c r="X749" t="s">
        <v>47</v>
      </c>
      <c r="Y749" t="s">
        <v>60</v>
      </c>
    </row>
    <row r="750" spans="1:25" ht="30" customHeight="1" x14ac:dyDescent="0.3">
      <c r="A750" t="s">
        <v>805</v>
      </c>
      <c r="B750" t="s">
        <v>36</v>
      </c>
      <c r="C750" t="s">
        <v>50</v>
      </c>
      <c r="D750" t="s">
        <v>33</v>
      </c>
      <c r="F750">
        <v>44342</v>
      </c>
      <c r="H750">
        <v>2</v>
      </c>
      <c r="M750" s="13">
        <v>839.68</v>
      </c>
      <c r="N750" t="s">
        <v>27</v>
      </c>
      <c r="O750" t="s">
        <v>51</v>
      </c>
      <c r="Q750" s="14">
        <f>_xlfn.IFS(H750=1,$AB$3,H750=2,$AB$4,H750=3,$AB$5)</f>
        <v>140</v>
      </c>
      <c r="R750" s="14">
        <f>L750*Q750</f>
        <v>0</v>
      </c>
      <c r="S750" s="14">
        <f>Table4[[#This Row],[LbrCost]]/24</f>
        <v>0</v>
      </c>
      <c r="T750" s="14">
        <f>IF(Table4[[#This Row],[WtyLbr]]="Yes",0,Table4[[#This Row],[LbrCost]])</f>
        <v>0</v>
      </c>
      <c r="U750" s="14">
        <f>IF(Table4[[#This Row],[WtyParts]]="Yes",0,Table4[[#This Row],[PartsCost]])</f>
        <v>839.68</v>
      </c>
      <c r="V750" s="14">
        <f>M750+R750</f>
        <v>839.68</v>
      </c>
      <c r="W750" s="14">
        <f>SUM(Table4[[#This Row],[LbrFee]],Table4[[#This Row],[PartsFee]])</f>
        <v>839.68</v>
      </c>
      <c r="X750" t="s">
        <v>47</v>
      </c>
      <c r="Y750" t="s">
        <v>60</v>
      </c>
    </row>
    <row r="751" spans="1:25" ht="30" customHeight="1" x14ac:dyDescent="0.3">
      <c r="A751" t="s">
        <v>806</v>
      </c>
      <c r="B751" t="s">
        <v>24</v>
      </c>
      <c r="C751" t="s">
        <v>202</v>
      </c>
      <c r="D751" t="s">
        <v>26</v>
      </c>
      <c r="F751">
        <v>44343</v>
      </c>
      <c r="G751">
        <v>44350</v>
      </c>
      <c r="H751">
        <v>1</v>
      </c>
      <c r="L751">
        <v>0.25</v>
      </c>
      <c r="M751" s="13">
        <v>120</v>
      </c>
      <c r="N751" t="s">
        <v>27</v>
      </c>
      <c r="O751" t="s">
        <v>28</v>
      </c>
      <c r="P751">
        <v>7</v>
      </c>
      <c r="Q751" s="14">
        <f>_xlfn.IFS(H751=1,$AB$3,H751=2,$AB$4,H751=3,$AB$5)</f>
        <v>80</v>
      </c>
      <c r="R751" s="14">
        <f>L751*Q751</f>
        <v>20</v>
      </c>
      <c r="S751" s="14">
        <f>Table4[[#This Row],[LbrCost]]/24</f>
        <v>0.83333333333333337</v>
      </c>
      <c r="T751" s="14">
        <f>IF(Table4[[#This Row],[WtyLbr]]="Yes",0,Table4[[#This Row],[LbrCost]])</f>
        <v>20</v>
      </c>
      <c r="U751" s="14">
        <f>IF(Table4[[#This Row],[WtyParts]]="Yes",0,Table4[[#This Row],[PartsCost]])</f>
        <v>120</v>
      </c>
      <c r="V751" s="14">
        <f>M751+R751</f>
        <v>140</v>
      </c>
      <c r="W751" s="14">
        <f>SUM(Table4[[#This Row],[LbrFee]],Table4[[#This Row],[PartsFee]])</f>
        <v>140</v>
      </c>
      <c r="X751" t="s">
        <v>39</v>
      </c>
      <c r="Y751" t="s">
        <v>39</v>
      </c>
    </row>
    <row r="752" spans="1:25" ht="30" customHeight="1" x14ac:dyDescent="0.3">
      <c r="A752" t="s">
        <v>807</v>
      </c>
      <c r="B752" t="s">
        <v>143</v>
      </c>
      <c r="C752" t="s">
        <v>25</v>
      </c>
      <c r="D752" t="s">
        <v>26</v>
      </c>
      <c r="F752">
        <v>44343</v>
      </c>
      <c r="G752">
        <v>44357</v>
      </c>
      <c r="H752">
        <v>1</v>
      </c>
      <c r="L752">
        <v>0.25</v>
      </c>
      <c r="M752" s="13">
        <v>156.49</v>
      </c>
      <c r="N752" t="s">
        <v>27</v>
      </c>
      <c r="O752" t="s">
        <v>51</v>
      </c>
      <c r="P752">
        <v>14</v>
      </c>
      <c r="Q752" s="14">
        <f>_xlfn.IFS(H752=1,$AB$3,H752=2,$AB$4,H752=3,$AB$5)</f>
        <v>80</v>
      </c>
      <c r="R752" s="14">
        <f>L752*Q752</f>
        <v>20</v>
      </c>
      <c r="S752" s="14">
        <f>Table4[[#This Row],[LbrCost]]/24</f>
        <v>0.83333333333333337</v>
      </c>
      <c r="T752" s="14">
        <f>IF(Table4[[#This Row],[WtyLbr]]="Yes",0,Table4[[#This Row],[LbrCost]])</f>
        <v>20</v>
      </c>
      <c r="U752" s="14">
        <f>IF(Table4[[#This Row],[WtyParts]]="Yes",0,Table4[[#This Row],[PartsCost]])</f>
        <v>156.49</v>
      </c>
      <c r="V752" s="14">
        <f>M752+R752</f>
        <v>176.49</v>
      </c>
      <c r="W752" s="14">
        <f>SUM(Table4[[#This Row],[LbrFee]],Table4[[#This Row],[PartsFee]])</f>
        <v>176.49</v>
      </c>
      <c r="X752" t="s">
        <v>39</v>
      </c>
      <c r="Y752" t="s">
        <v>39</v>
      </c>
    </row>
    <row r="753" spans="1:25" ht="30" customHeight="1" x14ac:dyDescent="0.3">
      <c r="A753" t="s">
        <v>808</v>
      </c>
      <c r="B753" t="s">
        <v>24</v>
      </c>
      <c r="C753" t="s">
        <v>202</v>
      </c>
      <c r="D753" t="s">
        <v>37</v>
      </c>
      <c r="F753">
        <v>44343</v>
      </c>
      <c r="G753">
        <v>44362</v>
      </c>
      <c r="H753">
        <v>2</v>
      </c>
      <c r="L753">
        <v>0.25</v>
      </c>
      <c r="M753" s="13">
        <v>155</v>
      </c>
      <c r="N753" t="s">
        <v>27</v>
      </c>
      <c r="O753" t="s">
        <v>28</v>
      </c>
      <c r="P753">
        <v>19</v>
      </c>
      <c r="Q753" s="14">
        <f>_xlfn.IFS(H753=1,$AB$3,H753=2,$AB$4,H753=3,$AB$5)</f>
        <v>140</v>
      </c>
      <c r="R753" s="14">
        <f>L753*Q753</f>
        <v>35</v>
      </c>
      <c r="S753" s="14">
        <f>Table4[[#This Row],[LbrCost]]/24</f>
        <v>1.4583333333333333</v>
      </c>
      <c r="T753" s="14">
        <f>IF(Table4[[#This Row],[WtyLbr]]="Yes",0,Table4[[#This Row],[LbrCost]])</f>
        <v>35</v>
      </c>
      <c r="U753" s="14">
        <f>IF(Table4[[#This Row],[WtyParts]]="Yes",0,Table4[[#This Row],[PartsCost]])</f>
        <v>155</v>
      </c>
      <c r="V753" s="14">
        <f>M753+R753</f>
        <v>190</v>
      </c>
      <c r="W753" s="14">
        <f>SUM(Table4[[#This Row],[LbrFee]],Table4[[#This Row],[PartsFee]])</f>
        <v>190</v>
      </c>
      <c r="X753" t="s">
        <v>39</v>
      </c>
      <c r="Y753" t="s">
        <v>29</v>
      </c>
    </row>
    <row r="754" spans="1:25" ht="30" customHeight="1" x14ac:dyDescent="0.3">
      <c r="A754" t="s">
        <v>809</v>
      </c>
      <c r="B754" t="s">
        <v>36</v>
      </c>
      <c r="C754" t="s">
        <v>25</v>
      </c>
      <c r="D754" t="s">
        <v>33</v>
      </c>
      <c r="F754">
        <v>44343</v>
      </c>
      <c r="G754">
        <v>44364</v>
      </c>
      <c r="H754">
        <v>1</v>
      </c>
      <c r="L754">
        <v>0.5</v>
      </c>
      <c r="M754" s="13">
        <v>20.83</v>
      </c>
      <c r="N754" t="s">
        <v>27</v>
      </c>
      <c r="O754" t="s">
        <v>28</v>
      </c>
      <c r="P754">
        <v>21</v>
      </c>
      <c r="Q754" s="14">
        <f>_xlfn.IFS(H754=1,$AB$3,H754=2,$AB$4,H754=3,$AB$5)</f>
        <v>80</v>
      </c>
      <c r="R754" s="14">
        <f>L754*Q754</f>
        <v>40</v>
      </c>
      <c r="S754" s="14">
        <f>Table4[[#This Row],[LbrCost]]/24</f>
        <v>1.6666666666666667</v>
      </c>
      <c r="T754" s="14">
        <f>IF(Table4[[#This Row],[WtyLbr]]="Yes",0,Table4[[#This Row],[LbrCost]])</f>
        <v>40</v>
      </c>
      <c r="U754" s="14">
        <f>IF(Table4[[#This Row],[WtyParts]]="Yes",0,Table4[[#This Row],[PartsCost]])</f>
        <v>20.83</v>
      </c>
      <c r="V754" s="14">
        <f>M754+R754</f>
        <v>60.83</v>
      </c>
      <c r="W754" s="14">
        <f>SUM(Table4[[#This Row],[LbrFee]],Table4[[#This Row],[PartsFee]])</f>
        <v>60.83</v>
      </c>
      <c r="X754" t="s">
        <v>39</v>
      </c>
      <c r="Y754" t="s">
        <v>39</v>
      </c>
    </row>
    <row r="755" spans="1:25" ht="30" customHeight="1" x14ac:dyDescent="0.3">
      <c r="A755" t="s">
        <v>810</v>
      </c>
      <c r="B755" t="s">
        <v>36</v>
      </c>
      <c r="C755" t="s">
        <v>43</v>
      </c>
      <c r="D755" t="s">
        <v>26</v>
      </c>
      <c r="E755" t="s">
        <v>44</v>
      </c>
      <c r="F755">
        <v>44343</v>
      </c>
      <c r="G755">
        <v>44369</v>
      </c>
      <c r="H755">
        <v>1</v>
      </c>
      <c r="J755" t="s">
        <v>44</v>
      </c>
      <c r="K755" t="s">
        <v>44</v>
      </c>
      <c r="L755">
        <v>0.5</v>
      </c>
      <c r="M755" s="13">
        <v>50</v>
      </c>
      <c r="N755" t="s">
        <v>27</v>
      </c>
      <c r="O755" t="s">
        <v>388</v>
      </c>
      <c r="P755">
        <v>26</v>
      </c>
      <c r="Q755" s="14">
        <f>_xlfn.IFS(H755=1,$AB$3,H755=2,$AB$4,H755=3,$AB$5)</f>
        <v>80</v>
      </c>
      <c r="R755" s="14">
        <f>L755*Q755</f>
        <v>40</v>
      </c>
      <c r="S755" s="14">
        <f>Table4[[#This Row],[LbrCost]]/24</f>
        <v>1.6666666666666667</v>
      </c>
      <c r="T755" s="14">
        <f>IF(Table4[[#This Row],[WtyLbr]]="Yes",0,Table4[[#This Row],[LbrCost]])</f>
        <v>0</v>
      </c>
      <c r="U755" s="14">
        <f>IF(Table4[[#This Row],[WtyParts]]="Yes",0,Table4[[#This Row],[PartsCost]])</f>
        <v>0</v>
      </c>
      <c r="V755" s="14">
        <f>M755+R755</f>
        <v>90</v>
      </c>
      <c r="W755" s="14">
        <f>SUM(Table4[[#This Row],[LbrFee]],Table4[[#This Row],[PartsFee]])</f>
        <v>0</v>
      </c>
      <c r="X755" t="s">
        <v>39</v>
      </c>
      <c r="Y755" t="s">
        <v>29</v>
      </c>
    </row>
    <row r="756" spans="1:25" ht="30" customHeight="1" x14ac:dyDescent="0.3">
      <c r="A756" t="s">
        <v>811</v>
      </c>
      <c r="B756" t="s">
        <v>31</v>
      </c>
      <c r="C756" t="s">
        <v>50</v>
      </c>
      <c r="D756" t="s">
        <v>37</v>
      </c>
      <c r="F756">
        <v>44343</v>
      </c>
      <c r="G756">
        <v>44390</v>
      </c>
      <c r="H756">
        <v>1</v>
      </c>
      <c r="L756">
        <v>0.25</v>
      </c>
      <c r="M756" s="13">
        <v>120</v>
      </c>
      <c r="N756" t="s">
        <v>27</v>
      </c>
      <c r="O756" t="s">
        <v>51</v>
      </c>
      <c r="P756">
        <v>47</v>
      </c>
      <c r="Q756" s="14">
        <f>_xlfn.IFS(H756=1,$AB$3,H756=2,$AB$4,H756=3,$AB$5)</f>
        <v>80</v>
      </c>
      <c r="R756" s="14">
        <f>L756*Q756</f>
        <v>20</v>
      </c>
      <c r="S756" s="14">
        <f>Table4[[#This Row],[LbrCost]]/24</f>
        <v>0.83333333333333337</v>
      </c>
      <c r="T756" s="14">
        <f>IF(Table4[[#This Row],[WtyLbr]]="Yes",0,Table4[[#This Row],[LbrCost]])</f>
        <v>20</v>
      </c>
      <c r="U756" s="14">
        <f>IF(Table4[[#This Row],[WtyParts]]="Yes",0,Table4[[#This Row],[PartsCost]])</f>
        <v>120</v>
      </c>
      <c r="V756" s="14">
        <f>M756+R756</f>
        <v>140</v>
      </c>
      <c r="W756" s="14">
        <f>SUM(Table4[[#This Row],[LbrFee]],Table4[[#This Row],[PartsFee]])</f>
        <v>140</v>
      </c>
      <c r="X756" t="s">
        <v>39</v>
      </c>
      <c r="Y756" t="s">
        <v>29</v>
      </c>
    </row>
    <row r="757" spans="1:25" ht="30" customHeight="1" x14ac:dyDescent="0.3">
      <c r="A757" t="s">
        <v>812</v>
      </c>
      <c r="B757" t="s">
        <v>36</v>
      </c>
      <c r="C757" t="s">
        <v>50</v>
      </c>
      <c r="D757" t="s">
        <v>53</v>
      </c>
      <c r="F757">
        <v>44344</v>
      </c>
      <c r="H757">
        <v>1</v>
      </c>
      <c r="K757" t="s">
        <v>44</v>
      </c>
      <c r="M757" s="13">
        <v>17.059999999999999</v>
      </c>
      <c r="N757" t="s">
        <v>27</v>
      </c>
      <c r="O757" t="s">
        <v>51</v>
      </c>
      <c r="Q757" s="14">
        <f>_xlfn.IFS(H757=1,$AB$3,H757=2,$AB$4,H757=3,$AB$5)</f>
        <v>80</v>
      </c>
      <c r="R757" s="14">
        <f>L757*Q757</f>
        <v>0</v>
      </c>
      <c r="S757" s="14">
        <f>Table4[[#This Row],[LbrCost]]/24</f>
        <v>0</v>
      </c>
      <c r="T757" s="14">
        <f>IF(Table4[[#This Row],[WtyLbr]]="Yes",0,Table4[[#This Row],[LbrCost]])</f>
        <v>0</v>
      </c>
      <c r="U757" s="14">
        <f>IF(Table4[[#This Row],[WtyParts]]="Yes",0,Table4[[#This Row],[PartsCost]])</f>
        <v>0</v>
      </c>
      <c r="V757" s="14">
        <f>M757+R757</f>
        <v>17.059999999999999</v>
      </c>
      <c r="W757" s="14">
        <f>SUM(Table4[[#This Row],[LbrFee]],Table4[[#This Row],[PartsFee]])</f>
        <v>0</v>
      </c>
      <c r="X757" t="s">
        <v>34</v>
      </c>
      <c r="Y757" t="s">
        <v>60</v>
      </c>
    </row>
    <row r="758" spans="1:25" ht="30" customHeight="1" x14ac:dyDescent="0.3">
      <c r="A758" t="s">
        <v>813</v>
      </c>
      <c r="B758" t="s">
        <v>68</v>
      </c>
      <c r="C758" t="s">
        <v>50</v>
      </c>
      <c r="D758" t="s">
        <v>26</v>
      </c>
      <c r="F758">
        <v>44347</v>
      </c>
      <c r="G758">
        <v>44356</v>
      </c>
      <c r="H758">
        <v>1</v>
      </c>
      <c r="L758">
        <v>0.25</v>
      </c>
      <c r="M758" s="13">
        <v>182.08</v>
      </c>
      <c r="N758" t="s">
        <v>27</v>
      </c>
      <c r="O758" t="s">
        <v>51</v>
      </c>
      <c r="P758">
        <v>9</v>
      </c>
      <c r="Q758" s="14">
        <f>_xlfn.IFS(H758=1,$AB$3,H758=2,$AB$4,H758=3,$AB$5)</f>
        <v>80</v>
      </c>
      <c r="R758" s="14">
        <f>L758*Q758</f>
        <v>20</v>
      </c>
      <c r="S758" s="14">
        <f>Table4[[#This Row],[LbrCost]]/24</f>
        <v>0.83333333333333337</v>
      </c>
      <c r="T758" s="14">
        <f>IF(Table4[[#This Row],[WtyLbr]]="Yes",0,Table4[[#This Row],[LbrCost]])</f>
        <v>20</v>
      </c>
      <c r="U758" s="14">
        <f>IF(Table4[[#This Row],[WtyParts]]="Yes",0,Table4[[#This Row],[PartsCost]])</f>
        <v>182.08</v>
      </c>
      <c r="V758" s="14">
        <f>M758+R758</f>
        <v>202.08</v>
      </c>
      <c r="W758" s="14">
        <f>SUM(Table4[[#This Row],[LbrFee]],Table4[[#This Row],[PartsFee]])</f>
        <v>202.08</v>
      </c>
      <c r="X758" t="s">
        <v>63</v>
      </c>
      <c r="Y758" t="s">
        <v>47</v>
      </c>
    </row>
    <row r="759" spans="1:25" ht="30" customHeight="1" x14ac:dyDescent="0.3">
      <c r="A759" t="s">
        <v>814</v>
      </c>
      <c r="B759" t="s">
        <v>24</v>
      </c>
      <c r="C759" t="s">
        <v>202</v>
      </c>
      <c r="D759" t="s">
        <v>26</v>
      </c>
      <c r="F759">
        <v>44347</v>
      </c>
      <c r="G759">
        <v>44368</v>
      </c>
      <c r="H759">
        <v>2</v>
      </c>
      <c r="L759">
        <v>0.25</v>
      </c>
      <c r="M759" s="13">
        <v>19.55</v>
      </c>
      <c r="N759" t="s">
        <v>27</v>
      </c>
      <c r="O759" t="s">
        <v>28</v>
      </c>
      <c r="P759">
        <v>21</v>
      </c>
      <c r="Q759" s="14">
        <f>_xlfn.IFS(H759=1,$AB$3,H759=2,$AB$4,H759=3,$AB$5)</f>
        <v>140</v>
      </c>
      <c r="R759" s="14">
        <f>L759*Q759</f>
        <v>35</v>
      </c>
      <c r="S759" s="14">
        <f>Table4[[#This Row],[LbrCost]]/24</f>
        <v>1.4583333333333333</v>
      </c>
      <c r="T759" s="14">
        <f>IF(Table4[[#This Row],[WtyLbr]]="Yes",0,Table4[[#This Row],[LbrCost]])</f>
        <v>35</v>
      </c>
      <c r="U759" s="14">
        <f>IF(Table4[[#This Row],[WtyParts]]="Yes",0,Table4[[#This Row],[PartsCost]])</f>
        <v>19.55</v>
      </c>
      <c r="V759" s="14">
        <f>M759+R759</f>
        <v>54.55</v>
      </c>
      <c r="W759" s="14">
        <f>SUM(Table4[[#This Row],[LbrFee]],Table4[[#This Row],[PartsFee]])</f>
        <v>54.55</v>
      </c>
      <c r="X759" t="s">
        <v>63</v>
      </c>
      <c r="Y759" t="s">
        <v>63</v>
      </c>
    </row>
    <row r="760" spans="1:25" ht="30" customHeight="1" x14ac:dyDescent="0.3">
      <c r="A760" t="s">
        <v>815</v>
      </c>
      <c r="B760" t="s">
        <v>24</v>
      </c>
      <c r="C760" t="s">
        <v>202</v>
      </c>
      <c r="D760" t="s">
        <v>26</v>
      </c>
      <c r="F760">
        <v>44347</v>
      </c>
      <c r="G760">
        <v>44368</v>
      </c>
      <c r="H760">
        <v>2</v>
      </c>
      <c r="L760">
        <v>0.5</v>
      </c>
      <c r="M760" s="13">
        <v>144</v>
      </c>
      <c r="N760" t="s">
        <v>27</v>
      </c>
      <c r="O760" t="s">
        <v>51</v>
      </c>
      <c r="P760">
        <v>21</v>
      </c>
      <c r="Q760" s="14">
        <f>_xlfn.IFS(H760=1,$AB$3,H760=2,$AB$4,H760=3,$AB$5)</f>
        <v>140</v>
      </c>
      <c r="R760" s="14">
        <f>L760*Q760</f>
        <v>70</v>
      </c>
      <c r="S760" s="14">
        <f>Table4[[#This Row],[LbrCost]]/24</f>
        <v>2.9166666666666665</v>
      </c>
      <c r="T760" s="14">
        <f>IF(Table4[[#This Row],[WtyLbr]]="Yes",0,Table4[[#This Row],[LbrCost]])</f>
        <v>70</v>
      </c>
      <c r="U760" s="14">
        <f>IF(Table4[[#This Row],[WtyParts]]="Yes",0,Table4[[#This Row],[PartsCost]])</f>
        <v>144</v>
      </c>
      <c r="V760" s="14">
        <f>M760+R760</f>
        <v>214</v>
      </c>
      <c r="W760" s="14">
        <f>SUM(Table4[[#This Row],[LbrFee]],Table4[[#This Row],[PartsFee]])</f>
        <v>214</v>
      </c>
      <c r="X760" t="s">
        <v>63</v>
      </c>
      <c r="Y760" t="s">
        <v>63</v>
      </c>
    </row>
    <row r="761" spans="1:25" ht="30" customHeight="1" x14ac:dyDescent="0.3">
      <c r="A761" t="s">
        <v>816</v>
      </c>
      <c r="B761" t="s">
        <v>55</v>
      </c>
      <c r="C761" t="s">
        <v>32</v>
      </c>
      <c r="D761" t="s">
        <v>26</v>
      </c>
      <c r="F761">
        <v>44347</v>
      </c>
      <c r="G761">
        <v>44371</v>
      </c>
      <c r="H761">
        <v>1</v>
      </c>
      <c r="L761">
        <v>0.75</v>
      </c>
      <c r="M761" s="13">
        <v>86.48</v>
      </c>
      <c r="N761" t="s">
        <v>27</v>
      </c>
      <c r="O761" t="s">
        <v>38</v>
      </c>
      <c r="P761">
        <v>24</v>
      </c>
      <c r="Q761" s="14">
        <f>_xlfn.IFS(H761=1,$AB$3,H761=2,$AB$4,H761=3,$AB$5)</f>
        <v>80</v>
      </c>
      <c r="R761" s="14">
        <f>L761*Q761</f>
        <v>60</v>
      </c>
      <c r="S761" s="14">
        <f>Table4[[#This Row],[LbrCost]]/24</f>
        <v>2.5</v>
      </c>
      <c r="T761" s="14">
        <f>IF(Table4[[#This Row],[WtyLbr]]="Yes",0,Table4[[#This Row],[LbrCost]])</f>
        <v>60</v>
      </c>
      <c r="U761" s="14">
        <f>IF(Table4[[#This Row],[WtyParts]]="Yes",0,Table4[[#This Row],[PartsCost]])</f>
        <v>86.48</v>
      </c>
      <c r="V761" s="14">
        <f>M761+R761</f>
        <v>146.48000000000002</v>
      </c>
      <c r="W761" s="14">
        <f>SUM(Table4[[#This Row],[LbrFee]],Table4[[#This Row],[PartsFee]])</f>
        <v>146.48000000000002</v>
      </c>
      <c r="X761" t="s">
        <v>63</v>
      </c>
      <c r="Y761" t="s">
        <v>39</v>
      </c>
    </row>
    <row r="762" spans="1:25" ht="30" customHeight="1" x14ac:dyDescent="0.3">
      <c r="A762" t="s">
        <v>817</v>
      </c>
      <c r="B762" t="s">
        <v>68</v>
      </c>
      <c r="C762" t="s">
        <v>43</v>
      </c>
      <c r="D762" t="s">
        <v>26</v>
      </c>
      <c r="F762">
        <v>44347</v>
      </c>
      <c r="G762">
        <v>44371</v>
      </c>
      <c r="H762">
        <v>1</v>
      </c>
      <c r="K762" t="s">
        <v>44</v>
      </c>
      <c r="L762">
        <v>0.25</v>
      </c>
      <c r="M762" s="13">
        <v>69.150000000000006</v>
      </c>
      <c r="N762" t="s">
        <v>27</v>
      </c>
      <c r="O762" t="s">
        <v>51</v>
      </c>
      <c r="P762">
        <v>24</v>
      </c>
      <c r="Q762" s="14">
        <f>_xlfn.IFS(H762=1,$AB$3,H762=2,$AB$4,H762=3,$AB$5)</f>
        <v>80</v>
      </c>
      <c r="R762" s="14">
        <f>L762*Q762</f>
        <v>20</v>
      </c>
      <c r="S762" s="14">
        <f>Table4[[#This Row],[LbrCost]]/24</f>
        <v>0.83333333333333337</v>
      </c>
      <c r="T762" s="14">
        <f>IF(Table4[[#This Row],[WtyLbr]]="Yes",0,Table4[[#This Row],[LbrCost]])</f>
        <v>20</v>
      </c>
      <c r="U762" s="14">
        <f>IF(Table4[[#This Row],[WtyParts]]="Yes",0,Table4[[#This Row],[PartsCost]])</f>
        <v>0</v>
      </c>
      <c r="V762" s="14">
        <f>M762+R762</f>
        <v>89.15</v>
      </c>
      <c r="W762" s="14">
        <f>SUM(Table4[[#This Row],[LbrFee]],Table4[[#This Row],[PartsFee]])</f>
        <v>20</v>
      </c>
      <c r="X762" t="s">
        <v>63</v>
      </c>
      <c r="Y762" t="s">
        <v>39</v>
      </c>
    </row>
    <row r="763" spans="1:25" ht="30" customHeight="1" x14ac:dyDescent="0.3">
      <c r="A763" t="s">
        <v>818</v>
      </c>
      <c r="B763" t="s">
        <v>24</v>
      </c>
      <c r="C763" t="s">
        <v>202</v>
      </c>
      <c r="D763" t="s">
        <v>53</v>
      </c>
      <c r="F763">
        <v>44347</v>
      </c>
      <c r="G763">
        <v>44389</v>
      </c>
      <c r="H763">
        <v>2</v>
      </c>
      <c r="L763">
        <v>1.25</v>
      </c>
      <c r="M763" s="13">
        <v>156</v>
      </c>
      <c r="N763" t="s">
        <v>27</v>
      </c>
      <c r="O763" t="s">
        <v>51</v>
      </c>
      <c r="P763">
        <v>42</v>
      </c>
      <c r="Q763" s="14">
        <f>_xlfn.IFS(H763=1,$AB$3,H763=2,$AB$4,H763=3,$AB$5)</f>
        <v>140</v>
      </c>
      <c r="R763" s="14">
        <f>L763*Q763</f>
        <v>175</v>
      </c>
      <c r="S763" s="14">
        <f>Table4[[#This Row],[LbrCost]]/24</f>
        <v>7.291666666666667</v>
      </c>
      <c r="T763" s="14">
        <f>IF(Table4[[#This Row],[WtyLbr]]="Yes",0,Table4[[#This Row],[LbrCost]])</f>
        <v>175</v>
      </c>
      <c r="U763" s="14">
        <f>IF(Table4[[#This Row],[WtyParts]]="Yes",0,Table4[[#This Row],[PartsCost]])</f>
        <v>156</v>
      </c>
      <c r="V763" s="14">
        <f>M763+R763</f>
        <v>331</v>
      </c>
      <c r="W763" s="14">
        <f>SUM(Table4[[#This Row],[LbrFee]],Table4[[#This Row],[PartsFee]])</f>
        <v>331</v>
      </c>
      <c r="X763" t="s">
        <v>63</v>
      </c>
      <c r="Y763" t="s">
        <v>63</v>
      </c>
    </row>
    <row r="764" spans="1:25" ht="30" customHeight="1" x14ac:dyDescent="0.3">
      <c r="A764" t="s">
        <v>819</v>
      </c>
      <c r="B764" t="s">
        <v>55</v>
      </c>
      <c r="C764" t="s">
        <v>25</v>
      </c>
      <c r="D764" t="s">
        <v>33</v>
      </c>
      <c r="F764">
        <v>44347</v>
      </c>
      <c r="H764">
        <v>2</v>
      </c>
      <c r="M764" s="13">
        <v>72.349999999999994</v>
      </c>
      <c r="N764" t="s">
        <v>27</v>
      </c>
      <c r="O764" t="s">
        <v>28</v>
      </c>
      <c r="Q764" s="14">
        <f>_xlfn.IFS(H764=1,$AB$3,H764=2,$AB$4,H764=3,$AB$5)</f>
        <v>140</v>
      </c>
      <c r="R764" s="14">
        <f>L764*Q764</f>
        <v>0</v>
      </c>
      <c r="S764" s="14">
        <f>Table4[[#This Row],[LbrCost]]/24</f>
        <v>0</v>
      </c>
      <c r="T764" s="14">
        <f>IF(Table4[[#This Row],[WtyLbr]]="Yes",0,Table4[[#This Row],[LbrCost]])</f>
        <v>0</v>
      </c>
      <c r="U764" s="14">
        <f>IF(Table4[[#This Row],[WtyParts]]="Yes",0,Table4[[#This Row],[PartsCost]])</f>
        <v>72.349999999999994</v>
      </c>
      <c r="V764" s="14">
        <f>M764+R764</f>
        <v>72.349999999999994</v>
      </c>
      <c r="W764" s="14">
        <f>SUM(Table4[[#This Row],[LbrFee]],Table4[[#This Row],[PartsFee]])</f>
        <v>72.349999999999994</v>
      </c>
      <c r="X764" t="s">
        <v>63</v>
      </c>
      <c r="Y764" t="s">
        <v>60</v>
      </c>
    </row>
    <row r="765" spans="1:25" ht="30" customHeight="1" x14ac:dyDescent="0.3">
      <c r="A765" t="s">
        <v>820</v>
      </c>
      <c r="B765" t="s">
        <v>24</v>
      </c>
      <c r="C765" t="s">
        <v>202</v>
      </c>
      <c r="D765" t="s">
        <v>37</v>
      </c>
      <c r="F765">
        <v>44348</v>
      </c>
      <c r="G765">
        <v>44362</v>
      </c>
      <c r="H765">
        <v>1</v>
      </c>
      <c r="J765" t="s">
        <v>44</v>
      </c>
      <c r="K765" t="s">
        <v>44</v>
      </c>
      <c r="L765">
        <v>0.25</v>
      </c>
      <c r="M765" s="13">
        <v>240</v>
      </c>
      <c r="N765" t="s">
        <v>27</v>
      </c>
      <c r="O765" t="s">
        <v>388</v>
      </c>
      <c r="P765">
        <v>14</v>
      </c>
      <c r="Q765" s="14">
        <f>_xlfn.IFS(H765=1,$AB$3,H765=2,$AB$4,H765=3,$AB$5)</f>
        <v>80</v>
      </c>
      <c r="R765" s="14">
        <f>L765*Q765</f>
        <v>20</v>
      </c>
      <c r="S765" s="14">
        <f>Table4[[#This Row],[LbrCost]]/24</f>
        <v>0.83333333333333337</v>
      </c>
      <c r="T765" s="14">
        <f>IF(Table4[[#This Row],[WtyLbr]]="Yes",0,Table4[[#This Row],[LbrCost]])</f>
        <v>0</v>
      </c>
      <c r="U765" s="14">
        <f>IF(Table4[[#This Row],[WtyParts]]="Yes",0,Table4[[#This Row],[PartsCost]])</f>
        <v>0</v>
      </c>
      <c r="V765" s="14">
        <f>M765+R765</f>
        <v>260</v>
      </c>
      <c r="W765" s="14">
        <f>SUM(Table4[[#This Row],[LbrFee]],Table4[[#This Row],[PartsFee]])</f>
        <v>0</v>
      </c>
      <c r="X765" t="s">
        <v>29</v>
      </c>
      <c r="Y765" t="s">
        <v>29</v>
      </c>
    </row>
    <row r="766" spans="1:25" ht="30" customHeight="1" x14ac:dyDescent="0.3">
      <c r="A766" t="s">
        <v>821</v>
      </c>
      <c r="B766" t="s">
        <v>42</v>
      </c>
      <c r="C766" t="s">
        <v>25</v>
      </c>
      <c r="D766" t="s">
        <v>53</v>
      </c>
      <c r="F766">
        <v>44348</v>
      </c>
      <c r="G766">
        <v>44368</v>
      </c>
      <c r="H766">
        <v>1</v>
      </c>
      <c r="J766" t="s">
        <v>44</v>
      </c>
      <c r="K766" t="s">
        <v>44</v>
      </c>
      <c r="L766">
        <v>4.25</v>
      </c>
      <c r="M766" s="13">
        <v>558.11</v>
      </c>
      <c r="N766" t="s">
        <v>27</v>
      </c>
      <c r="O766" t="s">
        <v>388</v>
      </c>
      <c r="P766">
        <v>20</v>
      </c>
      <c r="Q766" s="14">
        <f>_xlfn.IFS(H766=1,$AB$3,H766=2,$AB$4,H766=3,$AB$5)</f>
        <v>80</v>
      </c>
      <c r="R766" s="14">
        <f>L766*Q766</f>
        <v>340</v>
      </c>
      <c r="S766" s="14">
        <f>Table4[[#This Row],[LbrCost]]/24</f>
        <v>14.166666666666666</v>
      </c>
      <c r="T766" s="14">
        <f>IF(Table4[[#This Row],[WtyLbr]]="Yes",0,Table4[[#This Row],[LbrCost]])</f>
        <v>0</v>
      </c>
      <c r="U766" s="14">
        <f>IF(Table4[[#This Row],[WtyParts]]="Yes",0,Table4[[#This Row],[PartsCost]])</f>
        <v>0</v>
      </c>
      <c r="V766" s="14">
        <f>M766+R766</f>
        <v>898.11</v>
      </c>
      <c r="W766" s="14">
        <f>SUM(Table4[[#This Row],[LbrFee]],Table4[[#This Row],[PartsFee]])</f>
        <v>0</v>
      </c>
      <c r="X766" t="s">
        <v>29</v>
      </c>
      <c r="Y766" t="s">
        <v>63</v>
      </c>
    </row>
    <row r="767" spans="1:25" ht="30" customHeight="1" x14ac:dyDescent="0.3">
      <c r="A767" t="s">
        <v>822</v>
      </c>
      <c r="B767" t="s">
        <v>42</v>
      </c>
      <c r="C767" t="s">
        <v>43</v>
      </c>
      <c r="D767" t="s">
        <v>26</v>
      </c>
      <c r="F767">
        <v>44348</v>
      </c>
      <c r="G767">
        <v>44376</v>
      </c>
      <c r="H767">
        <v>1</v>
      </c>
      <c r="J767" t="s">
        <v>44</v>
      </c>
      <c r="K767" t="s">
        <v>44</v>
      </c>
      <c r="L767">
        <v>1</v>
      </c>
      <c r="M767" s="13">
        <v>43.43</v>
      </c>
      <c r="N767" t="s">
        <v>27</v>
      </c>
      <c r="O767" t="s">
        <v>388</v>
      </c>
      <c r="P767">
        <v>28</v>
      </c>
      <c r="Q767" s="14">
        <f>_xlfn.IFS(H767=1,$AB$3,H767=2,$AB$4,H767=3,$AB$5)</f>
        <v>80</v>
      </c>
      <c r="R767" s="14">
        <f>L767*Q767</f>
        <v>80</v>
      </c>
      <c r="S767" s="14">
        <f>Table4[[#This Row],[LbrCost]]/24</f>
        <v>3.3333333333333335</v>
      </c>
      <c r="T767" s="14">
        <f>IF(Table4[[#This Row],[WtyLbr]]="Yes",0,Table4[[#This Row],[LbrCost]])</f>
        <v>0</v>
      </c>
      <c r="U767" s="14">
        <f>IF(Table4[[#This Row],[WtyParts]]="Yes",0,Table4[[#This Row],[PartsCost]])</f>
        <v>0</v>
      </c>
      <c r="V767" s="14">
        <f>M767+R767</f>
        <v>123.43</v>
      </c>
      <c r="W767" s="14">
        <f>SUM(Table4[[#This Row],[LbrFee]],Table4[[#This Row],[PartsFee]])</f>
        <v>0</v>
      </c>
      <c r="X767" t="s">
        <v>29</v>
      </c>
      <c r="Y767" t="s">
        <v>29</v>
      </c>
    </row>
    <row r="768" spans="1:25" ht="30" customHeight="1" x14ac:dyDescent="0.3">
      <c r="A768" t="s">
        <v>823</v>
      </c>
      <c r="B768" t="s">
        <v>31</v>
      </c>
      <c r="C768" t="s">
        <v>50</v>
      </c>
      <c r="D768" t="s">
        <v>37</v>
      </c>
      <c r="F768">
        <v>44348</v>
      </c>
      <c r="G768">
        <v>44382</v>
      </c>
      <c r="H768">
        <v>1</v>
      </c>
      <c r="J768" t="s">
        <v>44</v>
      </c>
      <c r="K768" t="s">
        <v>44</v>
      </c>
      <c r="L768">
        <v>0.25</v>
      </c>
      <c r="M768" s="13">
        <v>141.9</v>
      </c>
      <c r="N768" t="s">
        <v>27</v>
      </c>
      <c r="O768" t="s">
        <v>388</v>
      </c>
      <c r="P768">
        <v>34</v>
      </c>
      <c r="Q768" s="14">
        <f>_xlfn.IFS(H768=1,$AB$3,H768=2,$AB$4,H768=3,$AB$5)</f>
        <v>80</v>
      </c>
      <c r="R768" s="14">
        <f>L768*Q768</f>
        <v>20</v>
      </c>
      <c r="S768" s="14">
        <f>Table4[[#This Row],[LbrCost]]/24</f>
        <v>0.83333333333333337</v>
      </c>
      <c r="T768" s="14">
        <f>IF(Table4[[#This Row],[WtyLbr]]="Yes",0,Table4[[#This Row],[LbrCost]])</f>
        <v>0</v>
      </c>
      <c r="U768" s="14">
        <f>IF(Table4[[#This Row],[WtyParts]]="Yes",0,Table4[[#This Row],[PartsCost]])</f>
        <v>0</v>
      </c>
      <c r="V768" s="14">
        <f>M768+R768</f>
        <v>161.9</v>
      </c>
      <c r="W768" s="14">
        <f>SUM(Table4[[#This Row],[LbrFee]],Table4[[#This Row],[PartsFee]])</f>
        <v>0</v>
      </c>
      <c r="X768" t="s">
        <v>29</v>
      </c>
      <c r="Y768" t="s">
        <v>63</v>
      </c>
    </row>
    <row r="769" spans="1:25" ht="30" customHeight="1" x14ac:dyDescent="0.3">
      <c r="A769" t="s">
        <v>824</v>
      </c>
      <c r="B769" t="s">
        <v>68</v>
      </c>
      <c r="C769" t="s">
        <v>25</v>
      </c>
      <c r="D769" t="s">
        <v>26</v>
      </c>
      <c r="F769">
        <v>44348</v>
      </c>
      <c r="G769">
        <v>44401</v>
      </c>
      <c r="H769">
        <v>2</v>
      </c>
      <c r="L769">
        <v>1</v>
      </c>
      <c r="M769" s="13">
        <v>136.71</v>
      </c>
      <c r="N769" t="s">
        <v>27</v>
      </c>
      <c r="O769" t="s">
        <v>51</v>
      </c>
      <c r="P769">
        <v>53</v>
      </c>
      <c r="Q769" s="14">
        <f>_xlfn.IFS(H769=1,$AB$3,H769=2,$AB$4,H769=3,$AB$5)</f>
        <v>140</v>
      </c>
      <c r="R769" s="14">
        <f>L769*Q769</f>
        <v>140</v>
      </c>
      <c r="S769" s="14">
        <f>Table4[[#This Row],[LbrCost]]/24</f>
        <v>5.833333333333333</v>
      </c>
      <c r="T769" s="14">
        <f>IF(Table4[[#This Row],[WtyLbr]]="Yes",0,Table4[[#This Row],[LbrCost]])</f>
        <v>140</v>
      </c>
      <c r="U769" s="14">
        <f>IF(Table4[[#This Row],[WtyParts]]="Yes",0,Table4[[#This Row],[PartsCost]])</f>
        <v>136.71</v>
      </c>
      <c r="V769" s="14">
        <f>M769+R769</f>
        <v>276.71000000000004</v>
      </c>
      <c r="W769" s="14">
        <f>SUM(Table4[[#This Row],[LbrFee]],Table4[[#This Row],[PartsFee]])</f>
        <v>276.71000000000004</v>
      </c>
      <c r="X769" t="s">
        <v>29</v>
      </c>
      <c r="Y769" t="s">
        <v>60</v>
      </c>
    </row>
    <row r="770" spans="1:25" ht="30" customHeight="1" x14ac:dyDescent="0.3">
      <c r="A770" t="s">
        <v>825</v>
      </c>
      <c r="B770" t="s">
        <v>42</v>
      </c>
      <c r="C770" t="s">
        <v>43</v>
      </c>
      <c r="D770" t="s">
        <v>26</v>
      </c>
      <c r="F770">
        <v>44348</v>
      </c>
      <c r="H770">
        <v>2</v>
      </c>
      <c r="M770" s="13">
        <v>85.35</v>
      </c>
      <c r="N770" t="s">
        <v>27</v>
      </c>
      <c r="O770" t="s">
        <v>38</v>
      </c>
      <c r="Q770" s="14">
        <f>_xlfn.IFS(H770=1,$AB$3,H770=2,$AB$4,H770=3,$AB$5)</f>
        <v>140</v>
      </c>
      <c r="R770" s="14">
        <f>L770*Q770</f>
        <v>0</v>
      </c>
      <c r="S770" s="14">
        <f>Table4[[#This Row],[LbrCost]]/24</f>
        <v>0</v>
      </c>
      <c r="T770" s="14">
        <f>IF(Table4[[#This Row],[WtyLbr]]="Yes",0,Table4[[#This Row],[LbrCost]])</f>
        <v>0</v>
      </c>
      <c r="U770" s="14">
        <f>IF(Table4[[#This Row],[WtyParts]]="Yes",0,Table4[[#This Row],[PartsCost]])</f>
        <v>85.35</v>
      </c>
      <c r="V770" s="14">
        <f>M770+R770</f>
        <v>85.35</v>
      </c>
      <c r="W770" s="14">
        <f>SUM(Table4[[#This Row],[LbrFee]],Table4[[#This Row],[PartsFee]])</f>
        <v>85.35</v>
      </c>
      <c r="X770" t="s">
        <v>29</v>
      </c>
      <c r="Y770" t="s">
        <v>60</v>
      </c>
    </row>
    <row r="771" spans="1:25" ht="30" customHeight="1" x14ac:dyDescent="0.3">
      <c r="A771" t="s">
        <v>826</v>
      </c>
      <c r="B771" t="s">
        <v>201</v>
      </c>
      <c r="C771" t="s">
        <v>202</v>
      </c>
      <c r="D771" t="s">
        <v>26</v>
      </c>
      <c r="F771">
        <v>44349</v>
      </c>
      <c r="G771">
        <v>44354</v>
      </c>
      <c r="H771">
        <v>1</v>
      </c>
      <c r="L771">
        <v>0.5</v>
      </c>
      <c r="M771" s="13">
        <v>85.32</v>
      </c>
      <c r="N771" t="s">
        <v>27</v>
      </c>
      <c r="O771" t="s">
        <v>51</v>
      </c>
      <c r="P771">
        <v>5</v>
      </c>
      <c r="Q771" s="14">
        <f>_xlfn.IFS(H771=1,$AB$3,H771=2,$AB$4,H771=3,$AB$5)</f>
        <v>80</v>
      </c>
      <c r="R771" s="14">
        <f>L771*Q771</f>
        <v>40</v>
      </c>
      <c r="S771" s="14">
        <f>Table4[[#This Row],[LbrCost]]/24</f>
        <v>1.6666666666666667</v>
      </c>
      <c r="T771" s="14">
        <f>IF(Table4[[#This Row],[WtyLbr]]="Yes",0,Table4[[#This Row],[LbrCost]])</f>
        <v>40</v>
      </c>
      <c r="U771" s="14">
        <f>IF(Table4[[#This Row],[WtyParts]]="Yes",0,Table4[[#This Row],[PartsCost]])</f>
        <v>85.32</v>
      </c>
      <c r="V771" s="14">
        <f>M771+R771</f>
        <v>125.32</v>
      </c>
      <c r="W771" s="14">
        <f>SUM(Table4[[#This Row],[LbrFee]],Table4[[#This Row],[PartsFee]])</f>
        <v>125.32</v>
      </c>
      <c r="X771" t="s">
        <v>47</v>
      </c>
      <c r="Y771" t="s">
        <v>63</v>
      </c>
    </row>
    <row r="772" spans="1:25" ht="30" customHeight="1" x14ac:dyDescent="0.3">
      <c r="A772" t="s">
        <v>827</v>
      </c>
      <c r="B772" t="s">
        <v>31</v>
      </c>
      <c r="C772" t="s">
        <v>32</v>
      </c>
      <c r="D772" t="s">
        <v>33</v>
      </c>
      <c r="F772">
        <v>44349</v>
      </c>
      <c r="G772">
        <v>44364</v>
      </c>
      <c r="H772">
        <v>1</v>
      </c>
      <c r="L772">
        <v>0.75</v>
      </c>
      <c r="M772" s="13">
        <v>42.42</v>
      </c>
      <c r="N772" t="s">
        <v>27</v>
      </c>
      <c r="O772" t="s">
        <v>28</v>
      </c>
      <c r="P772">
        <v>15</v>
      </c>
      <c r="Q772" s="14">
        <f>_xlfn.IFS(H772=1,$AB$3,H772=2,$AB$4,H772=3,$AB$5)</f>
        <v>80</v>
      </c>
      <c r="R772" s="14">
        <f>L772*Q772</f>
        <v>60</v>
      </c>
      <c r="S772" s="14">
        <f>Table4[[#This Row],[LbrCost]]/24</f>
        <v>2.5</v>
      </c>
      <c r="T772" s="14">
        <f>IF(Table4[[#This Row],[WtyLbr]]="Yes",0,Table4[[#This Row],[LbrCost]])</f>
        <v>60</v>
      </c>
      <c r="U772" s="14">
        <f>IF(Table4[[#This Row],[WtyParts]]="Yes",0,Table4[[#This Row],[PartsCost]])</f>
        <v>42.42</v>
      </c>
      <c r="V772" s="14">
        <f>M772+R772</f>
        <v>102.42</v>
      </c>
      <c r="W772" s="14">
        <f>SUM(Table4[[#This Row],[LbrFee]],Table4[[#This Row],[PartsFee]])</f>
        <v>102.42</v>
      </c>
      <c r="X772" t="s">
        <v>47</v>
      </c>
      <c r="Y772" t="s">
        <v>39</v>
      </c>
    </row>
    <row r="773" spans="1:25" ht="30" customHeight="1" x14ac:dyDescent="0.3">
      <c r="A773" t="s">
        <v>828</v>
      </c>
      <c r="B773" t="s">
        <v>68</v>
      </c>
      <c r="C773" t="s">
        <v>50</v>
      </c>
      <c r="D773" t="s">
        <v>33</v>
      </c>
      <c r="F773">
        <v>44349</v>
      </c>
      <c r="G773">
        <v>44364</v>
      </c>
      <c r="H773">
        <v>2</v>
      </c>
      <c r="L773">
        <v>0.75</v>
      </c>
      <c r="M773" s="13">
        <v>184.05</v>
      </c>
      <c r="N773" t="s">
        <v>27</v>
      </c>
      <c r="O773" t="s">
        <v>51</v>
      </c>
      <c r="P773">
        <v>15</v>
      </c>
      <c r="Q773" s="14">
        <f>_xlfn.IFS(H773=1,$AB$3,H773=2,$AB$4,H773=3,$AB$5)</f>
        <v>140</v>
      </c>
      <c r="R773" s="14">
        <f>L773*Q773</f>
        <v>105</v>
      </c>
      <c r="S773" s="14">
        <f>Table4[[#This Row],[LbrCost]]/24</f>
        <v>4.375</v>
      </c>
      <c r="T773" s="14">
        <f>IF(Table4[[#This Row],[WtyLbr]]="Yes",0,Table4[[#This Row],[LbrCost]])</f>
        <v>105</v>
      </c>
      <c r="U773" s="14">
        <f>IF(Table4[[#This Row],[WtyParts]]="Yes",0,Table4[[#This Row],[PartsCost]])</f>
        <v>184.05</v>
      </c>
      <c r="V773" s="14">
        <f>M773+R773</f>
        <v>289.05</v>
      </c>
      <c r="W773" s="14">
        <f>SUM(Table4[[#This Row],[LbrFee]],Table4[[#This Row],[PartsFee]])</f>
        <v>289.05</v>
      </c>
      <c r="X773" t="s">
        <v>47</v>
      </c>
      <c r="Y773" t="s">
        <v>39</v>
      </c>
    </row>
    <row r="774" spans="1:25" ht="30" customHeight="1" x14ac:dyDescent="0.3">
      <c r="A774" t="s">
        <v>829</v>
      </c>
      <c r="B774" t="s">
        <v>36</v>
      </c>
      <c r="C774" t="s">
        <v>25</v>
      </c>
      <c r="D774" t="s">
        <v>53</v>
      </c>
      <c r="F774">
        <v>44349</v>
      </c>
      <c r="G774">
        <v>44364</v>
      </c>
      <c r="H774">
        <v>1</v>
      </c>
      <c r="L774">
        <v>1</v>
      </c>
      <c r="M774" s="13">
        <v>272.25</v>
      </c>
      <c r="N774" t="s">
        <v>27</v>
      </c>
      <c r="O774" t="s">
        <v>51</v>
      </c>
      <c r="P774">
        <v>15</v>
      </c>
      <c r="Q774" s="14">
        <f>_xlfn.IFS(H774=1,$AB$3,H774=2,$AB$4,H774=3,$AB$5)</f>
        <v>80</v>
      </c>
      <c r="R774" s="14">
        <f>L774*Q774</f>
        <v>80</v>
      </c>
      <c r="S774" s="14">
        <f>Table4[[#This Row],[LbrCost]]/24</f>
        <v>3.3333333333333335</v>
      </c>
      <c r="T774" s="14">
        <f>IF(Table4[[#This Row],[WtyLbr]]="Yes",0,Table4[[#This Row],[LbrCost]])</f>
        <v>80</v>
      </c>
      <c r="U774" s="14">
        <f>IF(Table4[[#This Row],[WtyParts]]="Yes",0,Table4[[#This Row],[PartsCost]])</f>
        <v>272.25</v>
      </c>
      <c r="V774" s="14">
        <f>M774+R774</f>
        <v>352.25</v>
      </c>
      <c r="W774" s="14">
        <f>SUM(Table4[[#This Row],[LbrFee]],Table4[[#This Row],[PartsFee]])</f>
        <v>352.25</v>
      </c>
      <c r="X774" t="s">
        <v>47</v>
      </c>
      <c r="Y774" t="s">
        <v>39</v>
      </c>
    </row>
    <row r="775" spans="1:25" ht="30" customHeight="1" x14ac:dyDescent="0.3">
      <c r="A775" t="s">
        <v>830</v>
      </c>
      <c r="B775" t="s">
        <v>55</v>
      </c>
      <c r="C775" t="s">
        <v>25</v>
      </c>
      <c r="D775" t="s">
        <v>37</v>
      </c>
      <c r="F775">
        <v>44349</v>
      </c>
      <c r="G775">
        <v>44368</v>
      </c>
      <c r="H775">
        <v>1</v>
      </c>
      <c r="L775">
        <v>0.25</v>
      </c>
      <c r="M775" s="13">
        <v>204.28</v>
      </c>
      <c r="N775" t="s">
        <v>27</v>
      </c>
      <c r="O775" t="s">
        <v>28</v>
      </c>
      <c r="P775">
        <v>19</v>
      </c>
      <c r="Q775" s="14">
        <f>_xlfn.IFS(H775=1,$AB$3,H775=2,$AB$4,H775=3,$AB$5)</f>
        <v>80</v>
      </c>
      <c r="R775" s="14">
        <f>L775*Q775</f>
        <v>20</v>
      </c>
      <c r="S775" s="14">
        <f>Table4[[#This Row],[LbrCost]]/24</f>
        <v>0.83333333333333337</v>
      </c>
      <c r="T775" s="14">
        <f>IF(Table4[[#This Row],[WtyLbr]]="Yes",0,Table4[[#This Row],[LbrCost]])</f>
        <v>20</v>
      </c>
      <c r="U775" s="14">
        <f>IF(Table4[[#This Row],[WtyParts]]="Yes",0,Table4[[#This Row],[PartsCost]])</f>
        <v>204.28</v>
      </c>
      <c r="V775" s="14">
        <f>M775+R775</f>
        <v>224.28</v>
      </c>
      <c r="W775" s="14">
        <f>SUM(Table4[[#This Row],[LbrFee]],Table4[[#This Row],[PartsFee]])</f>
        <v>224.28</v>
      </c>
      <c r="X775" t="s">
        <v>47</v>
      </c>
      <c r="Y775" t="s">
        <v>63</v>
      </c>
    </row>
    <row r="776" spans="1:25" ht="30" customHeight="1" x14ac:dyDescent="0.3">
      <c r="A776" t="s">
        <v>831</v>
      </c>
      <c r="B776" t="s">
        <v>31</v>
      </c>
      <c r="C776" t="s">
        <v>25</v>
      </c>
      <c r="D776" t="s">
        <v>37</v>
      </c>
      <c r="F776">
        <v>44349</v>
      </c>
      <c r="G776">
        <v>44370</v>
      </c>
      <c r="H776">
        <v>1</v>
      </c>
      <c r="L776">
        <v>0.25</v>
      </c>
      <c r="M776" s="13">
        <v>84.08</v>
      </c>
      <c r="N776" t="s">
        <v>27</v>
      </c>
      <c r="O776" t="s">
        <v>51</v>
      </c>
      <c r="P776">
        <v>21</v>
      </c>
      <c r="Q776" s="14">
        <f>_xlfn.IFS(H776=1,$AB$3,H776=2,$AB$4,H776=3,$AB$5)</f>
        <v>80</v>
      </c>
      <c r="R776" s="14">
        <f>L776*Q776</f>
        <v>20</v>
      </c>
      <c r="S776" s="14">
        <f>Table4[[#This Row],[LbrCost]]/24</f>
        <v>0.83333333333333337</v>
      </c>
      <c r="T776" s="14">
        <f>IF(Table4[[#This Row],[WtyLbr]]="Yes",0,Table4[[#This Row],[LbrCost]])</f>
        <v>20</v>
      </c>
      <c r="U776" s="14">
        <f>IF(Table4[[#This Row],[WtyParts]]="Yes",0,Table4[[#This Row],[PartsCost]])</f>
        <v>84.08</v>
      </c>
      <c r="V776" s="14">
        <f>M776+R776</f>
        <v>104.08</v>
      </c>
      <c r="W776" s="14">
        <f>SUM(Table4[[#This Row],[LbrFee]],Table4[[#This Row],[PartsFee]])</f>
        <v>104.08</v>
      </c>
      <c r="X776" t="s">
        <v>47</v>
      </c>
      <c r="Y776" t="s">
        <v>47</v>
      </c>
    </row>
    <row r="777" spans="1:25" ht="30" customHeight="1" x14ac:dyDescent="0.3">
      <c r="A777" t="s">
        <v>832</v>
      </c>
      <c r="B777" t="s">
        <v>24</v>
      </c>
      <c r="C777" t="s">
        <v>202</v>
      </c>
      <c r="D777" t="s">
        <v>26</v>
      </c>
      <c r="F777">
        <v>44349</v>
      </c>
      <c r="G777">
        <v>44380</v>
      </c>
      <c r="H777">
        <v>2</v>
      </c>
      <c r="L777">
        <v>0.25</v>
      </c>
      <c r="M777" s="13">
        <v>57.39</v>
      </c>
      <c r="N777" t="s">
        <v>27</v>
      </c>
      <c r="O777" t="s">
        <v>28</v>
      </c>
      <c r="P777">
        <v>31</v>
      </c>
      <c r="Q777" s="14">
        <f>_xlfn.IFS(H777=1,$AB$3,H777=2,$AB$4,H777=3,$AB$5)</f>
        <v>140</v>
      </c>
      <c r="R777" s="14">
        <f>L777*Q777</f>
        <v>35</v>
      </c>
      <c r="S777" s="14">
        <f>Table4[[#This Row],[LbrCost]]/24</f>
        <v>1.4583333333333333</v>
      </c>
      <c r="T777" s="14">
        <f>IF(Table4[[#This Row],[WtyLbr]]="Yes",0,Table4[[#This Row],[LbrCost]])</f>
        <v>35</v>
      </c>
      <c r="U777" s="14">
        <f>IF(Table4[[#This Row],[WtyParts]]="Yes",0,Table4[[#This Row],[PartsCost]])</f>
        <v>57.39</v>
      </c>
      <c r="V777" s="14">
        <f>M777+R777</f>
        <v>92.39</v>
      </c>
      <c r="W777" s="14">
        <f>SUM(Table4[[#This Row],[LbrFee]],Table4[[#This Row],[PartsFee]])</f>
        <v>92.39</v>
      </c>
      <c r="X777" t="s">
        <v>47</v>
      </c>
      <c r="Y777" t="s">
        <v>60</v>
      </c>
    </row>
    <row r="778" spans="1:25" ht="30" customHeight="1" x14ac:dyDescent="0.3">
      <c r="A778" t="s">
        <v>833</v>
      </c>
      <c r="B778" t="s">
        <v>36</v>
      </c>
      <c r="C778" t="s">
        <v>25</v>
      </c>
      <c r="D778" t="s">
        <v>53</v>
      </c>
      <c r="F778">
        <v>44349</v>
      </c>
      <c r="G778">
        <v>44380</v>
      </c>
      <c r="H778">
        <v>1</v>
      </c>
      <c r="L778">
        <v>2</v>
      </c>
      <c r="M778" s="13">
        <v>192.44</v>
      </c>
      <c r="N778" t="s">
        <v>27</v>
      </c>
      <c r="O778" t="s">
        <v>51</v>
      </c>
      <c r="P778">
        <v>31</v>
      </c>
      <c r="Q778" s="14">
        <f>_xlfn.IFS(H778=1,$AB$3,H778=2,$AB$4,H778=3,$AB$5)</f>
        <v>80</v>
      </c>
      <c r="R778" s="14">
        <f>L778*Q778</f>
        <v>160</v>
      </c>
      <c r="S778" s="14">
        <f>Table4[[#This Row],[LbrCost]]/24</f>
        <v>6.666666666666667</v>
      </c>
      <c r="T778" s="14">
        <f>IF(Table4[[#This Row],[WtyLbr]]="Yes",0,Table4[[#This Row],[LbrCost]])</f>
        <v>160</v>
      </c>
      <c r="U778" s="14">
        <f>IF(Table4[[#This Row],[WtyParts]]="Yes",0,Table4[[#This Row],[PartsCost]])</f>
        <v>192.44</v>
      </c>
      <c r="V778" s="14">
        <f>M778+R778</f>
        <v>352.44</v>
      </c>
      <c r="W778" s="14">
        <f>SUM(Table4[[#This Row],[LbrFee]],Table4[[#This Row],[PartsFee]])</f>
        <v>352.44</v>
      </c>
      <c r="X778" t="s">
        <v>47</v>
      </c>
      <c r="Y778" t="s">
        <v>60</v>
      </c>
    </row>
    <row r="779" spans="1:25" ht="30" customHeight="1" x14ac:dyDescent="0.3">
      <c r="A779" t="s">
        <v>834</v>
      </c>
      <c r="B779" t="s">
        <v>68</v>
      </c>
      <c r="C779" t="s">
        <v>25</v>
      </c>
      <c r="D779" t="s">
        <v>26</v>
      </c>
      <c r="F779">
        <v>44349</v>
      </c>
      <c r="G779">
        <v>44377</v>
      </c>
      <c r="H779">
        <v>1</v>
      </c>
      <c r="L779">
        <v>0.5</v>
      </c>
      <c r="M779" s="13">
        <v>271.92</v>
      </c>
      <c r="N779" t="s">
        <v>27</v>
      </c>
      <c r="O779" t="s">
        <v>51</v>
      </c>
      <c r="P779">
        <v>28</v>
      </c>
      <c r="Q779" s="14">
        <f>_xlfn.IFS(H779=1,$AB$3,H779=2,$AB$4,H779=3,$AB$5)</f>
        <v>80</v>
      </c>
      <c r="R779" s="14">
        <f>L779*Q779</f>
        <v>40</v>
      </c>
      <c r="S779" s="14">
        <f>Table4[[#This Row],[LbrCost]]/24</f>
        <v>1.6666666666666667</v>
      </c>
      <c r="T779" s="14">
        <f>IF(Table4[[#This Row],[WtyLbr]]="Yes",0,Table4[[#This Row],[LbrCost]])</f>
        <v>40</v>
      </c>
      <c r="U779" s="14">
        <f>IF(Table4[[#This Row],[WtyParts]]="Yes",0,Table4[[#This Row],[PartsCost]])</f>
        <v>271.92</v>
      </c>
      <c r="V779" s="14">
        <f>M779+R779</f>
        <v>311.92</v>
      </c>
      <c r="W779" s="14">
        <f>SUM(Table4[[#This Row],[LbrFee]],Table4[[#This Row],[PartsFee]])</f>
        <v>311.92</v>
      </c>
      <c r="X779" t="s">
        <v>47</v>
      </c>
      <c r="Y779" t="s">
        <v>47</v>
      </c>
    </row>
    <row r="780" spans="1:25" ht="30" customHeight="1" x14ac:dyDescent="0.3">
      <c r="A780" t="s">
        <v>835</v>
      </c>
      <c r="B780" t="s">
        <v>36</v>
      </c>
      <c r="C780" t="s">
        <v>25</v>
      </c>
      <c r="D780" t="s">
        <v>26</v>
      </c>
      <c r="F780">
        <v>44349</v>
      </c>
      <c r="G780">
        <v>44377</v>
      </c>
      <c r="H780">
        <v>1</v>
      </c>
      <c r="L780">
        <v>0.5</v>
      </c>
      <c r="M780" s="13">
        <v>588.54999999999995</v>
      </c>
      <c r="N780" t="s">
        <v>27</v>
      </c>
      <c r="O780" t="s">
        <v>28</v>
      </c>
      <c r="P780">
        <v>28</v>
      </c>
      <c r="Q780" s="14">
        <f>_xlfn.IFS(H780=1,$AB$3,H780=2,$AB$4,H780=3,$AB$5)</f>
        <v>80</v>
      </c>
      <c r="R780" s="14">
        <f>L780*Q780</f>
        <v>40</v>
      </c>
      <c r="S780" s="14">
        <f>Table4[[#This Row],[LbrCost]]/24</f>
        <v>1.6666666666666667</v>
      </c>
      <c r="T780" s="14">
        <f>IF(Table4[[#This Row],[WtyLbr]]="Yes",0,Table4[[#This Row],[LbrCost]])</f>
        <v>40</v>
      </c>
      <c r="U780" s="14">
        <f>IF(Table4[[#This Row],[WtyParts]]="Yes",0,Table4[[#This Row],[PartsCost]])</f>
        <v>588.54999999999995</v>
      </c>
      <c r="V780" s="14">
        <f>M780+R780</f>
        <v>628.54999999999995</v>
      </c>
      <c r="W780" s="14">
        <f>SUM(Table4[[#This Row],[LbrFee]],Table4[[#This Row],[PartsFee]])</f>
        <v>628.54999999999995</v>
      </c>
      <c r="X780" t="s">
        <v>47</v>
      </c>
      <c r="Y780" t="s">
        <v>47</v>
      </c>
    </row>
    <row r="781" spans="1:25" ht="30" customHeight="1" x14ac:dyDescent="0.3">
      <c r="A781" t="s">
        <v>836</v>
      </c>
      <c r="B781" t="s">
        <v>24</v>
      </c>
      <c r="C781" t="s">
        <v>202</v>
      </c>
      <c r="D781" t="s">
        <v>37</v>
      </c>
      <c r="F781">
        <v>44349</v>
      </c>
      <c r="G781">
        <v>44375</v>
      </c>
      <c r="H781">
        <v>1</v>
      </c>
      <c r="L781">
        <v>0.25</v>
      </c>
      <c r="M781" s="13">
        <v>52.35</v>
      </c>
      <c r="N781" t="s">
        <v>27</v>
      </c>
      <c r="O781" t="s">
        <v>28</v>
      </c>
      <c r="P781">
        <v>26</v>
      </c>
      <c r="Q781" s="14">
        <f>_xlfn.IFS(H781=1,$AB$3,H781=2,$AB$4,H781=3,$AB$5)</f>
        <v>80</v>
      </c>
      <c r="R781" s="14">
        <f>L781*Q781</f>
        <v>20</v>
      </c>
      <c r="S781" s="14">
        <f>Table4[[#This Row],[LbrCost]]/24</f>
        <v>0.83333333333333337</v>
      </c>
      <c r="T781" s="14">
        <f>IF(Table4[[#This Row],[WtyLbr]]="Yes",0,Table4[[#This Row],[LbrCost]])</f>
        <v>20</v>
      </c>
      <c r="U781" s="14">
        <f>IF(Table4[[#This Row],[WtyParts]]="Yes",0,Table4[[#This Row],[PartsCost]])</f>
        <v>52.35</v>
      </c>
      <c r="V781" s="14">
        <f>M781+R781</f>
        <v>72.349999999999994</v>
      </c>
      <c r="W781" s="14">
        <f>SUM(Table4[[#This Row],[LbrFee]],Table4[[#This Row],[PartsFee]])</f>
        <v>72.349999999999994</v>
      </c>
      <c r="X781" t="s">
        <v>47</v>
      </c>
      <c r="Y781" t="s">
        <v>63</v>
      </c>
    </row>
    <row r="782" spans="1:25" ht="30" customHeight="1" x14ac:dyDescent="0.3">
      <c r="A782" t="s">
        <v>837</v>
      </c>
      <c r="B782" t="s">
        <v>31</v>
      </c>
      <c r="C782" t="s">
        <v>32</v>
      </c>
      <c r="D782" t="s">
        <v>26</v>
      </c>
      <c r="F782">
        <v>44349</v>
      </c>
      <c r="G782">
        <v>44384</v>
      </c>
      <c r="H782">
        <v>1</v>
      </c>
      <c r="L782">
        <v>0.5</v>
      </c>
      <c r="M782" s="13">
        <v>240.59</v>
      </c>
      <c r="N782" t="s">
        <v>27</v>
      </c>
      <c r="O782" t="s">
        <v>38</v>
      </c>
      <c r="P782">
        <v>35</v>
      </c>
      <c r="Q782" s="14">
        <f>_xlfn.IFS(H782=1,$AB$3,H782=2,$AB$4,H782=3,$AB$5)</f>
        <v>80</v>
      </c>
      <c r="R782" s="14">
        <f>L782*Q782</f>
        <v>40</v>
      </c>
      <c r="S782" s="14">
        <f>Table4[[#This Row],[LbrCost]]/24</f>
        <v>1.6666666666666667</v>
      </c>
      <c r="T782" s="14">
        <f>IF(Table4[[#This Row],[WtyLbr]]="Yes",0,Table4[[#This Row],[LbrCost]])</f>
        <v>40</v>
      </c>
      <c r="U782" s="14">
        <f>IF(Table4[[#This Row],[WtyParts]]="Yes",0,Table4[[#This Row],[PartsCost]])</f>
        <v>240.59</v>
      </c>
      <c r="V782" s="14">
        <f>M782+R782</f>
        <v>280.59000000000003</v>
      </c>
      <c r="W782" s="14">
        <f>SUM(Table4[[#This Row],[LbrFee]],Table4[[#This Row],[PartsFee]])</f>
        <v>280.59000000000003</v>
      </c>
      <c r="X782" t="s">
        <v>47</v>
      </c>
      <c r="Y782" t="s">
        <v>47</v>
      </c>
    </row>
    <row r="783" spans="1:25" ht="30" customHeight="1" x14ac:dyDescent="0.3">
      <c r="A783" t="s">
        <v>838</v>
      </c>
      <c r="B783" t="s">
        <v>55</v>
      </c>
      <c r="C783" t="s">
        <v>25</v>
      </c>
      <c r="D783" t="s">
        <v>37</v>
      </c>
      <c r="F783">
        <v>44349</v>
      </c>
      <c r="G783">
        <v>44391</v>
      </c>
      <c r="H783">
        <v>1</v>
      </c>
      <c r="L783">
        <v>0.25</v>
      </c>
      <c r="M783" s="13">
        <v>76.86</v>
      </c>
      <c r="N783" t="s">
        <v>27</v>
      </c>
      <c r="O783" t="s">
        <v>51</v>
      </c>
      <c r="P783">
        <v>42</v>
      </c>
      <c r="Q783" s="14">
        <f>_xlfn.IFS(H783=1,$AB$3,H783=2,$AB$4,H783=3,$AB$5)</f>
        <v>80</v>
      </c>
      <c r="R783" s="14">
        <f>L783*Q783</f>
        <v>20</v>
      </c>
      <c r="S783" s="14">
        <f>Table4[[#This Row],[LbrCost]]/24</f>
        <v>0.83333333333333337</v>
      </c>
      <c r="T783" s="14">
        <f>IF(Table4[[#This Row],[WtyLbr]]="Yes",0,Table4[[#This Row],[LbrCost]])</f>
        <v>20</v>
      </c>
      <c r="U783" s="14">
        <f>IF(Table4[[#This Row],[WtyParts]]="Yes",0,Table4[[#This Row],[PartsCost]])</f>
        <v>76.86</v>
      </c>
      <c r="V783" s="14">
        <f>M783+R783</f>
        <v>96.86</v>
      </c>
      <c r="W783" s="14">
        <f>SUM(Table4[[#This Row],[LbrFee]],Table4[[#This Row],[PartsFee]])</f>
        <v>96.86</v>
      </c>
      <c r="X783" t="s">
        <v>47</v>
      </c>
      <c r="Y783" t="s">
        <v>47</v>
      </c>
    </row>
    <row r="784" spans="1:25" ht="30" customHeight="1" x14ac:dyDescent="0.3">
      <c r="A784" t="s">
        <v>839</v>
      </c>
      <c r="B784" t="s">
        <v>36</v>
      </c>
      <c r="C784" t="s">
        <v>25</v>
      </c>
      <c r="D784" t="s">
        <v>33</v>
      </c>
      <c r="F784">
        <v>44349</v>
      </c>
      <c r="G784">
        <v>44401</v>
      </c>
      <c r="H784">
        <v>2</v>
      </c>
      <c r="L784">
        <v>0.5</v>
      </c>
      <c r="M784" s="13">
        <v>519.01</v>
      </c>
      <c r="N784" t="s">
        <v>27</v>
      </c>
      <c r="O784" t="s">
        <v>51</v>
      </c>
      <c r="P784">
        <v>52</v>
      </c>
      <c r="Q784" s="14">
        <f>_xlfn.IFS(H784=1,$AB$3,H784=2,$AB$4,H784=3,$AB$5)</f>
        <v>140</v>
      </c>
      <c r="R784" s="14">
        <f>L784*Q784</f>
        <v>70</v>
      </c>
      <c r="S784" s="14">
        <f>Table4[[#This Row],[LbrCost]]/24</f>
        <v>2.9166666666666665</v>
      </c>
      <c r="T784" s="14">
        <f>IF(Table4[[#This Row],[WtyLbr]]="Yes",0,Table4[[#This Row],[LbrCost]])</f>
        <v>70</v>
      </c>
      <c r="U784" s="14">
        <f>IF(Table4[[#This Row],[WtyParts]]="Yes",0,Table4[[#This Row],[PartsCost]])</f>
        <v>519.01</v>
      </c>
      <c r="V784" s="14">
        <f>M784+R784</f>
        <v>589.01</v>
      </c>
      <c r="W784" s="14">
        <f>SUM(Table4[[#This Row],[LbrFee]],Table4[[#This Row],[PartsFee]])</f>
        <v>589.01</v>
      </c>
      <c r="X784" t="s">
        <v>47</v>
      </c>
      <c r="Y784" t="s">
        <v>60</v>
      </c>
    </row>
    <row r="785" spans="1:25" ht="30" customHeight="1" x14ac:dyDescent="0.3">
      <c r="A785" t="s">
        <v>840</v>
      </c>
      <c r="B785" t="s">
        <v>31</v>
      </c>
      <c r="C785" t="s">
        <v>32</v>
      </c>
      <c r="D785" t="s">
        <v>26</v>
      </c>
      <c r="F785">
        <v>44350</v>
      </c>
      <c r="G785">
        <v>44357</v>
      </c>
      <c r="H785">
        <v>1</v>
      </c>
      <c r="L785">
        <v>0.25</v>
      </c>
      <c r="M785" s="13">
        <v>7.02</v>
      </c>
      <c r="N785" t="s">
        <v>27</v>
      </c>
      <c r="O785" t="s">
        <v>38</v>
      </c>
      <c r="P785">
        <v>7</v>
      </c>
      <c r="Q785" s="14">
        <f>_xlfn.IFS(H785=1,$AB$3,H785=2,$AB$4,H785=3,$AB$5)</f>
        <v>80</v>
      </c>
      <c r="R785" s="14">
        <f>L785*Q785</f>
        <v>20</v>
      </c>
      <c r="S785" s="14">
        <f>Table4[[#This Row],[LbrCost]]/24</f>
        <v>0.83333333333333337</v>
      </c>
      <c r="T785" s="14">
        <f>IF(Table4[[#This Row],[WtyLbr]]="Yes",0,Table4[[#This Row],[LbrCost]])</f>
        <v>20</v>
      </c>
      <c r="U785" s="14">
        <f>IF(Table4[[#This Row],[WtyParts]]="Yes",0,Table4[[#This Row],[PartsCost]])</f>
        <v>7.02</v>
      </c>
      <c r="V785" s="14">
        <f>M785+R785</f>
        <v>27.02</v>
      </c>
      <c r="W785" s="14">
        <f>SUM(Table4[[#This Row],[LbrFee]],Table4[[#This Row],[PartsFee]])</f>
        <v>27.02</v>
      </c>
      <c r="X785" t="s">
        <v>39</v>
      </c>
      <c r="Y785" t="s">
        <v>39</v>
      </c>
    </row>
    <row r="786" spans="1:25" ht="30" customHeight="1" x14ac:dyDescent="0.3">
      <c r="A786" t="s">
        <v>841</v>
      </c>
      <c r="B786" t="s">
        <v>24</v>
      </c>
      <c r="C786" t="s">
        <v>202</v>
      </c>
      <c r="D786" t="s">
        <v>37</v>
      </c>
      <c r="F786">
        <v>44350</v>
      </c>
      <c r="G786">
        <v>44364</v>
      </c>
      <c r="H786">
        <v>1</v>
      </c>
      <c r="L786">
        <v>0.25</v>
      </c>
      <c r="M786" s="13">
        <v>42.66</v>
      </c>
      <c r="N786" t="s">
        <v>27</v>
      </c>
      <c r="O786" t="s">
        <v>28</v>
      </c>
      <c r="P786">
        <v>14</v>
      </c>
      <c r="Q786" s="14">
        <f>_xlfn.IFS(H786=1,$AB$3,H786=2,$AB$4,H786=3,$AB$5)</f>
        <v>80</v>
      </c>
      <c r="R786" s="14">
        <f>L786*Q786</f>
        <v>20</v>
      </c>
      <c r="S786" s="14">
        <f>Table4[[#This Row],[LbrCost]]/24</f>
        <v>0.83333333333333337</v>
      </c>
      <c r="T786" s="14">
        <f>IF(Table4[[#This Row],[WtyLbr]]="Yes",0,Table4[[#This Row],[LbrCost]])</f>
        <v>20</v>
      </c>
      <c r="U786" s="14">
        <f>IF(Table4[[#This Row],[WtyParts]]="Yes",0,Table4[[#This Row],[PartsCost]])</f>
        <v>42.66</v>
      </c>
      <c r="V786" s="14">
        <f>M786+R786</f>
        <v>62.66</v>
      </c>
      <c r="W786" s="14">
        <f>SUM(Table4[[#This Row],[LbrFee]],Table4[[#This Row],[PartsFee]])</f>
        <v>62.66</v>
      </c>
      <c r="X786" t="s">
        <v>39</v>
      </c>
      <c r="Y786" t="s">
        <v>39</v>
      </c>
    </row>
    <row r="787" spans="1:25" ht="30" customHeight="1" x14ac:dyDescent="0.3">
      <c r="A787" t="s">
        <v>842</v>
      </c>
      <c r="B787" t="s">
        <v>68</v>
      </c>
      <c r="C787" t="s">
        <v>43</v>
      </c>
      <c r="D787" t="s">
        <v>26</v>
      </c>
      <c r="F787">
        <v>44350</v>
      </c>
      <c r="G787">
        <v>44371</v>
      </c>
      <c r="H787">
        <v>1</v>
      </c>
      <c r="L787">
        <v>0.25</v>
      </c>
      <c r="M787" s="13">
        <v>179.54</v>
      </c>
      <c r="N787" t="s">
        <v>27</v>
      </c>
      <c r="O787" t="s">
        <v>51</v>
      </c>
      <c r="P787">
        <v>21</v>
      </c>
      <c r="Q787" s="14">
        <f>_xlfn.IFS(H787=1,$AB$3,H787=2,$AB$4,H787=3,$AB$5)</f>
        <v>80</v>
      </c>
      <c r="R787" s="14">
        <f>L787*Q787</f>
        <v>20</v>
      </c>
      <c r="S787" s="14">
        <f>Table4[[#This Row],[LbrCost]]/24</f>
        <v>0.83333333333333337</v>
      </c>
      <c r="T787" s="14">
        <f>IF(Table4[[#This Row],[WtyLbr]]="Yes",0,Table4[[#This Row],[LbrCost]])</f>
        <v>20</v>
      </c>
      <c r="U787" s="14">
        <f>IF(Table4[[#This Row],[WtyParts]]="Yes",0,Table4[[#This Row],[PartsCost]])</f>
        <v>179.54</v>
      </c>
      <c r="V787" s="14">
        <f>M787+R787</f>
        <v>199.54</v>
      </c>
      <c r="W787" s="14">
        <f>SUM(Table4[[#This Row],[LbrFee]],Table4[[#This Row],[PartsFee]])</f>
        <v>199.54</v>
      </c>
      <c r="X787" t="s">
        <v>39</v>
      </c>
      <c r="Y787" t="s">
        <v>39</v>
      </c>
    </row>
    <row r="788" spans="1:25" ht="30" customHeight="1" x14ac:dyDescent="0.3">
      <c r="A788" t="s">
        <v>843</v>
      </c>
      <c r="B788" t="s">
        <v>68</v>
      </c>
      <c r="C788" t="s">
        <v>43</v>
      </c>
      <c r="D788" t="s">
        <v>26</v>
      </c>
      <c r="F788">
        <v>44350</v>
      </c>
      <c r="G788">
        <v>44375</v>
      </c>
      <c r="H788">
        <v>1</v>
      </c>
      <c r="L788">
        <v>0.25</v>
      </c>
      <c r="M788" s="13">
        <v>7.8</v>
      </c>
      <c r="N788" t="s">
        <v>27</v>
      </c>
      <c r="O788" t="s">
        <v>51</v>
      </c>
      <c r="P788">
        <v>25</v>
      </c>
      <c r="Q788" s="14">
        <f>_xlfn.IFS(H788=1,$AB$3,H788=2,$AB$4,H788=3,$AB$5)</f>
        <v>80</v>
      </c>
      <c r="R788" s="14">
        <f>L788*Q788</f>
        <v>20</v>
      </c>
      <c r="S788" s="14">
        <f>Table4[[#This Row],[LbrCost]]/24</f>
        <v>0.83333333333333337</v>
      </c>
      <c r="T788" s="14">
        <f>IF(Table4[[#This Row],[WtyLbr]]="Yes",0,Table4[[#This Row],[LbrCost]])</f>
        <v>20</v>
      </c>
      <c r="U788" s="14">
        <f>IF(Table4[[#This Row],[WtyParts]]="Yes",0,Table4[[#This Row],[PartsCost]])</f>
        <v>7.8</v>
      </c>
      <c r="V788" s="14">
        <f>M788+R788</f>
        <v>27.8</v>
      </c>
      <c r="W788" s="14">
        <f>SUM(Table4[[#This Row],[LbrFee]],Table4[[#This Row],[PartsFee]])</f>
        <v>27.8</v>
      </c>
      <c r="X788" t="s">
        <v>39</v>
      </c>
      <c r="Y788" t="s">
        <v>63</v>
      </c>
    </row>
    <row r="789" spans="1:25" ht="30" customHeight="1" x14ac:dyDescent="0.3">
      <c r="A789" t="s">
        <v>844</v>
      </c>
      <c r="B789" t="s">
        <v>24</v>
      </c>
      <c r="C789" t="s">
        <v>202</v>
      </c>
      <c r="D789" t="s">
        <v>37</v>
      </c>
      <c r="F789">
        <v>44350</v>
      </c>
      <c r="G789">
        <v>44384</v>
      </c>
      <c r="H789">
        <v>1</v>
      </c>
      <c r="L789">
        <v>0.25</v>
      </c>
      <c r="M789" s="13">
        <v>107.52</v>
      </c>
      <c r="N789" t="s">
        <v>27</v>
      </c>
      <c r="O789" t="s">
        <v>51</v>
      </c>
      <c r="P789">
        <v>34</v>
      </c>
      <c r="Q789" s="14">
        <f>_xlfn.IFS(H789=1,$AB$3,H789=2,$AB$4,H789=3,$AB$5)</f>
        <v>80</v>
      </c>
      <c r="R789" s="14">
        <f>L789*Q789</f>
        <v>20</v>
      </c>
      <c r="S789" s="14">
        <f>Table4[[#This Row],[LbrCost]]/24</f>
        <v>0.83333333333333337</v>
      </c>
      <c r="T789" s="14">
        <f>IF(Table4[[#This Row],[WtyLbr]]="Yes",0,Table4[[#This Row],[LbrCost]])</f>
        <v>20</v>
      </c>
      <c r="U789" s="14">
        <f>IF(Table4[[#This Row],[WtyParts]]="Yes",0,Table4[[#This Row],[PartsCost]])</f>
        <v>107.52</v>
      </c>
      <c r="V789" s="14">
        <f>M789+R789</f>
        <v>127.52</v>
      </c>
      <c r="W789" s="14">
        <f>SUM(Table4[[#This Row],[LbrFee]],Table4[[#This Row],[PartsFee]])</f>
        <v>127.52</v>
      </c>
      <c r="X789" t="s">
        <v>39</v>
      </c>
      <c r="Y789" t="s">
        <v>47</v>
      </c>
    </row>
    <row r="790" spans="1:25" ht="30" customHeight="1" x14ac:dyDescent="0.3">
      <c r="A790" t="s">
        <v>845</v>
      </c>
      <c r="B790" t="s">
        <v>42</v>
      </c>
      <c r="C790" t="s">
        <v>25</v>
      </c>
      <c r="D790" t="s">
        <v>33</v>
      </c>
      <c r="F790">
        <v>44350</v>
      </c>
      <c r="G790">
        <v>44398</v>
      </c>
      <c r="H790">
        <v>2</v>
      </c>
      <c r="L790">
        <v>0.5</v>
      </c>
      <c r="M790" s="13">
        <v>150</v>
      </c>
      <c r="N790" t="s">
        <v>27</v>
      </c>
      <c r="O790" t="s">
        <v>28</v>
      </c>
      <c r="P790">
        <v>48</v>
      </c>
      <c r="Q790" s="14">
        <f>_xlfn.IFS(H790=1,$AB$3,H790=2,$AB$4,H790=3,$AB$5)</f>
        <v>140</v>
      </c>
      <c r="R790" s="14">
        <f>L790*Q790</f>
        <v>70</v>
      </c>
      <c r="S790" s="14">
        <f>Table4[[#This Row],[LbrCost]]/24</f>
        <v>2.9166666666666665</v>
      </c>
      <c r="T790" s="14">
        <f>IF(Table4[[#This Row],[WtyLbr]]="Yes",0,Table4[[#This Row],[LbrCost]])</f>
        <v>70</v>
      </c>
      <c r="U790" s="14">
        <f>IF(Table4[[#This Row],[WtyParts]]="Yes",0,Table4[[#This Row],[PartsCost]])</f>
        <v>150</v>
      </c>
      <c r="V790" s="14">
        <f>M790+R790</f>
        <v>220</v>
      </c>
      <c r="W790" s="14">
        <f>SUM(Table4[[#This Row],[LbrFee]],Table4[[#This Row],[PartsFee]])</f>
        <v>220</v>
      </c>
      <c r="X790" t="s">
        <v>39</v>
      </c>
      <c r="Y790" t="s">
        <v>47</v>
      </c>
    </row>
    <row r="791" spans="1:25" ht="30" customHeight="1" x14ac:dyDescent="0.3">
      <c r="A791" t="s">
        <v>846</v>
      </c>
      <c r="B791" t="s">
        <v>24</v>
      </c>
      <c r="C791" t="s">
        <v>202</v>
      </c>
      <c r="D791" t="s">
        <v>33</v>
      </c>
      <c r="F791">
        <v>44350</v>
      </c>
      <c r="H791">
        <v>2</v>
      </c>
      <c r="M791" s="13">
        <v>42.66</v>
      </c>
      <c r="N791" t="s">
        <v>27</v>
      </c>
      <c r="O791" t="s">
        <v>28</v>
      </c>
      <c r="Q791" s="14">
        <f>_xlfn.IFS(H791=1,$AB$3,H791=2,$AB$4,H791=3,$AB$5)</f>
        <v>140</v>
      </c>
      <c r="R791" s="14">
        <f>L791*Q791</f>
        <v>0</v>
      </c>
      <c r="S791" s="14">
        <f>Table4[[#This Row],[LbrCost]]/24</f>
        <v>0</v>
      </c>
      <c r="T791" s="14">
        <f>IF(Table4[[#This Row],[WtyLbr]]="Yes",0,Table4[[#This Row],[LbrCost]])</f>
        <v>0</v>
      </c>
      <c r="U791" s="14">
        <f>IF(Table4[[#This Row],[WtyParts]]="Yes",0,Table4[[#This Row],[PartsCost]])</f>
        <v>42.66</v>
      </c>
      <c r="V791" s="14">
        <f>M791+R791</f>
        <v>42.66</v>
      </c>
      <c r="W791" s="14">
        <f>SUM(Table4[[#This Row],[LbrFee]],Table4[[#This Row],[PartsFee]])</f>
        <v>42.66</v>
      </c>
      <c r="X791" t="s">
        <v>39</v>
      </c>
      <c r="Y791" t="s">
        <v>60</v>
      </c>
    </row>
    <row r="792" spans="1:25" ht="30" customHeight="1" x14ac:dyDescent="0.3">
      <c r="A792" t="s">
        <v>847</v>
      </c>
      <c r="B792" t="s">
        <v>36</v>
      </c>
      <c r="C792" t="s">
        <v>43</v>
      </c>
      <c r="D792" t="s">
        <v>26</v>
      </c>
      <c r="F792">
        <v>44350</v>
      </c>
      <c r="H792">
        <v>2</v>
      </c>
      <c r="M792" s="13">
        <v>20.010000000000002</v>
      </c>
      <c r="N792" t="s">
        <v>27</v>
      </c>
      <c r="O792" t="s">
        <v>51</v>
      </c>
      <c r="Q792" s="14">
        <f>_xlfn.IFS(H792=1,$AB$3,H792=2,$AB$4,H792=3,$AB$5)</f>
        <v>140</v>
      </c>
      <c r="R792" s="14">
        <f>L792*Q792</f>
        <v>0</v>
      </c>
      <c r="S792" s="14">
        <f>Table4[[#This Row],[LbrCost]]/24</f>
        <v>0</v>
      </c>
      <c r="T792" s="14">
        <f>IF(Table4[[#This Row],[WtyLbr]]="Yes",0,Table4[[#This Row],[LbrCost]])</f>
        <v>0</v>
      </c>
      <c r="U792" s="14">
        <f>IF(Table4[[#This Row],[WtyParts]]="Yes",0,Table4[[#This Row],[PartsCost]])</f>
        <v>20.010000000000002</v>
      </c>
      <c r="V792" s="14">
        <f>M792+R792</f>
        <v>20.010000000000002</v>
      </c>
      <c r="W792" s="14">
        <f>SUM(Table4[[#This Row],[LbrFee]],Table4[[#This Row],[PartsFee]])</f>
        <v>20.010000000000002</v>
      </c>
      <c r="X792" t="s">
        <v>39</v>
      </c>
      <c r="Y792" t="s">
        <v>60</v>
      </c>
    </row>
    <row r="793" spans="1:25" ht="30" customHeight="1" x14ac:dyDescent="0.3">
      <c r="A793" t="s">
        <v>848</v>
      </c>
      <c r="B793" t="s">
        <v>55</v>
      </c>
      <c r="C793" t="s">
        <v>25</v>
      </c>
      <c r="D793" t="s">
        <v>37</v>
      </c>
      <c r="F793">
        <v>44351</v>
      </c>
      <c r="G793">
        <v>44396</v>
      </c>
      <c r="H793">
        <v>1</v>
      </c>
      <c r="L793">
        <v>0.25</v>
      </c>
      <c r="M793" s="13">
        <v>180</v>
      </c>
      <c r="N793" t="s">
        <v>27</v>
      </c>
      <c r="O793" t="s">
        <v>51</v>
      </c>
      <c r="P793">
        <v>45</v>
      </c>
      <c r="Q793" s="14">
        <f>_xlfn.IFS(H793=1,$AB$3,H793=2,$AB$4,H793=3,$AB$5)</f>
        <v>80</v>
      </c>
      <c r="R793" s="14">
        <f>L793*Q793</f>
        <v>20</v>
      </c>
      <c r="S793" s="14">
        <f>Table4[[#This Row],[LbrCost]]/24</f>
        <v>0.83333333333333337</v>
      </c>
      <c r="T793" s="14">
        <f>IF(Table4[[#This Row],[WtyLbr]]="Yes",0,Table4[[#This Row],[LbrCost]])</f>
        <v>20</v>
      </c>
      <c r="U793" s="14">
        <f>IF(Table4[[#This Row],[WtyParts]]="Yes",0,Table4[[#This Row],[PartsCost]])</f>
        <v>180</v>
      </c>
      <c r="V793" s="14">
        <f>M793+R793</f>
        <v>200</v>
      </c>
      <c r="W793" s="14">
        <f>SUM(Table4[[#This Row],[LbrFee]],Table4[[#This Row],[PartsFee]])</f>
        <v>200</v>
      </c>
      <c r="X793" t="s">
        <v>34</v>
      </c>
      <c r="Y793" t="s">
        <v>63</v>
      </c>
    </row>
    <row r="794" spans="1:25" ht="30" customHeight="1" x14ac:dyDescent="0.3">
      <c r="A794" t="s">
        <v>849</v>
      </c>
      <c r="B794" t="s">
        <v>68</v>
      </c>
      <c r="C794" t="s">
        <v>50</v>
      </c>
      <c r="D794" t="s">
        <v>37</v>
      </c>
      <c r="F794">
        <v>44352</v>
      </c>
      <c r="G794">
        <v>44370</v>
      </c>
      <c r="H794">
        <v>1</v>
      </c>
      <c r="L794">
        <v>0.25</v>
      </c>
      <c r="M794" s="13">
        <v>30</v>
      </c>
      <c r="N794" t="s">
        <v>27</v>
      </c>
      <c r="O794" t="s">
        <v>51</v>
      </c>
      <c r="P794">
        <v>18</v>
      </c>
      <c r="Q794" s="14">
        <f>_xlfn.IFS(H794=1,$AB$3,H794=2,$AB$4,H794=3,$AB$5)</f>
        <v>80</v>
      </c>
      <c r="R794" s="14">
        <f>L794*Q794</f>
        <v>20</v>
      </c>
      <c r="S794" s="14">
        <f>Table4[[#This Row],[LbrCost]]/24</f>
        <v>0.83333333333333337</v>
      </c>
      <c r="T794" s="14">
        <f>IF(Table4[[#This Row],[WtyLbr]]="Yes",0,Table4[[#This Row],[LbrCost]])</f>
        <v>20</v>
      </c>
      <c r="U794" s="14">
        <f>IF(Table4[[#This Row],[WtyParts]]="Yes",0,Table4[[#This Row],[PartsCost]])</f>
        <v>30</v>
      </c>
      <c r="V794" s="14">
        <f>M794+R794</f>
        <v>50</v>
      </c>
      <c r="W794" s="14">
        <f>SUM(Table4[[#This Row],[LbrFee]],Table4[[#This Row],[PartsFee]])</f>
        <v>50</v>
      </c>
      <c r="X794" t="s">
        <v>60</v>
      </c>
      <c r="Y794" t="s">
        <v>47</v>
      </c>
    </row>
    <row r="795" spans="1:25" ht="30" customHeight="1" x14ac:dyDescent="0.3">
      <c r="A795" t="s">
        <v>850</v>
      </c>
      <c r="B795" t="s">
        <v>24</v>
      </c>
      <c r="C795" t="s">
        <v>202</v>
      </c>
      <c r="D795" t="s">
        <v>37</v>
      </c>
      <c r="F795">
        <v>44354</v>
      </c>
      <c r="G795">
        <v>44357</v>
      </c>
      <c r="H795">
        <v>1</v>
      </c>
      <c r="L795">
        <v>0.25</v>
      </c>
      <c r="M795" s="13">
        <v>0.46</v>
      </c>
      <c r="N795" t="s">
        <v>27</v>
      </c>
      <c r="O795" t="s">
        <v>51</v>
      </c>
      <c r="P795">
        <v>3</v>
      </c>
      <c r="Q795" s="14">
        <f>_xlfn.IFS(H795=1,$AB$3,H795=2,$AB$4,H795=3,$AB$5)</f>
        <v>80</v>
      </c>
      <c r="R795" s="14">
        <f>L795*Q795</f>
        <v>20</v>
      </c>
      <c r="S795" s="14">
        <f>Table4[[#This Row],[LbrCost]]/24</f>
        <v>0.83333333333333337</v>
      </c>
      <c r="T795" s="14">
        <f>IF(Table4[[#This Row],[WtyLbr]]="Yes",0,Table4[[#This Row],[LbrCost]])</f>
        <v>20</v>
      </c>
      <c r="U795" s="14">
        <f>IF(Table4[[#This Row],[WtyParts]]="Yes",0,Table4[[#This Row],[PartsCost]])</f>
        <v>0.46</v>
      </c>
      <c r="V795" s="14">
        <f>M795+R795</f>
        <v>20.46</v>
      </c>
      <c r="W795" s="14">
        <f>SUM(Table4[[#This Row],[LbrFee]],Table4[[#This Row],[PartsFee]])</f>
        <v>20.46</v>
      </c>
      <c r="X795" t="s">
        <v>63</v>
      </c>
      <c r="Y795" t="s">
        <v>39</v>
      </c>
    </row>
    <row r="796" spans="1:25" ht="30" customHeight="1" x14ac:dyDescent="0.3">
      <c r="A796" t="s">
        <v>851</v>
      </c>
      <c r="B796" t="s">
        <v>36</v>
      </c>
      <c r="C796" t="s">
        <v>43</v>
      </c>
      <c r="D796" t="s">
        <v>26</v>
      </c>
      <c r="F796">
        <v>44354</v>
      </c>
      <c r="G796">
        <v>44361</v>
      </c>
      <c r="H796">
        <v>2</v>
      </c>
      <c r="K796" t="s">
        <v>44</v>
      </c>
      <c r="L796">
        <v>1.5</v>
      </c>
      <c r="M796" s="13">
        <v>105.98</v>
      </c>
      <c r="N796" t="s">
        <v>27</v>
      </c>
      <c r="O796" t="s">
        <v>51</v>
      </c>
      <c r="P796">
        <v>7</v>
      </c>
      <c r="Q796" s="14">
        <f>_xlfn.IFS(H796=1,$AB$3,H796=2,$AB$4,H796=3,$AB$5)</f>
        <v>140</v>
      </c>
      <c r="R796" s="14">
        <f>L796*Q796</f>
        <v>210</v>
      </c>
      <c r="S796" s="14">
        <f>Table4[[#This Row],[LbrCost]]/24</f>
        <v>8.75</v>
      </c>
      <c r="T796" s="14">
        <f>IF(Table4[[#This Row],[WtyLbr]]="Yes",0,Table4[[#This Row],[LbrCost]])</f>
        <v>210</v>
      </c>
      <c r="U796" s="14">
        <f>IF(Table4[[#This Row],[WtyParts]]="Yes",0,Table4[[#This Row],[PartsCost]])</f>
        <v>0</v>
      </c>
      <c r="V796" s="14">
        <f>M796+R796</f>
        <v>315.98</v>
      </c>
      <c r="W796" s="14">
        <f>SUM(Table4[[#This Row],[LbrFee]],Table4[[#This Row],[PartsFee]])</f>
        <v>210</v>
      </c>
      <c r="X796" t="s">
        <v>63</v>
      </c>
      <c r="Y796" t="s">
        <v>63</v>
      </c>
    </row>
    <row r="797" spans="1:25" ht="30" customHeight="1" x14ac:dyDescent="0.3">
      <c r="A797" t="s">
        <v>852</v>
      </c>
      <c r="B797" t="s">
        <v>24</v>
      </c>
      <c r="C797" t="s">
        <v>202</v>
      </c>
      <c r="D797" t="s">
        <v>26</v>
      </c>
      <c r="F797">
        <v>44354</v>
      </c>
      <c r="G797">
        <v>44362</v>
      </c>
      <c r="H797">
        <v>2</v>
      </c>
      <c r="L797">
        <v>0.25</v>
      </c>
      <c r="M797" s="13">
        <v>19.2</v>
      </c>
      <c r="N797" t="s">
        <v>27</v>
      </c>
      <c r="O797" t="s">
        <v>28</v>
      </c>
      <c r="P797">
        <v>8</v>
      </c>
      <c r="Q797" s="14">
        <f>_xlfn.IFS(H797=1,$AB$3,H797=2,$AB$4,H797=3,$AB$5)</f>
        <v>140</v>
      </c>
      <c r="R797" s="14">
        <f>L797*Q797</f>
        <v>35</v>
      </c>
      <c r="S797" s="14">
        <f>Table4[[#This Row],[LbrCost]]/24</f>
        <v>1.4583333333333333</v>
      </c>
      <c r="T797" s="14">
        <f>IF(Table4[[#This Row],[WtyLbr]]="Yes",0,Table4[[#This Row],[LbrCost]])</f>
        <v>35</v>
      </c>
      <c r="U797" s="14">
        <f>IF(Table4[[#This Row],[WtyParts]]="Yes",0,Table4[[#This Row],[PartsCost]])</f>
        <v>19.2</v>
      </c>
      <c r="V797" s="14">
        <f>M797+R797</f>
        <v>54.2</v>
      </c>
      <c r="W797" s="14">
        <f>SUM(Table4[[#This Row],[LbrFee]],Table4[[#This Row],[PartsFee]])</f>
        <v>54.2</v>
      </c>
      <c r="X797" t="s">
        <v>63</v>
      </c>
      <c r="Y797" t="s">
        <v>29</v>
      </c>
    </row>
    <row r="798" spans="1:25" ht="30" customHeight="1" x14ac:dyDescent="0.3">
      <c r="A798" t="s">
        <v>853</v>
      </c>
      <c r="B798" t="s">
        <v>55</v>
      </c>
      <c r="C798" t="s">
        <v>25</v>
      </c>
      <c r="D798" t="s">
        <v>37</v>
      </c>
      <c r="F798">
        <v>44354</v>
      </c>
      <c r="G798">
        <v>44368</v>
      </c>
      <c r="H798">
        <v>1</v>
      </c>
      <c r="L798">
        <v>0.25</v>
      </c>
      <c r="M798" s="13">
        <v>180</v>
      </c>
      <c r="N798" t="s">
        <v>27</v>
      </c>
      <c r="O798" t="s">
        <v>51</v>
      </c>
      <c r="P798">
        <v>14</v>
      </c>
      <c r="Q798" s="14">
        <f>_xlfn.IFS(H798=1,$AB$3,H798=2,$AB$4,H798=3,$AB$5)</f>
        <v>80</v>
      </c>
      <c r="R798" s="14">
        <f>L798*Q798</f>
        <v>20</v>
      </c>
      <c r="S798" s="14">
        <f>Table4[[#This Row],[LbrCost]]/24</f>
        <v>0.83333333333333337</v>
      </c>
      <c r="T798" s="14">
        <f>IF(Table4[[#This Row],[WtyLbr]]="Yes",0,Table4[[#This Row],[LbrCost]])</f>
        <v>20</v>
      </c>
      <c r="U798" s="14">
        <f>IF(Table4[[#This Row],[WtyParts]]="Yes",0,Table4[[#This Row],[PartsCost]])</f>
        <v>180</v>
      </c>
      <c r="V798" s="14">
        <f>M798+R798</f>
        <v>200</v>
      </c>
      <c r="W798" s="14">
        <f>SUM(Table4[[#This Row],[LbrFee]],Table4[[#This Row],[PartsFee]])</f>
        <v>200</v>
      </c>
      <c r="X798" t="s">
        <v>63</v>
      </c>
      <c r="Y798" t="s">
        <v>63</v>
      </c>
    </row>
    <row r="799" spans="1:25" ht="30" customHeight="1" x14ac:dyDescent="0.3">
      <c r="A799" t="s">
        <v>854</v>
      </c>
      <c r="B799" t="s">
        <v>68</v>
      </c>
      <c r="C799" t="s">
        <v>50</v>
      </c>
      <c r="D799" t="s">
        <v>33</v>
      </c>
      <c r="F799">
        <v>44354</v>
      </c>
      <c r="G799">
        <v>44391</v>
      </c>
      <c r="H799">
        <v>1</v>
      </c>
      <c r="K799" t="s">
        <v>44</v>
      </c>
      <c r="L799">
        <v>0.5</v>
      </c>
      <c r="M799" s="13">
        <v>240.67</v>
      </c>
      <c r="N799" t="s">
        <v>27</v>
      </c>
      <c r="O799" t="s">
        <v>51</v>
      </c>
      <c r="P799">
        <v>37</v>
      </c>
      <c r="Q799" s="14">
        <f>_xlfn.IFS(H799=1,$AB$3,H799=2,$AB$4,H799=3,$AB$5)</f>
        <v>80</v>
      </c>
      <c r="R799" s="14">
        <f>L799*Q799</f>
        <v>40</v>
      </c>
      <c r="S799" s="14">
        <f>Table4[[#This Row],[LbrCost]]/24</f>
        <v>1.6666666666666667</v>
      </c>
      <c r="T799" s="14">
        <f>IF(Table4[[#This Row],[WtyLbr]]="Yes",0,Table4[[#This Row],[LbrCost]])</f>
        <v>40</v>
      </c>
      <c r="U799" s="14">
        <f>IF(Table4[[#This Row],[WtyParts]]="Yes",0,Table4[[#This Row],[PartsCost]])</f>
        <v>0</v>
      </c>
      <c r="V799" s="14">
        <f>M799+R799</f>
        <v>280.66999999999996</v>
      </c>
      <c r="W799" s="14">
        <f>SUM(Table4[[#This Row],[LbrFee]],Table4[[#This Row],[PartsFee]])</f>
        <v>40</v>
      </c>
      <c r="X799" t="s">
        <v>63</v>
      </c>
      <c r="Y799" t="s">
        <v>47</v>
      </c>
    </row>
    <row r="800" spans="1:25" ht="30" customHeight="1" x14ac:dyDescent="0.3">
      <c r="A800" t="s">
        <v>855</v>
      </c>
      <c r="B800" t="s">
        <v>36</v>
      </c>
      <c r="C800" t="s">
        <v>50</v>
      </c>
      <c r="D800" t="s">
        <v>33</v>
      </c>
      <c r="F800">
        <v>44354</v>
      </c>
      <c r="G800">
        <v>44398</v>
      </c>
      <c r="H800">
        <v>1</v>
      </c>
      <c r="L800">
        <v>2</v>
      </c>
      <c r="M800" s="13">
        <v>425.9</v>
      </c>
      <c r="N800" t="s">
        <v>27</v>
      </c>
      <c r="O800" t="s">
        <v>51</v>
      </c>
      <c r="P800">
        <v>44</v>
      </c>
      <c r="Q800" s="14">
        <f>_xlfn.IFS(H800=1,$AB$3,H800=2,$AB$4,H800=3,$AB$5)</f>
        <v>80</v>
      </c>
      <c r="R800" s="14">
        <f>L800*Q800</f>
        <v>160</v>
      </c>
      <c r="S800" s="14">
        <f>Table4[[#This Row],[LbrCost]]/24</f>
        <v>6.666666666666667</v>
      </c>
      <c r="T800" s="14">
        <f>IF(Table4[[#This Row],[WtyLbr]]="Yes",0,Table4[[#This Row],[LbrCost]])</f>
        <v>160</v>
      </c>
      <c r="U800" s="14">
        <f>IF(Table4[[#This Row],[WtyParts]]="Yes",0,Table4[[#This Row],[PartsCost]])</f>
        <v>425.9</v>
      </c>
      <c r="V800" s="14">
        <f>M800+R800</f>
        <v>585.9</v>
      </c>
      <c r="W800" s="14">
        <f>SUM(Table4[[#This Row],[LbrFee]],Table4[[#This Row],[PartsFee]])</f>
        <v>585.9</v>
      </c>
      <c r="X800" t="s">
        <v>63</v>
      </c>
      <c r="Y800" t="s">
        <v>47</v>
      </c>
    </row>
    <row r="801" spans="1:25" ht="30" customHeight="1" x14ac:dyDescent="0.3">
      <c r="A801" t="s">
        <v>856</v>
      </c>
      <c r="B801" t="s">
        <v>42</v>
      </c>
      <c r="C801" t="s">
        <v>43</v>
      </c>
      <c r="D801" t="s">
        <v>169</v>
      </c>
      <c r="F801">
        <v>44354</v>
      </c>
      <c r="H801">
        <v>2</v>
      </c>
      <c r="M801" s="13">
        <v>346.24</v>
      </c>
      <c r="N801" t="s">
        <v>27</v>
      </c>
      <c r="O801" t="s">
        <v>51</v>
      </c>
      <c r="Q801" s="14">
        <f>_xlfn.IFS(H801=1,$AB$3,H801=2,$AB$4,H801=3,$AB$5)</f>
        <v>140</v>
      </c>
      <c r="R801" s="14">
        <f>L801*Q801</f>
        <v>0</v>
      </c>
      <c r="S801" s="14">
        <f>Table4[[#This Row],[LbrCost]]/24</f>
        <v>0</v>
      </c>
      <c r="T801" s="14">
        <f>IF(Table4[[#This Row],[WtyLbr]]="Yes",0,Table4[[#This Row],[LbrCost]])</f>
        <v>0</v>
      </c>
      <c r="U801" s="14">
        <f>IF(Table4[[#This Row],[WtyParts]]="Yes",0,Table4[[#This Row],[PartsCost]])</f>
        <v>346.24</v>
      </c>
      <c r="V801" s="14">
        <f>M801+R801</f>
        <v>346.24</v>
      </c>
      <c r="W801" s="14">
        <f>SUM(Table4[[#This Row],[LbrFee]],Table4[[#This Row],[PartsFee]])</f>
        <v>346.24</v>
      </c>
      <c r="X801" t="s">
        <v>63</v>
      </c>
      <c r="Y801" t="s">
        <v>60</v>
      </c>
    </row>
    <row r="802" spans="1:25" ht="30" customHeight="1" x14ac:dyDescent="0.3">
      <c r="A802" t="s">
        <v>857</v>
      </c>
      <c r="B802" t="s">
        <v>24</v>
      </c>
      <c r="C802" t="s">
        <v>202</v>
      </c>
      <c r="D802" t="s">
        <v>37</v>
      </c>
      <c r="F802">
        <v>44355</v>
      </c>
      <c r="G802">
        <v>44361</v>
      </c>
      <c r="H802">
        <v>2</v>
      </c>
      <c r="L802">
        <v>0.25</v>
      </c>
      <c r="M802" s="13">
        <v>146.76</v>
      </c>
      <c r="N802" t="s">
        <v>27</v>
      </c>
      <c r="O802" t="s">
        <v>51</v>
      </c>
      <c r="P802">
        <v>6</v>
      </c>
      <c r="Q802" s="14">
        <f>_xlfn.IFS(H802=1,$AB$3,H802=2,$AB$4,H802=3,$AB$5)</f>
        <v>140</v>
      </c>
      <c r="R802" s="14">
        <f>L802*Q802</f>
        <v>35</v>
      </c>
      <c r="S802" s="14">
        <f>Table4[[#This Row],[LbrCost]]/24</f>
        <v>1.4583333333333333</v>
      </c>
      <c r="T802" s="14">
        <f>IF(Table4[[#This Row],[WtyLbr]]="Yes",0,Table4[[#This Row],[LbrCost]])</f>
        <v>35</v>
      </c>
      <c r="U802" s="14">
        <f>IF(Table4[[#This Row],[WtyParts]]="Yes",0,Table4[[#This Row],[PartsCost]])</f>
        <v>146.76</v>
      </c>
      <c r="V802" s="14">
        <f>M802+R802</f>
        <v>181.76</v>
      </c>
      <c r="W802" s="14">
        <f>SUM(Table4[[#This Row],[LbrFee]],Table4[[#This Row],[PartsFee]])</f>
        <v>181.76</v>
      </c>
      <c r="X802" t="s">
        <v>29</v>
      </c>
      <c r="Y802" t="s">
        <v>63</v>
      </c>
    </row>
    <row r="803" spans="1:25" ht="30" customHeight="1" x14ac:dyDescent="0.3">
      <c r="A803" t="s">
        <v>858</v>
      </c>
      <c r="B803" t="s">
        <v>36</v>
      </c>
      <c r="C803" t="s">
        <v>43</v>
      </c>
      <c r="D803" t="s">
        <v>33</v>
      </c>
      <c r="F803">
        <v>44355</v>
      </c>
      <c r="G803">
        <v>44363</v>
      </c>
      <c r="H803">
        <v>1</v>
      </c>
      <c r="L803">
        <v>0.5</v>
      </c>
      <c r="M803" s="13">
        <v>120</v>
      </c>
      <c r="N803" t="s">
        <v>27</v>
      </c>
      <c r="O803" t="s">
        <v>51</v>
      </c>
      <c r="P803">
        <v>8</v>
      </c>
      <c r="Q803" s="14">
        <f>_xlfn.IFS(H803=1,$AB$3,H803=2,$AB$4,H803=3,$AB$5)</f>
        <v>80</v>
      </c>
      <c r="R803" s="14">
        <f>L803*Q803</f>
        <v>40</v>
      </c>
      <c r="S803" s="14">
        <f>Table4[[#This Row],[LbrCost]]/24</f>
        <v>1.6666666666666667</v>
      </c>
      <c r="T803" s="14">
        <f>IF(Table4[[#This Row],[WtyLbr]]="Yes",0,Table4[[#This Row],[LbrCost]])</f>
        <v>40</v>
      </c>
      <c r="U803" s="14">
        <f>IF(Table4[[#This Row],[WtyParts]]="Yes",0,Table4[[#This Row],[PartsCost]])</f>
        <v>120</v>
      </c>
      <c r="V803" s="14">
        <f>M803+R803</f>
        <v>160</v>
      </c>
      <c r="W803" s="14">
        <f>SUM(Table4[[#This Row],[LbrFee]],Table4[[#This Row],[PartsFee]])</f>
        <v>160</v>
      </c>
      <c r="X803" t="s">
        <v>29</v>
      </c>
      <c r="Y803" t="s">
        <v>47</v>
      </c>
    </row>
    <row r="804" spans="1:25" ht="30" customHeight="1" x14ac:dyDescent="0.3">
      <c r="A804" t="s">
        <v>859</v>
      </c>
      <c r="B804" t="s">
        <v>42</v>
      </c>
      <c r="C804" t="s">
        <v>43</v>
      </c>
      <c r="D804" t="s">
        <v>26</v>
      </c>
      <c r="F804">
        <v>44355</v>
      </c>
      <c r="G804">
        <v>44364</v>
      </c>
      <c r="H804">
        <v>1</v>
      </c>
      <c r="L804">
        <v>0.5</v>
      </c>
      <c r="M804" s="13">
        <v>45.88</v>
      </c>
      <c r="N804" t="s">
        <v>27</v>
      </c>
      <c r="O804" t="s">
        <v>38</v>
      </c>
      <c r="P804">
        <v>9</v>
      </c>
      <c r="Q804" s="14">
        <f>_xlfn.IFS(H804=1,$AB$3,H804=2,$AB$4,H804=3,$AB$5)</f>
        <v>80</v>
      </c>
      <c r="R804" s="14">
        <f>L804*Q804</f>
        <v>40</v>
      </c>
      <c r="S804" s="14">
        <f>Table4[[#This Row],[LbrCost]]/24</f>
        <v>1.6666666666666667</v>
      </c>
      <c r="T804" s="14">
        <f>IF(Table4[[#This Row],[WtyLbr]]="Yes",0,Table4[[#This Row],[LbrCost]])</f>
        <v>40</v>
      </c>
      <c r="U804" s="14">
        <f>IF(Table4[[#This Row],[WtyParts]]="Yes",0,Table4[[#This Row],[PartsCost]])</f>
        <v>45.88</v>
      </c>
      <c r="V804" s="14">
        <f>M804+R804</f>
        <v>85.88</v>
      </c>
      <c r="W804" s="14">
        <f>SUM(Table4[[#This Row],[LbrFee]],Table4[[#This Row],[PartsFee]])</f>
        <v>85.88</v>
      </c>
      <c r="X804" t="s">
        <v>29</v>
      </c>
      <c r="Y804" t="s">
        <v>39</v>
      </c>
    </row>
    <row r="805" spans="1:25" ht="30" customHeight="1" x14ac:dyDescent="0.3">
      <c r="A805" t="s">
        <v>860</v>
      </c>
      <c r="B805" t="s">
        <v>31</v>
      </c>
      <c r="C805" t="s">
        <v>32</v>
      </c>
      <c r="D805" t="s">
        <v>169</v>
      </c>
      <c r="F805">
        <v>44355</v>
      </c>
      <c r="G805">
        <v>44369</v>
      </c>
      <c r="H805">
        <v>1</v>
      </c>
      <c r="L805">
        <v>1.25</v>
      </c>
      <c r="M805" s="13">
        <v>30.42</v>
      </c>
      <c r="N805" t="s">
        <v>27</v>
      </c>
      <c r="O805" t="s">
        <v>28</v>
      </c>
      <c r="P805">
        <v>14</v>
      </c>
      <c r="Q805" s="14">
        <f>_xlfn.IFS(H805=1,$AB$3,H805=2,$AB$4,H805=3,$AB$5)</f>
        <v>80</v>
      </c>
      <c r="R805" s="14">
        <f>L805*Q805</f>
        <v>100</v>
      </c>
      <c r="S805" s="14">
        <f>Table4[[#This Row],[LbrCost]]/24</f>
        <v>4.166666666666667</v>
      </c>
      <c r="T805" s="14">
        <f>IF(Table4[[#This Row],[WtyLbr]]="Yes",0,Table4[[#This Row],[LbrCost]])</f>
        <v>100</v>
      </c>
      <c r="U805" s="14">
        <f>IF(Table4[[#This Row],[WtyParts]]="Yes",0,Table4[[#This Row],[PartsCost]])</f>
        <v>30.42</v>
      </c>
      <c r="V805" s="14">
        <f>M805+R805</f>
        <v>130.42000000000002</v>
      </c>
      <c r="W805" s="14">
        <f>SUM(Table4[[#This Row],[LbrFee]],Table4[[#This Row],[PartsFee]])</f>
        <v>130.42000000000002</v>
      </c>
      <c r="X805" t="s">
        <v>29</v>
      </c>
      <c r="Y805" t="s">
        <v>29</v>
      </c>
    </row>
    <row r="806" spans="1:25" ht="30" customHeight="1" x14ac:dyDescent="0.3">
      <c r="A806" t="s">
        <v>861</v>
      </c>
      <c r="B806" t="s">
        <v>31</v>
      </c>
      <c r="C806" t="s">
        <v>32</v>
      </c>
      <c r="D806" t="s">
        <v>37</v>
      </c>
      <c r="F806">
        <v>44355</v>
      </c>
      <c r="G806">
        <v>44369</v>
      </c>
      <c r="H806">
        <v>1</v>
      </c>
      <c r="L806">
        <v>0.25</v>
      </c>
      <c r="M806" s="13">
        <v>30</v>
      </c>
      <c r="N806" t="s">
        <v>27</v>
      </c>
      <c r="O806" t="s">
        <v>28</v>
      </c>
      <c r="P806">
        <v>14</v>
      </c>
      <c r="Q806" s="14">
        <f>_xlfn.IFS(H806=1,$AB$3,H806=2,$AB$4,H806=3,$AB$5)</f>
        <v>80</v>
      </c>
      <c r="R806" s="14">
        <f>L806*Q806</f>
        <v>20</v>
      </c>
      <c r="S806" s="14">
        <f>Table4[[#This Row],[LbrCost]]/24</f>
        <v>0.83333333333333337</v>
      </c>
      <c r="T806" s="14">
        <f>IF(Table4[[#This Row],[WtyLbr]]="Yes",0,Table4[[#This Row],[LbrCost]])</f>
        <v>20</v>
      </c>
      <c r="U806" s="14">
        <f>IF(Table4[[#This Row],[WtyParts]]="Yes",0,Table4[[#This Row],[PartsCost]])</f>
        <v>30</v>
      </c>
      <c r="V806" s="14">
        <f>M806+R806</f>
        <v>50</v>
      </c>
      <c r="W806" s="14">
        <f>SUM(Table4[[#This Row],[LbrFee]],Table4[[#This Row],[PartsFee]])</f>
        <v>50</v>
      </c>
      <c r="X806" t="s">
        <v>29</v>
      </c>
      <c r="Y806" t="s">
        <v>29</v>
      </c>
    </row>
    <row r="807" spans="1:25" ht="30" customHeight="1" x14ac:dyDescent="0.3">
      <c r="A807" t="s">
        <v>862</v>
      </c>
      <c r="B807" t="s">
        <v>24</v>
      </c>
      <c r="C807" t="s">
        <v>202</v>
      </c>
      <c r="D807" t="s">
        <v>37</v>
      </c>
      <c r="F807">
        <v>44355</v>
      </c>
      <c r="G807">
        <v>44369</v>
      </c>
      <c r="H807">
        <v>1</v>
      </c>
      <c r="L807">
        <v>0.25</v>
      </c>
      <c r="M807" s="13">
        <v>90.63</v>
      </c>
      <c r="N807" t="s">
        <v>27</v>
      </c>
      <c r="O807" t="s">
        <v>51</v>
      </c>
      <c r="P807">
        <v>14</v>
      </c>
      <c r="Q807" s="14">
        <f>_xlfn.IFS(H807=1,$AB$3,H807=2,$AB$4,H807=3,$AB$5)</f>
        <v>80</v>
      </c>
      <c r="R807" s="14">
        <f>L807*Q807</f>
        <v>20</v>
      </c>
      <c r="S807" s="14">
        <f>Table4[[#This Row],[LbrCost]]/24</f>
        <v>0.83333333333333337</v>
      </c>
      <c r="T807" s="14">
        <f>IF(Table4[[#This Row],[WtyLbr]]="Yes",0,Table4[[#This Row],[LbrCost]])</f>
        <v>20</v>
      </c>
      <c r="U807" s="14">
        <f>IF(Table4[[#This Row],[WtyParts]]="Yes",0,Table4[[#This Row],[PartsCost]])</f>
        <v>90.63</v>
      </c>
      <c r="V807" s="14">
        <f>M807+R807</f>
        <v>110.63</v>
      </c>
      <c r="W807" s="14">
        <f>SUM(Table4[[#This Row],[LbrFee]],Table4[[#This Row],[PartsFee]])</f>
        <v>110.63</v>
      </c>
      <c r="X807" t="s">
        <v>29</v>
      </c>
      <c r="Y807" t="s">
        <v>29</v>
      </c>
    </row>
    <row r="808" spans="1:25" ht="30" customHeight="1" x14ac:dyDescent="0.3">
      <c r="A808" t="s">
        <v>863</v>
      </c>
      <c r="B808" t="s">
        <v>24</v>
      </c>
      <c r="C808" t="s">
        <v>202</v>
      </c>
      <c r="D808" t="s">
        <v>26</v>
      </c>
      <c r="F808">
        <v>44355</v>
      </c>
      <c r="G808">
        <v>44384</v>
      </c>
      <c r="H808">
        <v>2</v>
      </c>
      <c r="L808">
        <v>0.25</v>
      </c>
      <c r="M808" s="13">
        <v>120</v>
      </c>
      <c r="N808" t="s">
        <v>27</v>
      </c>
      <c r="O808" t="s">
        <v>51</v>
      </c>
      <c r="P808">
        <v>29</v>
      </c>
      <c r="Q808" s="14">
        <f>_xlfn.IFS(H808=1,$AB$3,H808=2,$AB$4,H808=3,$AB$5)</f>
        <v>140</v>
      </c>
      <c r="R808" s="14">
        <f>L808*Q808</f>
        <v>35</v>
      </c>
      <c r="S808" s="14">
        <f>Table4[[#This Row],[LbrCost]]/24</f>
        <v>1.4583333333333333</v>
      </c>
      <c r="T808" s="14">
        <f>IF(Table4[[#This Row],[WtyLbr]]="Yes",0,Table4[[#This Row],[LbrCost]])</f>
        <v>35</v>
      </c>
      <c r="U808" s="14">
        <f>IF(Table4[[#This Row],[WtyParts]]="Yes",0,Table4[[#This Row],[PartsCost]])</f>
        <v>120</v>
      </c>
      <c r="V808" s="14">
        <f>M808+R808</f>
        <v>155</v>
      </c>
      <c r="W808" s="14">
        <f>SUM(Table4[[#This Row],[LbrFee]],Table4[[#This Row],[PartsFee]])</f>
        <v>155</v>
      </c>
      <c r="X808" t="s">
        <v>29</v>
      </c>
      <c r="Y808" t="s">
        <v>47</v>
      </c>
    </row>
    <row r="809" spans="1:25" ht="30" customHeight="1" x14ac:dyDescent="0.3">
      <c r="A809" t="s">
        <v>864</v>
      </c>
      <c r="B809" t="s">
        <v>68</v>
      </c>
      <c r="C809" t="s">
        <v>25</v>
      </c>
      <c r="D809" t="s">
        <v>26</v>
      </c>
      <c r="E809" t="s">
        <v>44</v>
      </c>
      <c r="F809">
        <v>44355</v>
      </c>
      <c r="G809">
        <v>44389</v>
      </c>
      <c r="H809">
        <v>1</v>
      </c>
      <c r="L809">
        <v>0.75</v>
      </c>
      <c r="M809" s="13">
        <v>8.92</v>
      </c>
      <c r="N809" t="s">
        <v>27</v>
      </c>
      <c r="O809" t="s">
        <v>28</v>
      </c>
      <c r="P809">
        <v>34</v>
      </c>
      <c r="Q809" s="14">
        <f>_xlfn.IFS(H809=1,$AB$3,H809=2,$AB$4,H809=3,$AB$5)</f>
        <v>80</v>
      </c>
      <c r="R809" s="14">
        <f>L809*Q809</f>
        <v>60</v>
      </c>
      <c r="S809" s="14">
        <f>Table4[[#This Row],[LbrCost]]/24</f>
        <v>2.5</v>
      </c>
      <c r="T809" s="14">
        <f>IF(Table4[[#This Row],[WtyLbr]]="Yes",0,Table4[[#This Row],[LbrCost]])</f>
        <v>60</v>
      </c>
      <c r="U809" s="14">
        <f>IF(Table4[[#This Row],[WtyParts]]="Yes",0,Table4[[#This Row],[PartsCost]])</f>
        <v>8.92</v>
      </c>
      <c r="V809" s="14">
        <f>M809+R809</f>
        <v>68.92</v>
      </c>
      <c r="W809" s="14">
        <f>SUM(Table4[[#This Row],[LbrFee]],Table4[[#This Row],[PartsFee]])</f>
        <v>68.92</v>
      </c>
      <c r="X809" t="s">
        <v>29</v>
      </c>
      <c r="Y809" t="s">
        <v>63</v>
      </c>
    </row>
    <row r="810" spans="1:25" ht="30" customHeight="1" x14ac:dyDescent="0.3">
      <c r="A810" t="s">
        <v>865</v>
      </c>
      <c r="B810" t="s">
        <v>31</v>
      </c>
      <c r="C810" t="s">
        <v>50</v>
      </c>
      <c r="D810" t="s">
        <v>53</v>
      </c>
      <c r="F810">
        <v>44355</v>
      </c>
      <c r="G810">
        <v>44389</v>
      </c>
      <c r="H810">
        <v>2</v>
      </c>
      <c r="L810">
        <v>1.25</v>
      </c>
      <c r="M810" s="13">
        <v>244.72</v>
      </c>
      <c r="N810" t="s">
        <v>27</v>
      </c>
      <c r="O810" t="s">
        <v>28</v>
      </c>
      <c r="P810">
        <v>34</v>
      </c>
      <c r="Q810" s="14">
        <f>_xlfn.IFS(H810=1,$AB$3,H810=2,$AB$4,H810=3,$AB$5)</f>
        <v>140</v>
      </c>
      <c r="R810" s="14">
        <f>L810*Q810</f>
        <v>175</v>
      </c>
      <c r="S810" s="14">
        <f>Table4[[#This Row],[LbrCost]]/24</f>
        <v>7.291666666666667</v>
      </c>
      <c r="T810" s="14">
        <f>IF(Table4[[#This Row],[WtyLbr]]="Yes",0,Table4[[#This Row],[LbrCost]])</f>
        <v>175</v>
      </c>
      <c r="U810" s="14">
        <f>IF(Table4[[#This Row],[WtyParts]]="Yes",0,Table4[[#This Row],[PartsCost]])</f>
        <v>244.72</v>
      </c>
      <c r="V810" s="14">
        <f>M810+R810</f>
        <v>419.72</v>
      </c>
      <c r="W810" s="14">
        <f>SUM(Table4[[#This Row],[LbrFee]],Table4[[#This Row],[PartsFee]])</f>
        <v>419.72</v>
      </c>
      <c r="X810" t="s">
        <v>29</v>
      </c>
      <c r="Y810" t="s">
        <v>63</v>
      </c>
    </row>
    <row r="811" spans="1:25" ht="30" customHeight="1" x14ac:dyDescent="0.3">
      <c r="A811" t="s">
        <v>866</v>
      </c>
      <c r="B811" t="s">
        <v>42</v>
      </c>
      <c r="C811" t="s">
        <v>43</v>
      </c>
      <c r="D811" t="s">
        <v>26</v>
      </c>
      <c r="F811">
        <v>44355</v>
      </c>
      <c r="H811">
        <v>2</v>
      </c>
      <c r="M811" s="13">
        <v>150</v>
      </c>
      <c r="N811" t="s">
        <v>27</v>
      </c>
      <c r="O811" t="s">
        <v>28</v>
      </c>
      <c r="Q811" s="14">
        <f>_xlfn.IFS(H811=1,$AB$3,H811=2,$AB$4,H811=3,$AB$5)</f>
        <v>140</v>
      </c>
      <c r="R811" s="14">
        <f>L811*Q811</f>
        <v>0</v>
      </c>
      <c r="S811" s="14">
        <f>Table4[[#This Row],[LbrCost]]/24</f>
        <v>0</v>
      </c>
      <c r="T811" s="14">
        <f>IF(Table4[[#This Row],[WtyLbr]]="Yes",0,Table4[[#This Row],[LbrCost]])</f>
        <v>0</v>
      </c>
      <c r="U811" s="14">
        <f>IF(Table4[[#This Row],[WtyParts]]="Yes",0,Table4[[#This Row],[PartsCost]])</f>
        <v>150</v>
      </c>
      <c r="V811" s="14">
        <f>M811+R811</f>
        <v>150</v>
      </c>
      <c r="W811" s="14">
        <f>SUM(Table4[[#This Row],[LbrFee]],Table4[[#This Row],[PartsFee]])</f>
        <v>150</v>
      </c>
      <c r="X811" t="s">
        <v>29</v>
      </c>
      <c r="Y811" t="s">
        <v>60</v>
      </c>
    </row>
    <row r="812" spans="1:25" ht="30" customHeight="1" x14ac:dyDescent="0.3">
      <c r="A812" t="s">
        <v>867</v>
      </c>
      <c r="B812" t="s">
        <v>68</v>
      </c>
      <c r="C812" t="s">
        <v>43</v>
      </c>
      <c r="D812" t="s">
        <v>26</v>
      </c>
      <c r="F812">
        <v>44356</v>
      </c>
      <c r="G812">
        <v>44365</v>
      </c>
      <c r="H812">
        <v>2</v>
      </c>
      <c r="L812">
        <v>0.25</v>
      </c>
      <c r="M812" s="13">
        <v>52.17</v>
      </c>
      <c r="N812" t="s">
        <v>27</v>
      </c>
      <c r="O812" t="s">
        <v>28</v>
      </c>
      <c r="P812">
        <v>9</v>
      </c>
      <c r="Q812" s="14">
        <f>_xlfn.IFS(H812=1,$AB$3,H812=2,$AB$4,H812=3,$AB$5)</f>
        <v>140</v>
      </c>
      <c r="R812" s="14">
        <f>L812*Q812</f>
        <v>35</v>
      </c>
      <c r="S812" s="14">
        <f>Table4[[#This Row],[LbrCost]]/24</f>
        <v>1.4583333333333333</v>
      </c>
      <c r="T812" s="14">
        <f>IF(Table4[[#This Row],[WtyLbr]]="Yes",0,Table4[[#This Row],[LbrCost]])</f>
        <v>35</v>
      </c>
      <c r="U812" s="14">
        <f>IF(Table4[[#This Row],[WtyParts]]="Yes",0,Table4[[#This Row],[PartsCost]])</f>
        <v>52.17</v>
      </c>
      <c r="V812" s="14">
        <f>M812+R812</f>
        <v>87.17</v>
      </c>
      <c r="W812" s="14">
        <f>SUM(Table4[[#This Row],[LbrFee]],Table4[[#This Row],[PartsFee]])</f>
        <v>87.17</v>
      </c>
      <c r="X812" t="s">
        <v>47</v>
      </c>
      <c r="Y812" t="s">
        <v>34</v>
      </c>
    </row>
    <row r="813" spans="1:25" ht="30" customHeight="1" x14ac:dyDescent="0.3">
      <c r="A813" t="s">
        <v>868</v>
      </c>
      <c r="B813" t="s">
        <v>24</v>
      </c>
      <c r="C813" t="s">
        <v>202</v>
      </c>
      <c r="D813" t="s">
        <v>37</v>
      </c>
      <c r="F813">
        <v>44356</v>
      </c>
      <c r="G813">
        <v>44378</v>
      </c>
      <c r="H813">
        <v>1</v>
      </c>
      <c r="L813">
        <v>0.25</v>
      </c>
      <c r="M813" s="13">
        <v>41.71</v>
      </c>
      <c r="N813" t="s">
        <v>27</v>
      </c>
      <c r="O813" t="s">
        <v>28</v>
      </c>
      <c r="P813">
        <v>22</v>
      </c>
      <c r="Q813" s="14">
        <f>_xlfn.IFS(H813=1,$AB$3,H813=2,$AB$4,H813=3,$AB$5)</f>
        <v>80</v>
      </c>
      <c r="R813" s="14">
        <f>L813*Q813</f>
        <v>20</v>
      </c>
      <c r="S813" s="14">
        <f>Table4[[#This Row],[LbrCost]]/24</f>
        <v>0.83333333333333337</v>
      </c>
      <c r="T813" s="14">
        <f>IF(Table4[[#This Row],[WtyLbr]]="Yes",0,Table4[[#This Row],[LbrCost]])</f>
        <v>20</v>
      </c>
      <c r="U813" s="14">
        <f>IF(Table4[[#This Row],[WtyParts]]="Yes",0,Table4[[#This Row],[PartsCost]])</f>
        <v>41.71</v>
      </c>
      <c r="V813" s="14">
        <f>M813+R813</f>
        <v>61.71</v>
      </c>
      <c r="W813" s="14">
        <f>SUM(Table4[[#This Row],[LbrFee]],Table4[[#This Row],[PartsFee]])</f>
        <v>61.71</v>
      </c>
      <c r="X813" t="s">
        <v>47</v>
      </c>
      <c r="Y813" t="s">
        <v>39</v>
      </c>
    </row>
    <row r="814" spans="1:25" ht="30" customHeight="1" x14ac:dyDescent="0.3">
      <c r="A814" t="s">
        <v>869</v>
      </c>
      <c r="B814" t="s">
        <v>24</v>
      </c>
      <c r="C814" t="s">
        <v>50</v>
      </c>
      <c r="D814" t="s">
        <v>53</v>
      </c>
      <c r="F814">
        <v>44357</v>
      </c>
      <c r="G814">
        <v>44359</v>
      </c>
      <c r="H814">
        <v>1</v>
      </c>
      <c r="L814">
        <v>1</v>
      </c>
      <c r="M814" s="13">
        <v>1800.24</v>
      </c>
      <c r="N814" t="s">
        <v>27</v>
      </c>
      <c r="O814" t="s">
        <v>51</v>
      </c>
      <c r="P814">
        <v>2</v>
      </c>
      <c r="Q814" s="14">
        <f>_xlfn.IFS(H814=1,$AB$3,H814=2,$AB$4,H814=3,$AB$5)</f>
        <v>80</v>
      </c>
      <c r="R814" s="14">
        <f>L814*Q814</f>
        <v>80</v>
      </c>
      <c r="S814" s="14">
        <f>Table4[[#This Row],[LbrCost]]/24</f>
        <v>3.3333333333333335</v>
      </c>
      <c r="T814" s="14">
        <f>IF(Table4[[#This Row],[WtyLbr]]="Yes",0,Table4[[#This Row],[LbrCost]])</f>
        <v>80</v>
      </c>
      <c r="U814" s="14">
        <f>IF(Table4[[#This Row],[WtyParts]]="Yes",0,Table4[[#This Row],[PartsCost]])</f>
        <v>1800.24</v>
      </c>
      <c r="V814" s="14">
        <f>M814+R814</f>
        <v>1880.24</v>
      </c>
      <c r="W814" s="14">
        <f>SUM(Table4[[#This Row],[LbrFee]],Table4[[#This Row],[PartsFee]])</f>
        <v>1880.24</v>
      </c>
      <c r="X814" t="s">
        <v>39</v>
      </c>
      <c r="Y814" t="s">
        <v>60</v>
      </c>
    </row>
    <row r="815" spans="1:25" ht="30" customHeight="1" x14ac:dyDescent="0.3">
      <c r="A815" t="s">
        <v>870</v>
      </c>
      <c r="B815" t="s">
        <v>36</v>
      </c>
      <c r="C815" t="s">
        <v>25</v>
      </c>
      <c r="D815" t="s">
        <v>26</v>
      </c>
      <c r="F815">
        <v>44357</v>
      </c>
      <c r="G815">
        <v>44368</v>
      </c>
      <c r="H815">
        <v>1</v>
      </c>
      <c r="L815">
        <v>0.5</v>
      </c>
      <c r="M815" s="13">
        <v>144</v>
      </c>
      <c r="N815" t="s">
        <v>27</v>
      </c>
      <c r="O815" t="s">
        <v>51</v>
      </c>
      <c r="P815">
        <v>11</v>
      </c>
      <c r="Q815" s="14">
        <f>_xlfn.IFS(H815=1,$AB$3,H815=2,$AB$4,H815=3,$AB$5)</f>
        <v>80</v>
      </c>
      <c r="R815" s="14">
        <f>L815*Q815</f>
        <v>40</v>
      </c>
      <c r="S815" s="14">
        <f>Table4[[#This Row],[LbrCost]]/24</f>
        <v>1.6666666666666667</v>
      </c>
      <c r="T815" s="14">
        <f>IF(Table4[[#This Row],[WtyLbr]]="Yes",0,Table4[[#This Row],[LbrCost]])</f>
        <v>40</v>
      </c>
      <c r="U815" s="14">
        <f>IF(Table4[[#This Row],[WtyParts]]="Yes",0,Table4[[#This Row],[PartsCost]])</f>
        <v>144</v>
      </c>
      <c r="V815" s="14">
        <f>M815+R815</f>
        <v>184</v>
      </c>
      <c r="W815" s="14">
        <f>SUM(Table4[[#This Row],[LbrFee]],Table4[[#This Row],[PartsFee]])</f>
        <v>184</v>
      </c>
      <c r="X815" t="s">
        <v>39</v>
      </c>
      <c r="Y815" t="s">
        <v>63</v>
      </c>
    </row>
    <row r="816" spans="1:25" ht="30" customHeight="1" x14ac:dyDescent="0.3">
      <c r="A816" t="s">
        <v>871</v>
      </c>
      <c r="B816" t="s">
        <v>55</v>
      </c>
      <c r="C816" t="s">
        <v>25</v>
      </c>
      <c r="D816" t="s">
        <v>26</v>
      </c>
      <c r="E816" t="s">
        <v>44</v>
      </c>
      <c r="F816">
        <v>44357</v>
      </c>
      <c r="G816">
        <v>44368</v>
      </c>
      <c r="H816">
        <v>1</v>
      </c>
      <c r="L816">
        <v>0.5</v>
      </c>
      <c r="M816" s="13">
        <v>39.950000000000003</v>
      </c>
      <c r="N816" t="s">
        <v>27</v>
      </c>
      <c r="O816" t="s">
        <v>28</v>
      </c>
      <c r="P816">
        <v>11</v>
      </c>
      <c r="Q816" s="14">
        <f>_xlfn.IFS(H816=1,$AB$3,H816=2,$AB$4,H816=3,$AB$5)</f>
        <v>80</v>
      </c>
      <c r="R816" s="14">
        <f>L816*Q816</f>
        <v>40</v>
      </c>
      <c r="S816" s="14">
        <f>Table4[[#This Row],[LbrCost]]/24</f>
        <v>1.6666666666666667</v>
      </c>
      <c r="T816" s="14">
        <f>IF(Table4[[#This Row],[WtyLbr]]="Yes",0,Table4[[#This Row],[LbrCost]])</f>
        <v>40</v>
      </c>
      <c r="U816" s="14">
        <f>IF(Table4[[#This Row],[WtyParts]]="Yes",0,Table4[[#This Row],[PartsCost]])</f>
        <v>39.950000000000003</v>
      </c>
      <c r="V816" s="14">
        <f>M816+R816</f>
        <v>79.95</v>
      </c>
      <c r="W816" s="14">
        <f>SUM(Table4[[#This Row],[LbrFee]],Table4[[#This Row],[PartsFee]])</f>
        <v>79.95</v>
      </c>
      <c r="X816" t="s">
        <v>39</v>
      </c>
      <c r="Y816" t="s">
        <v>63</v>
      </c>
    </row>
    <row r="817" spans="1:25" ht="30" customHeight="1" x14ac:dyDescent="0.3">
      <c r="A817" t="s">
        <v>872</v>
      </c>
      <c r="B817" t="s">
        <v>24</v>
      </c>
      <c r="C817" t="s">
        <v>202</v>
      </c>
      <c r="D817" t="s">
        <v>33</v>
      </c>
      <c r="F817">
        <v>44357</v>
      </c>
      <c r="G817">
        <v>44373</v>
      </c>
      <c r="H817">
        <v>2</v>
      </c>
      <c r="L817">
        <v>0.5</v>
      </c>
      <c r="M817" s="13">
        <v>180</v>
      </c>
      <c r="N817" t="s">
        <v>27</v>
      </c>
      <c r="O817" t="s">
        <v>28</v>
      </c>
      <c r="P817">
        <v>16</v>
      </c>
      <c r="Q817" s="14">
        <f>_xlfn.IFS(H817=1,$AB$3,H817=2,$AB$4,H817=3,$AB$5)</f>
        <v>140</v>
      </c>
      <c r="R817" s="14">
        <f>L817*Q817</f>
        <v>70</v>
      </c>
      <c r="S817" s="14">
        <f>Table4[[#This Row],[LbrCost]]/24</f>
        <v>2.9166666666666665</v>
      </c>
      <c r="T817" s="14">
        <f>IF(Table4[[#This Row],[WtyLbr]]="Yes",0,Table4[[#This Row],[LbrCost]])</f>
        <v>70</v>
      </c>
      <c r="U817" s="14">
        <f>IF(Table4[[#This Row],[WtyParts]]="Yes",0,Table4[[#This Row],[PartsCost]])</f>
        <v>180</v>
      </c>
      <c r="V817" s="14">
        <f>M817+R817</f>
        <v>250</v>
      </c>
      <c r="W817" s="14">
        <f>SUM(Table4[[#This Row],[LbrFee]],Table4[[#This Row],[PartsFee]])</f>
        <v>250</v>
      </c>
      <c r="X817" t="s">
        <v>39</v>
      </c>
      <c r="Y817" t="s">
        <v>60</v>
      </c>
    </row>
    <row r="818" spans="1:25" ht="30" customHeight="1" x14ac:dyDescent="0.3">
      <c r="A818" t="s">
        <v>873</v>
      </c>
      <c r="B818" t="s">
        <v>31</v>
      </c>
      <c r="C818" t="s">
        <v>25</v>
      </c>
      <c r="D818" t="s">
        <v>26</v>
      </c>
      <c r="F818">
        <v>44357</v>
      </c>
      <c r="G818">
        <v>44370</v>
      </c>
      <c r="H818">
        <v>1</v>
      </c>
      <c r="L818">
        <v>0.25</v>
      </c>
      <c r="M818" s="13">
        <v>150.36000000000001</v>
      </c>
      <c r="N818" t="s">
        <v>27</v>
      </c>
      <c r="O818" t="s">
        <v>51</v>
      </c>
      <c r="P818">
        <v>13</v>
      </c>
      <c r="Q818" s="14">
        <f>_xlfn.IFS(H818=1,$AB$3,H818=2,$AB$4,H818=3,$AB$5)</f>
        <v>80</v>
      </c>
      <c r="R818" s="14">
        <f>L818*Q818</f>
        <v>20</v>
      </c>
      <c r="S818" s="14">
        <f>Table4[[#This Row],[LbrCost]]/24</f>
        <v>0.83333333333333337</v>
      </c>
      <c r="T818" s="14">
        <f>IF(Table4[[#This Row],[WtyLbr]]="Yes",0,Table4[[#This Row],[LbrCost]])</f>
        <v>20</v>
      </c>
      <c r="U818" s="14">
        <f>IF(Table4[[#This Row],[WtyParts]]="Yes",0,Table4[[#This Row],[PartsCost]])</f>
        <v>150.36000000000001</v>
      </c>
      <c r="V818" s="14">
        <f>M818+R818</f>
        <v>170.36</v>
      </c>
      <c r="W818" s="14">
        <f>SUM(Table4[[#This Row],[LbrFee]],Table4[[#This Row],[PartsFee]])</f>
        <v>170.36</v>
      </c>
      <c r="X818" t="s">
        <v>39</v>
      </c>
      <c r="Y818" t="s">
        <v>47</v>
      </c>
    </row>
    <row r="819" spans="1:25" ht="30" customHeight="1" x14ac:dyDescent="0.3">
      <c r="A819" t="s">
        <v>874</v>
      </c>
      <c r="B819" t="s">
        <v>31</v>
      </c>
      <c r="C819" t="s">
        <v>32</v>
      </c>
      <c r="D819" t="s">
        <v>37</v>
      </c>
      <c r="E819" t="s">
        <v>44</v>
      </c>
      <c r="F819">
        <v>44357</v>
      </c>
      <c r="G819">
        <v>44386</v>
      </c>
      <c r="H819">
        <v>1</v>
      </c>
      <c r="J819" t="s">
        <v>44</v>
      </c>
      <c r="K819" t="s">
        <v>44</v>
      </c>
      <c r="L819">
        <v>0.25</v>
      </c>
      <c r="M819" s="13">
        <v>110.11</v>
      </c>
      <c r="N819" t="s">
        <v>27</v>
      </c>
      <c r="O819" t="s">
        <v>388</v>
      </c>
      <c r="P819">
        <v>29</v>
      </c>
      <c r="Q819" s="14">
        <f>_xlfn.IFS(H819=1,$AB$3,H819=2,$AB$4,H819=3,$AB$5)</f>
        <v>80</v>
      </c>
      <c r="R819" s="14">
        <f>L819*Q819</f>
        <v>20</v>
      </c>
      <c r="S819" s="14">
        <f>Table4[[#This Row],[LbrCost]]/24</f>
        <v>0.83333333333333337</v>
      </c>
      <c r="T819" s="14">
        <f>IF(Table4[[#This Row],[WtyLbr]]="Yes",0,Table4[[#This Row],[LbrCost]])</f>
        <v>0</v>
      </c>
      <c r="U819" s="14">
        <f>IF(Table4[[#This Row],[WtyParts]]="Yes",0,Table4[[#This Row],[PartsCost]])</f>
        <v>0</v>
      </c>
      <c r="V819" s="14">
        <f>M819+R819</f>
        <v>130.11000000000001</v>
      </c>
      <c r="W819" s="14">
        <f>SUM(Table4[[#This Row],[LbrFee]],Table4[[#This Row],[PartsFee]])</f>
        <v>0</v>
      </c>
      <c r="X819" t="s">
        <v>39</v>
      </c>
      <c r="Y819" t="s">
        <v>34</v>
      </c>
    </row>
    <row r="820" spans="1:25" ht="30" customHeight="1" x14ac:dyDescent="0.3">
      <c r="A820" t="s">
        <v>875</v>
      </c>
      <c r="B820" t="s">
        <v>24</v>
      </c>
      <c r="C820" t="s">
        <v>202</v>
      </c>
      <c r="D820" t="s">
        <v>37</v>
      </c>
      <c r="F820">
        <v>44357</v>
      </c>
      <c r="G820">
        <v>44392</v>
      </c>
      <c r="H820">
        <v>1</v>
      </c>
      <c r="L820">
        <v>0.25</v>
      </c>
      <c r="M820" s="13">
        <v>120</v>
      </c>
      <c r="N820" t="s">
        <v>27</v>
      </c>
      <c r="O820" t="s">
        <v>28</v>
      </c>
      <c r="P820">
        <v>35</v>
      </c>
      <c r="Q820" s="14">
        <f>_xlfn.IFS(H820=1,$AB$3,H820=2,$AB$4,H820=3,$AB$5)</f>
        <v>80</v>
      </c>
      <c r="R820" s="14">
        <f>L820*Q820</f>
        <v>20</v>
      </c>
      <c r="S820" s="14">
        <f>Table4[[#This Row],[LbrCost]]/24</f>
        <v>0.83333333333333337</v>
      </c>
      <c r="T820" s="14">
        <f>IF(Table4[[#This Row],[WtyLbr]]="Yes",0,Table4[[#This Row],[LbrCost]])</f>
        <v>20</v>
      </c>
      <c r="U820" s="14">
        <f>IF(Table4[[#This Row],[WtyParts]]="Yes",0,Table4[[#This Row],[PartsCost]])</f>
        <v>120</v>
      </c>
      <c r="V820" s="14">
        <f>M820+R820</f>
        <v>140</v>
      </c>
      <c r="W820" s="14">
        <f>SUM(Table4[[#This Row],[LbrFee]],Table4[[#This Row],[PartsFee]])</f>
        <v>140</v>
      </c>
      <c r="X820" t="s">
        <v>39</v>
      </c>
      <c r="Y820" t="s">
        <v>39</v>
      </c>
    </row>
    <row r="821" spans="1:25" ht="30" customHeight="1" x14ac:dyDescent="0.3">
      <c r="A821" t="s">
        <v>876</v>
      </c>
      <c r="B821" t="s">
        <v>24</v>
      </c>
      <c r="C821" t="s">
        <v>202</v>
      </c>
      <c r="D821" t="s">
        <v>33</v>
      </c>
      <c r="F821">
        <v>44357</v>
      </c>
      <c r="G821">
        <v>44389</v>
      </c>
      <c r="H821">
        <v>2</v>
      </c>
      <c r="L821">
        <v>0.5</v>
      </c>
      <c r="M821" s="13">
        <v>272.5</v>
      </c>
      <c r="N821" t="s">
        <v>27</v>
      </c>
      <c r="O821" t="s">
        <v>28</v>
      </c>
      <c r="P821">
        <v>32</v>
      </c>
      <c r="Q821" s="14">
        <f>_xlfn.IFS(H821=1,$AB$3,H821=2,$AB$4,H821=3,$AB$5)</f>
        <v>140</v>
      </c>
      <c r="R821" s="14">
        <f>L821*Q821</f>
        <v>70</v>
      </c>
      <c r="S821" s="14">
        <f>Table4[[#This Row],[LbrCost]]/24</f>
        <v>2.9166666666666665</v>
      </c>
      <c r="T821" s="14">
        <f>IF(Table4[[#This Row],[WtyLbr]]="Yes",0,Table4[[#This Row],[LbrCost]])</f>
        <v>70</v>
      </c>
      <c r="U821" s="14">
        <f>IF(Table4[[#This Row],[WtyParts]]="Yes",0,Table4[[#This Row],[PartsCost]])</f>
        <v>272.5</v>
      </c>
      <c r="V821" s="14">
        <f>M821+R821</f>
        <v>342.5</v>
      </c>
      <c r="W821" s="14">
        <f>SUM(Table4[[#This Row],[LbrFee]],Table4[[#This Row],[PartsFee]])</f>
        <v>342.5</v>
      </c>
      <c r="X821" t="s">
        <v>39</v>
      </c>
      <c r="Y821" t="s">
        <v>63</v>
      </c>
    </row>
    <row r="822" spans="1:25" ht="30" customHeight="1" x14ac:dyDescent="0.3">
      <c r="A822" t="s">
        <v>877</v>
      </c>
      <c r="B822" t="s">
        <v>55</v>
      </c>
      <c r="C822" t="s">
        <v>25</v>
      </c>
      <c r="D822" t="s">
        <v>26</v>
      </c>
      <c r="F822">
        <v>44357</v>
      </c>
      <c r="G822">
        <v>44391</v>
      </c>
      <c r="H822">
        <v>1</v>
      </c>
      <c r="L822">
        <v>0.25</v>
      </c>
      <c r="M822" s="13">
        <v>34.5</v>
      </c>
      <c r="N822" t="s">
        <v>27</v>
      </c>
      <c r="O822" t="s">
        <v>38</v>
      </c>
      <c r="P822">
        <v>34</v>
      </c>
      <c r="Q822" s="14">
        <f>_xlfn.IFS(H822=1,$AB$3,H822=2,$AB$4,H822=3,$AB$5)</f>
        <v>80</v>
      </c>
      <c r="R822" s="14">
        <f>L822*Q822</f>
        <v>20</v>
      </c>
      <c r="S822" s="14">
        <f>Table4[[#This Row],[LbrCost]]/24</f>
        <v>0.83333333333333337</v>
      </c>
      <c r="T822" s="14">
        <f>IF(Table4[[#This Row],[WtyLbr]]="Yes",0,Table4[[#This Row],[LbrCost]])</f>
        <v>20</v>
      </c>
      <c r="U822" s="14">
        <f>IF(Table4[[#This Row],[WtyParts]]="Yes",0,Table4[[#This Row],[PartsCost]])</f>
        <v>34.5</v>
      </c>
      <c r="V822" s="14">
        <f>M822+R822</f>
        <v>54.5</v>
      </c>
      <c r="W822" s="14">
        <f>SUM(Table4[[#This Row],[LbrFee]],Table4[[#This Row],[PartsFee]])</f>
        <v>54.5</v>
      </c>
      <c r="X822" t="s">
        <v>39</v>
      </c>
      <c r="Y822" t="s">
        <v>47</v>
      </c>
    </row>
    <row r="823" spans="1:25" ht="30" customHeight="1" x14ac:dyDescent="0.3">
      <c r="A823" t="s">
        <v>878</v>
      </c>
      <c r="B823" t="s">
        <v>36</v>
      </c>
      <c r="C823" t="s">
        <v>25</v>
      </c>
      <c r="D823" t="s">
        <v>53</v>
      </c>
      <c r="F823">
        <v>44357</v>
      </c>
      <c r="G823">
        <v>44392</v>
      </c>
      <c r="H823">
        <v>2</v>
      </c>
      <c r="L823">
        <v>3</v>
      </c>
      <c r="M823" s="13">
        <v>44.06</v>
      </c>
      <c r="N823" t="s">
        <v>27</v>
      </c>
      <c r="O823" t="s">
        <v>51</v>
      </c>
      <c r="P823">
        <v>35</v>
      </c>
      <c r="Q823" s="14">
        <f>_xlfn.IFS(H823=1,$AB$3,H823=2,$AB$4,H823=3,$AB$5)</f>
        <v>140</v>
      </c>
      <c r="R823" s="14">
        <f>L823*Q823</f>
        <v>420</v>
      </c>
      <c r="S823" s="14">
        <f>Table4[[#This Row],[LbrCost]]/24</f>
        <v>17.5</v>
      </c>
      <c r="T823" s="14">
        <f>IF(Table4[[#This Row],[WtyLbr]]="Yes",0,Table4[[#This Row],[LbrCost]])</f>
        <v>420</v>
      </c>
      <c r="U823" s="14">
        <f>IF(Table4[[#This Row],[WtyParts]]="Yes",0,Table4[[#This Row],[PartsCost]])</f>
        <v>44.06</v>
      </c>
      <c r="V823" s="14">
        <f>M823+R823</f>
        <v>464.06</v>
      </c>
      <c r="W823" s="14">
        <f>SUM(Table4[[#This Row],[LbrFee]],Table4[[#This Row],[PartsFee]])</f>
        <v>464.06</v>
      </c>
      <c r="X823" t="s">
        <v>39</v>
      </c>
      <c r="Y823" t="s">
        <v>39</v>
      </c>
    </row>
    <row r="824" spans="1:25" ht="30" customHeight="1" x14ac:dyDescent="0.3">
      <c r="A824" t="s">
        <v>879</v>
      </c>
      <c r="B824" t="s">
        <v>42</v>
      </c>
      <c r="C824" t="s">
        <v>43</v>
      </c>
      <c r="D824" t="s">
        <v>53</v>
      </c>
      <c r="F824">
        <v>44357</v>
      </c>
      <c r="H824">
        <v>2</v>
      </c>
      <c r="M824" s="13">
        <v>67.84</v>
      </c>
      <c r="N824" t="s">
        <v>27</v>
      </c>
      <c r="O824" t="s">
        <v>38</v>
      </c>
      <c r="Q824" s="14">
        <f>_xlfn.IFS(H824=1,$AB$3,H824=2,$AB$4,H824=3,$AB$5)</f>
        <v>140</v>
      </c>
      <c r="R824" s="14">
        <f>L824*Q824</f>
        <v>0</v>
      </c>
      <c r="S824" s="14">
        <f>Table4[[#This Row],[LbrCost]]/24</f>
        <v>0</v>
      </c>
      <c r="T824" s="14">
        <f>IF(Table4[[#This Row],[WtyLbr]]="Yes",0,Table4[[#This Row],[LbrCost]])</f>
        <v>0</v>
      </c>
      <c r="U824" s="14">
        <f>IF(Table4[[#This Row],[WtyParts]]="Yes",0,Table4[[#This Row],[PartsCost]])</f>
        <v>67.84</v>
      </c>
      <c r="V824" s="14">
        <f>M824+R824</f>
        <v>67.84</v>
      </c>
      <c r="W824" s="14">
        <f>SUM(Table4[[#This Row],[LbrFee]],Table4[[#This Row],[PartsFee]])</f>
        <v>67.84</v>
      </c>
      <c r="X824" t="s">
        <v>39</v>
      </c>
      <c r="Y824" t="s">
        <v>60</v>
      </c>
    </row>
    <row r="825" spans="1:25" ht="30" customHeight="1" x14ac:dyDescent="0.3">
      <c r="A825" t="s">
        <v>880</v>
      </c>
      <c r="B825" t="s">
        <v>36</v>
      </c>
      <c r="C825" t="s">
        <v>25</v>
      </c>
      <c r="D825" t="s">
        <v>26</v>
      </c>
      <c r="F825">
        <v>44357</v>
      </c>
      <c r="H825">
        <v>2</v>
      </c>
      <c r="M825" s="13">
        <v>165.87</v>
      </c>
      <c r="N825" t="s">
        <v>27</v>
      </c>
      <c r="O825" t="s">
        <v>51</v>
      </c>
      <c r="Q825" s="14">
        <f>_xlfn.IFS(H825=1,$AB$3,H825=2,$AB$4,H825=3,$AB$5)</f>
        <v>140</v>
      </c>
      <c r="R825" s="14">
        <f>L825*Q825</f>
        <v>0</v>
      </c>
      <c r="S825" s="14">
        <f>Table4[[#This Row],[LbrCost]]/24</f>
        <v>0</v>
      </c>
      <c r="T825" s="14">
        <f>IF(Table4[[#This Row],[WtyLbr]]="Yes",0,Table4[[#This Row],[LbrCost]])</f>
        <v>0</v>
      </c>
      <c r="U825" s="14">
        <f>IF(Table4[[#This Row],[WtyParts]]="Yes",0,Table4[[#This Row],[PartsCost]])</f>
        <v>165.87</v>
      </c>
      <c r="V825" s="14">
        <f>M825+R825</f>
        <v>165.87</v>
      </c>
      <c r="W825" s="14">
        <f>SUM(Table4[[#This Row],[LbrFee]],Table4[[#This Row],[PartsFee]])</f>
        <v>165.87</v>
      </c>
      <c r="X825" t="s">
        <v>39</v>
      </c>
      <c r="Y825" t="s">
        <v>60</v>
      </c>
    </row>
    <row r="826" spans="1:25" ht="30" customHeight="1" x14ac:dyDescent="0.3">
      <c r="A826" t="s">
        <v>881</v>
      </c>
      <c r="B826" t="s">
        <v>201</v>
      </c>
      <c r="C826" t="s">
        <v>202</v>
      </c>
      <c r="D826" t="s">
        <v>33</v>
      </c>
      <c r="F826">
        <v>44357</v>
      </c>
      <c r="H826">
        <v>2</v>
      </c>
      <c r="M826" s="13">
        <v>42.66</v>
      </c>
      <c r="N826" t="s">
        <v>27</v>
      </c>
      <c r="O826" t="s">
        <v>407</v>
      </c>
      <c r="Q826" s="14">
        <f>_xlfn.IFS(H826=1,$AB$3,H826=2,$AB$4,H826=3,$AB$5)</f>
        <v>140</v>
      </c>
      <c r="R826" s="14">
        <f>L826*Q826</f>
        <v>0</v>
      </c>
      <c r="S826" s="14">
        <f>Table4[[#This Row],[LbrCost]]/24</f>
        <v>0</v>
      </c>
      <c r="T826" s="14">
        <f>IF(Table4[[#This Row],[WtyLbr]]="Yes",0,Table4[[#This Row],[LbrCost]])</f>
        <v>0</v>
      </c>
      <c r="U826" s="14">
        <f>IF(Table4[[#This Row],[WtyParts]]="Yes",0,Table4[[#This Row],[PartsCost]])</f>
        <v>42.66</v>
      </c>
      <c r="V826" s="14">
        <f>M826+R826</f>
        <v>42.66</v>
      </c>
      <c r="W826" s="14">
        <f>SUM(Table4[[#This Row],[LbrFee]],Table4[[#This Row],[PartsFee]])</f>
        <v>42.66</v>
      </c>
      <c r="X826" t="s">
        <v>39</v>
      </c>
      <c r="Y826" t="s">
        <v>60</v>
      </c>
    </row>
    <row r="827" spans="1:25" ht="30" customHeight="1" x14ac:dyDescent="0.3">
      <c r="A827" t="s">
        <v>882</v>
      </c>
      <c r="B827" t="s">
        <v>68</v>
      </c>
      <c r="C827" t="s">
        <v>50</v>
      </c>
      <c r="D827" t="s">
        <v>33</v>
      </c>
      <c r="F827">
        <v>44357</v>
      </c>
      <c r="H827">
        <v>1</v>
      </c>
      <c r="M827" s="13">
        <v>101.9</v>
      </c>
      <c r="N827" t="s">
        <v>27</v>
      </c>
      <c r="O827" t="s">
        <v>28</v>
      </c>
      <c r="Q827" s="14">
        <f>_xlfn.IFS(H827=1,$AB$3,H827=2,$AB$4,H827=3,$AB$5)</f>
        <v>80</v>
      </c>
      <c r="R827" s="14">
        <f>L827*Q827</f>
        <v>0</v>
      </c>
      <c r="S827" s="14">
        <f>Table4[[#This Row],[LbrCost]]/24</f>
        <v>0</v>
      </c>
      <c r="T827" s="14">
        <f>IF(Table4[[#This Row],[WtyLbr]]="Yes",0,Table4[[#This Row],[LbrCost]])</f>
        <v>0</v>
      </c>
      <c r="U827" s="14">
        <f>IF(Table4[[#This Row],[WtyParts]]="Yes",0,Table4[[#This Row],[PartsCost]])</f>
        <v>101.9</v>
      </c>
      <c r="V827" s="14">
        <f>M827+R827</f>
        <v>101.9</v>
      </c>
      <c r="W827" s="14">
        <f>SUM(Table4[[#This Row],[LbrFee]],Table4[[#This Row],[PartsFee]])</f>
        <v>101.9</v>
      </c>
      <c r="X827" t="s">
        <v>39</v>
      </c>
      <c r="Y827" t="s">
        <v>60</v>
      </c>
    </row>
    <row r="828" spans="1:25" ht="30" customHeight="1" x14ac:dyDescent="0.3">
      <c r="A828" t="s">
        <v>883</v>
      </c>
      <c r="B828" t="s">
        <v>80</v>
      </c>
      <c r="C828" t="s">
        <v>50</v>
      </c>
      <c r="D828" t="s">
        <v>53</v>
      </c>
      <c r="F828">
        <v>44357</v>
      </c>
      <c r="H828">
        <v>2</v>
      </c>
      <c r="M828" s="13">
        <v>222.54</v>
      </c>
      <c r="N828" t="s">
        <v>27</v>
      </c>
      <c r="O828" t="s">
        <v>51</v>
      </c>
      <c r="Q828" s="14">
        <f>_xlfn.IFS(H828=1,$AB$3,H828=2,$AB$4,H828=3,$AB$5)</f>
        <v>140</v>
      </c>
      <c r="R828" s="14">
        <f>L828*Q828</f>
        <v>0</v>
      </c>
      <c r="S828" s="14">
        <f>Table4[[#This Row],[LbrCost]]/24</f>
        <v>0</v>
      </c>
      <c r="T828" s="14">
        <f>IF(Table4[[#This Row],[WtyLbr]]="Yes",0,Table4[[#This Row],[LbrCost]])</f>
        <v>0</v>
      </c>
      <c r="U828" s="14">
        <f>IF(Table4[[#This Row],[WtyParts]]="Yes",0,Table4[[#This Row],[PartsCost]])</f>
        <v>222.54</v>
      </c>
      <c r="V828" s="14">
        <f>M828+R828</f>
        <v>222.54</v>
      </c>
      <c r="W828" s="14">
        <f>SUM(Table4[[#This Row],[LbrFee]],Table4[[#This Row],[PartsFee]])</f>
        <v>222.54</v>
      </c>
      <c r="X828" t="s">
        <v>39</v>
      </c>
      <c r="Y828" t="s">
        <v>60</v>
      </c>
    </row>
    <row r="829" spans="1:25" ht="30" customHeight="1" x14ac:dyDescent="0.3">
      <c r="A829" t="s">
        <v>884</v>
      </c>
      <c r="B829" t="s">
        <v>68</v>
      </c>
      <c r="C829" t="s">
        <v>50</v>
      </c>
      <c r="D829" t="s">
        <v>33</v>
      </c>
      <c r="F829">
        <v>44358</v>
      </c>
      <c r="G829">
        <v>44393</v>
      </c>
      <c r="H829">
        <v>1</v>
      </c>
      <c r="J829" t="s">
        <v>44</v>
      </c>
      <c r="K829" t="s">
        <v>44</v>
      </c>
      <c r="L829">
        <v>0.5</v>
      </c>
      <c r="M829" s="13">
        <v>344.77</v>
      </c>
      <c r="N829" t="s">
        <v>27</v>
      </c>
      <c r="O829" t="s">
        <v>388</v>
      </c>
      <c r="P829">
        <v>35</v>
      </c>
      <c r="Q829" s="14">
        <f>_xlfn.IFS(H829=1,$AB$3,H829=2,$AB$4,H829=3,$AB$5)</f>
        <v>80</v>
      </c>
      <c r="R829" s="14">
        <f>L829*Q829</f>
        <v>40</v>
      </c>
      <c r="S829" s="14">
        <f>Table4[[#This Row],[LbrCost]]/24</f>
        <v>1.6666666666666667</v>
      </c>
      <c r="T829" s="14">
        <f>IF(Table4[[#This Row],[WtyLbr]]="Yes",0,Table4[[#This Row],[LbrCost]])</f>
        <v>0</v>
      </c>
      <c r="U829" s="14">
        <f>IF(Table4[[#This Row],[WtyParts]]="Yes",0,Table4[[#This Row],[PartsCost]])</f>
        <v>0</v>
      </c>
      <c r="V829" s="14">
        <f>M829+R829</f>
        <v>384.77</v>
      </c>
      <c r="W829" s="14">
        <f>SUM(Table4[[#This Row],[LbrFee]],Table4[[#This Row],[PartsFee]])</f>
        <v>0</v>
      </c>
      <c r="X829" t="s">
        <v>34</v>
      </c>
      <c r="Y829" t="s">
        <v>34</v>
      </c>
    </row>
    <row r="830" spans="1:25" ht="30" customHeight="1" x14ac:dyDescent="0.3">
      <c r="A830" t="s">
        <v>885</v>
      </c>
      <c r="B830" t="s">
        <v>24</v>
      </c>
      <c r="C830" t="s">
        <v>202</v>
      </c>
      <c r="D830" t="s">
        <v>37</v>
      </c>
      <c r="F830">
        <v>44359</v>
      </c>
      <c r="G830">
        <v>44376</v>
      </c>
      <c r="H830">
        <v>1</v>
      </c>
      <c r="L830">
        <v>0.25</v>
      </c>
      <c r="M830" s="13">
        <v>22</v>
      </c>
      <c r="N830" t="s">
        <v>27</v>
      </c>
      <c r="O830" t="s">
        <v>28</v>
      </c>
      <c r="P830">
        <v>17</v>
      </c>
      <c r="Q830" s="14">
        <f>_xlfn.IFS(H830=1,$AB$3,H830=2,$AB$4,H830=3,$AB$5)</f>
        <v>80</v>
      </c>
      <c r="R830" s="14">
        <f>L830*Q830</f>
        <v>20</v>
      </c>
      <c r="S830" s="14">
        <f>Table4[[#This Row],[LbrCost]]/24</f>
        <v>0.83333333333333337</v>
      </c>
      <c r="T830" s="14">
        <f>IF(Table4[[#This Row],[WtyLbr]]="Yes",0,Table4[[#This Row],[LbrCost]])</f>
        <v>20</v>
      </c>
      <c r="U830" s="14">
        <f>IF(Table4[[#This Row],[WtyParts]]="Yes",0,Table4[[#This Row],[PartsCost]])</f>
        <v>22</v>
      </c>
      <c r="V830" s="14">
        <f>M830+R830</f>
        <v>42</v>
      </c>
      <c r="W830" s="14">
        <f>SUM(Table4[[#This Row],[LbrFee]],Table4[[#This Row],[PartsFee]])</f>
        <v>42</v>
      </c>
      <c r="X830" t="s">
        <v>60</v>
      </c>
      <c r="Y830" t="s">
        <v>29</v>
      </c>
    </row>
    <row r="831" spans="1:25" ht="30" customHeight="1" x14ac:dyDescent="0.3">
      <c r="A831" t="s">
        <v>886</v>
      </c>
      <c r="B831" t="s">
        <v>36</v>
      </c>
      <c r="C831" t="s">
        <v>43</v>
      </c>
      <c r="D831" t="s">
        <v>33</v>
      </c>
      <c r="F831">
        <v>44361</v>
      </c>
      <c r="G831">
        <v>44370</v>
      </c>
      <c r="H831">
        <v>1</v>
      </c>
      <c r="L831">
        <v>0.5</v>
      </c>
      <c r="M831" s="13">
        <v>120</v>
      </c>
      <c r="N831" t="s">
        <v>27</v>
      </c>
      <c r="O831" t="s">
        <v>28</v>
      </c>
      <c r="P831">
        <v>9</v>
      </c>
      <c r="Q831" s="14">
        <f>_xlfn.IFS(H831=1,$AB$3,H831=2,$AB$4,H831=3,$AB$5)</f>
        <v>80</v>
      </c>
      <c r="R831" s="14">
        <f>L831*Q831</f>
        <v>40</v>
      </c>
      <c r="S831" s="14">
        <f>Table4[[#This Row],[LbrCost]]/24</f>
        <v>1.6666666666666667</v>
      </c>
      <c r="T831" s="14">
        <f>IF(Table4[[#This Row],[WtyLbr]]="Yes",0,Table4[[#This Row],[LbrCost]])</f>
        <v>40</v>
      </c>
      <c r="U831" s="14">
        <f>IF(Table4[[#This Row],[WtyParts]]="Yes",0,Table4[[#This Row],[PartsCost]])</f>
        <v>120</v>
      </c>
      <c r="V831" s="14">
        <f>M831+R831</f>
        <v>160</v>
      </c>
      <c r="W831" s="14">
        <f>SUM(Table4[[#This Row],[LbrFee]],Table4[[#This Row],[PartsFee]])</f>
        <v>160</v>
      </c>
      <c r="X831" t="s">
        <v>63</v>
      </c>
      <c r="Y831" t="s">
        <v>47</v>
      </c>
    </row>
    <row r="832" spans="1:25" ht="30" customHeight="1" x14ac:dyDescent="0.3">
      <c r="A832" t="s">
        <v>887</v>
      </c>
      <c r="B832" t="s">
        <v>36</v>
      </c>
      <c r="C832" t="s">
        <v>25</v>
      </c>
      <c r="D832" t="s">
        <v>33</v>
      </c>
      <c r="E832" t="s">
        <v>44</v>
      </c>
      <c r="F832">
        <v>44361</v>
      </c>
      <c r="G832">
        <v>44371</v>
      </c>
      <c r="H832">
        <v>1</v>
      </c>
      <c r="J832" t="s">
        <v>44</v>
      </c>
      <c r="K832" t="s">
        <v>44</v>
      </c>
      <c r="L832">
        <v>0.5</v>
      </c>
      <c r="M832" s="13">
        <v>204.28</v>
      </c>
      <c r="N832" t="s">
        <v>27</v>
      </c>
      <c r="O832" t="s">
        <v>388</v>
      </c>
      <c r="P832">
        <v>10</v>
      </c>
      <c r="Q832" s="14">
        <f>_xlfn.IFS(H832=1,$AB$3,H832=2,$AB$4,H832=3,$AB$5)</f>
        <v>80</v>
      </c>
      <c r="R832" s="14">
        <f>L832*Q832</f>
        <v>40</v>
      </c>
      <c r="S832" s="14">
        <f>Table4[[#This Row],[LbrCost]]/24</f>
        <v>1.6666666666666667</v>
      </c>
      <c r="T832" s="14">
        <f>IF(Table4[[#This Row],[WtyLbr]]="Yes",0,Table4[[#This Row],[LbrCost]])</f>
        <v>0</v>
      </c>
      <c r="U832" s="14">
        <f>IF(Table4[[#This Row],[WtyParts]]="Yes",0,Table4[[#This Row],[PartsCost]])</f>
        <v>0</v>
      </c>
      <c r="V832" s="14">
        <f>M832+R832</f>
        <v>244.28</v>
      </c>
      <c r="W832" s="14">
        <f>SUM(Table4[[#This Row],[LbrFee]],Table4[[#This Row],[PartsFee]])</f>
        <v>0</v>
      </c>
      <c r="X832" t="s">
        <v>63</v>
      </c>
      <c r="Y832" t="s">
        <v>39</v>
      </c>
    </row>
    <row r="833" spans="1:25" ht="30" customHeight="1" x14ac:dyDescent="0.3">
      <c r="A833" t="s">
        <v>888</v>
      </c>
      <c r="B833" t="s">
        <v>55</v>
      </c>
      <c r="C833" t="s">
        <v>50</v>
      </c>
      <c r="D833" t="s">
        <v>33</v>
      </c>
      <c r="F833">
        <v>44361</v>
      </c>
      <c r="G833">
        <v>44384</v>
      </c>
      <c r="H833">
        <v>2</v>
      </c>
      <c r="K833" t="s">
        <v>44</v>
      </c>
      <c r="L833">
        <v>5</v>
      </c>
      <c r="M833" s="13">
        <v>2048.56</v>
      </c>
      <c r="N833" t="s">
        <v>27</v>
      </c>
      <c r="O833" t="s">
        <v>51</v>
      </c>
      <c r="P833">
        <v>23</v>
      </c>
      <c r="Q833" s="14">
        <f>_xlfn.IFS(H833=1,$AB$3,H833=2,$AB$4,H833=3,$AB$5)</f>
        <v>140</v>
      </c>
      <c r="R833" s="14">
        <f>L833*Q833</f>
        <v>700</v>
      </c>
      <c r="S833" s="14">
        <f>Table4[[#This Row],[LbrCost]]/24</f>
        <v>29.166666666666668</v>
      </c>
      <c r="T833" s="14">
        <f>IF(Table4[[#This Row],[WtyLbr]]="Yes",0,Table4[[#This Row],[LbrCost]])</f>
        <v>700</v>
      </c>
      <c r="U833" s="14">
        <f>IF(Table4[[#This Row],[WtyParts]]="Yes",0,Table4[[#This Row],[PartsCost]])</f>
        <v>0</v>
      </c>
      <c r="V833" s="14">
        <f>M833+R833</f>
        <v>2748.56</v>
      </c>
      <c r="W833" s="14">
        <f>SUM(Table4[[#This Row],[LbrFee]],Table4[[#This Row],[PartsFee]])</f>
        <v>700</v>
      </c>
      <c r="X833" t="s">
        <v>63</v>
      </c>
      <c r="Y833" t="s">
        <v>47</v>
      </c>
    </row>
    <row r="834" spans="1:25" ht="30" customHeight="1" x14ac:dyDescent="0.3">
      <c r="A834" t="s">
        <v>889</v>
      </c>
      <c r="B834" t="s">
        <v>68</v>
      </c>
      <c r="C834" t="s">
        <v>25</v>
      </c>
      <c r="D834" t="s">
        <v>37</v>
      </c>
      <c r="F834">
        <v>44361</v>
      </c>
      <c r="G834">
        <v>44399</v>
      </c>
      <c r="H834">
        <v>1</v>
      </c>
      <c r="L834">
        <v>0.25</v>
      </c>
      <c r="M834" s="13">
        <v>8.5500000000000007</v>
      </c>
      <c r="N834" t="s">
        <v>27</v>
      </c>
      <c r="O834" t="s">
        <v>51</v>
      </c>
      <c r="P834">
        <v>38</v>
      </c>
      <c r="Q834" s="14">
        <f>_xlfn.IFS(H834=1,$AB$3,H834=2,$AB$4,H834=3,$AB$5)</f>
        <v>80</v>
      </c>
      <c r="R834" s="14">
        <f>L834*Q834</f>
        <v>20</v>
      </c>
      <c r="S834" s="14">
        <f>Table4[[#This Row],[LbrCost]]/24</f>
        <v>0.83333333333333337</v>
      </c>
      <c r="T834" s="14">
        <f>IF(Table4[[#This Row],[WtyLbr]]="Yes",0,Table4[[#This Row],[LbrCost]])</f>
        <v>20</v>
      </c>
      <c r="U834" s="14">
        <f>IF(Table4[[#This Row],[WtyParts]]="Yes",0,Table4[[#This Row],[PartsCost]])</f>
        <v>8.5500000000000007</v>
      </c>
      <c r="V834" s="14">
        <f>M834+R834</f>
        <v>28.55</v>
      </c>
      <c r="W834" s="14">
        <f>SUM(Table4[[#This Row],[LbrFee]],Table4[[#This Row],[PartsFee]])</f>
        <v>28.55</v>
      </c>
      <c r="X834" t="s">
        <v>63</v>
      </c>
      <c r="Y834" t="s">
        <v>39</v>
      </c>
    </row>
    <row r="835" spans="1:25" ht="30" customHeight="1" x14ac:dyDescent="0.3">
      <c r="A835" t="s">
        <v>890</v>
      </c>
      <c r="B835" t="s">
        <v>36</v>
      </c>
      <c r="C835" t="s">
        <v>43</v>
      </c>
      <c r="D835" t="s">
        <v>26</v>
      </c>
      <c r="F835">
        <v>44361</v>
      </c>
      <c r="G835">
        <v>44399</v>
      </c>
      <c r="H835">
        <v>1</v>
      </c>
      <c r="L835">
        <v>0.5</v>
      </c>
      <c r="M835" s="13">
        <v>120.54</v>
      </c>
      <c r="N835" t="s">
        <v>27</v>
      </c>
      <c r="O835" t="s">
        <v>51</v>
      </c>
      <c r="P835">
        <v>38</v>
      </c>
      <c r="Q835" s="14">
        <f>_xlfn.IFS(H835=1,$AB$3,H835=2,$AB$4,H835=3,$AB$5)</f>
        <v>80</v>
      </c>
      <c r="R835" s="14">
        <f>L835*Q835</f>
        <v>40</v>
      </c>
      <c r="S835" s="14">
        <f>Table4[[#This Row],[LbrCost]]/24</f>
        <v>1.6666666666666667</v>
      </c>
      <c r="T835" s="14">
        <f>IF(Table4[[#This Row],[WtyLbr]]="Yes",0,Table4[[#This Row],[LbrCost]])</f>
        <v>40</v>
      </c>
      <c r="U835" s="14">
        <f>IF(Table4[[#This Row],[WtyParts]]="Yes",0,Table4[[#This Row],[PartsCost]])</f>
        <v>120.54</v>
      </c>
      <c r="V835" s="14">
        <f>M835+R835</f>
        <v>160.54000000000002</v>
      </c>
      <c r="W835" s="14">
        <f>SUM(Table4[[#This Row],[LbrFee]],Table4[[#This Row],[PartsFee]])</f>
        <v>160.54000000000002</v>
      </c>
      <c r="X835" t="s">
        <v>63</v>
      </c>
      <c r="Y835" t="s">
        <v>39</v>
      </c>
    </row>
    <row r="836" spans="1:25" ht="30" customHeight="1" x14ac:dyDescent="0.3">
      <c r="A836" t="s">
        <v>891</v>
      </c>
      <c r="B836" t="s">
        <v>42</v>
      </c>
      <c r="C836" t="s">
        <v>43</v>
      </c>
      <c r="D836" t="s">
        <v>33</v>
      </c>
      <c r="F836">
        <v>44361</v>
      </c>
      <c r="H836">
        <v>2</v>
      </c>
      <c r="M836" s="13">
        <v>52.35</v>
      </c>
      <c r="N836" t="s">
        <v>27</v>
      </c>
      <c r="O836" t="s">
        <v>38</v>
      </c>
      <c r="Q836" s="14">
        <f>_xlfn.IFS(H836=1,$AB$3,H836=2,$AB$4,H836=3,$AB$5)</f>
        <v>140</v>
      </c>
      <c r="R836" s="14">
        <f>L836*Q836</f>
        <v>0</v>
      </c>
      <c r="S836" s="14">
        <f>Table4[[#This Row],[LbrCost]]/24</f>
        <v>0</v>
      </c>
      <c r="T836" s="14">
        <f>IF(Table4[[#This Row],[WtyLbr]]="Yes",0,Table4[[#This Row],[LbrCost]])</f>
        <v>0</v>
      </c>
      <c r="U836" s="14">
        <f>IF(Table4[[#This Row],[WtyParts]]="Yes",0,Table4[[#This Row],[PartsCost]])</f>
        <v>52.35</v>
      </c>
      <c r="V836" s="14">
        <f>M836+R836</f>
        <v>52.35</v>
      </c>
      <c r="W836" s="14">
        <f>SUM(Table4[[#This Row],[LbrFee]],Table4[[#This Row],[PartsFee]])</f>
        <v>52.35</v>
      </c>
      <c r="X836" t="s">
        <v>63</v>
      </c>
      <c r="Y836" t="s">
        <v>60</v>
      </c>
    </row>
    <row r="837" spans="1:25" ht="30" customHeight="1" x14ac:dyDescent="0.3">
      <c r="A837" t="s">
        <v>892</v>
      </c>
      <c r="B837" t="s">
        <v>36</v>
      </c>
      <c r="C837" t="s">
        <v>25</v>
      </c>
      <c r="D837" t="s">
        <v>169</v>
      </c>
      <c r="F837">
        <v>44361</v>
      </c>
      <c r="H837">
        <v>2</v>
      </c>
      <c r="M837" s="13">
        <v>406.71</v>
      </c>
      <c r="N837" t="s">
        <v>27</v>
      </c>
      <c r="O837" t="s">
        <v>51</v>
      </c>
      <c r="Q837" s="14">
        <f>_xlfn.IFS(H837=1,$AB$3,H837=2,$AB$4,H837=3,$AB$5)</f>
        <v>140</v>
      </c>
      <c r="R837" s="14">
        <f>L837*Q837</f>
        <v>0</v>
      </c>
      <c r="S837" s="14">
        <f>Table4[[#This Row],[LbrCost]]/24</f>
        <v>0</v>
      </c>
      <c r="T837" s="14">
        <f>IF(Table4[[#This Row],[WtyLbr]]="Yes",0,Table4[[#This Row],[LbrCost]])</f>
        <v>0</v>
      </c>
      <c r="U837" s="14">
        <f>IF(Table4[[#This Row],[WtyParts]]="Yes",0,Table4[[#This Row],[PartsCost]])</f>
        <v>406.71</v>
      </c>
      <c r="V837" s="14">
        <f>M837+R837</f>
        <v>406.71</v>
      </c>
      <c r="W837" s="14">
        <f>SUM(Table4[[#This Row],[LbrFee]],Table4[[#This Row],[PartsFee]])</f>
        <v>406.71</v>
      </c>
      <c r="X837" t="s">
        <v>63</v>
      </c>
      <c r="Y837" t="s">
        <v>60</v>
      </c>
    </row>
    <row r="838" spans="1:25" ht="30" customHeight="1" x14ac:dyDescent="0.3">
      <c r="A838" t="s">
        <v>893</v>
      </c>
      <c r="B838" t="s">
        <v>31</v>
      </c>
      <c r="C838" t="s">
        <v>32</v>
      </c>
      <c r="D838" t="s">
        <v>37</v>
      </c>
      <c r="F838">
        <v>44362</v>
      </c>
      <c r="G838">
        <v>44386</v>
      </c>
      <c r="H838">
        <v>1</v>
      </c>
      <c r="L838">
        <v>0.25</v>
      </c>
      <c r="M838" s="13">
        <v>70.53</v>
      </c>
      <c r="N838" t="s">
        <v>27</v>
      </c>
      <c r="O838" t="s">
        <v>28</v>
      </c>
      <c r="P838">
        <v>24</v>
      </c>
      <c r="Q838" s="14">
        <f>_xlfn.IFS(H838=1,$AB$3,H838=2,$AB$4,H838=3,$AB$5)</f>
        <v>80</v>
      </c>
      <c r="R838" s="14">
        <f>L838*Q838</f>
        <v>20</v>
      </c>
      <c r="S838" s="14">
        <f>Table4[[#This Row],[LbrCost]]/24</f>
        <v>0.83333333333333337</v>
      </c>
      <c r="T838" s="14">
        <f>IF(Table4[[#This Row],[WtyLbr]]="Yes",0,Table4[[#This Row],[LbrCost]])</f>
        <v>20</v>
      </c>
      <c r="U838" s="14">
        <f>IF(Table4[[#This Row],[WtyParts]]="Yes",0,Table4[[#This Row],[PartsCost]])</f>
        <v>70.53</v>
      </c>
      <c r="V838" s="14">
        <f>M838+R838</f>
        <v>90.53</v>
      </c>
      <c r="W838" s="14">
        <f>SUM(Table4[[#This Row],[LbrFee]],Table4[[#This Row],[PartsFee]])</f>
        <v>90.53</v>
      </c>
      <c r="X838" t="s">
        <v>29</v>
      </c>
      <c r="Y838" t="s">
        <v>34</v>
      </c>
    </row>
    <row r="839" spans="1:25" ht="30" customHeight="1" x14ac:dyDescent="0.3">
      <c r="A839" t="s">
        <v>894</v>
      </c>
      <c r="B839" t="s">
        <v>143</v>
      </c>
      <c r="C839" t="s">
        <v>202</v>
      </c>
      <c r="D839" t="s">
        <v>26</v>
      </c>
      <c r="F839">
        <v>44362</v>
      </c>
      <c r="G839">
        <v>44389</v>
      </c>
      <c r="H839">
        <v>2</v>
      </c>
      <c r="L839">
        <v>0.25</v>
      </c>
      <c r="M839" s="13">
        <v>14.4</v>
      </c>
      <c r="N839" t="s">
        <v>27</v>
      </c>
      <c r="O839" t="s">
        <v>28</v>
      </c>
      <c r="P839">
        <v>27</v>
      </c>
      <c r="Q839" s="14">
        <f>_xlfn.IFS(H839=1,$AB$3,H839=2,$AB$4,H839=3,$AB$5)</f>
        <v>140</v>
      </c>
      <c r="R839" s="14">
        <f>L839*Q839</f>
        <v>35</v>
      </c>
      <c r="S839" s="14">
        <f>Table4[[#This Row],[LbrCost]]/24</f>
        <v>1.4583333333333333</v>
      </c>
      <c r="T839" s="14">
        <f>IF(Table4[[#This Row],[WtyLbr]]="Yes",0,Table4[[#This Row],[LbrCost]])</f>
        <v>35</v>
      </c>
      <c r="U839" s="14">
        <f>IF(Table4[[#This Row],[WtyParts]]="Yes",0,Table4[[#This Row],[PartsCost]])</f>
        <v>14.4</v>
      </c>
      <c r="V839" s="14">
        <f>M839+R839</f>
        <v>49.4</v>
      </c>
      <c r="W839" s="14">
        <f>SUM(Table4[[#This Row],[LbrFee]],Table4[[#This Row],[PartsFee]])</f>
        <v>49.4</v>
      </c>
      <c r="X839" t="s">
        <v>29</v>
      </c>
      <c r="Y839" t="s">
        <v>63</v>
      </c>
    </row>
    <row r="840" spans="1:25" ht="30" customHeight="1" x14ac:dyDescent="0.3">
      <c r="A840" t="s">
        <v>895</v>
      </c>
      <c r="B840" t="s">
        <v>68</v>
      </c>
      <c r="C840" t="s">
        <v>50</v>
      </c>
      <c r="D840" t="s">
        <v>26</v>
      </c>
      <c r="F840">
        <v>44362</v>
      </c>
      <c r="G840">
        <v>44391</v>
      </c>
      <c r="H840">
        <v>1</v>
      </c>
      <c r="L840">
        <v>0.25</v>
      </c>
      <c r="M840" s="13">
        <v>144</v>
      </c>
      <c r="N840" t="s">
        <v>27</v>
      </c>
      <c r="O840" t="s">
        <v>38</v>
      </c>
      <c r="P840">
        <v>29</v>
      </c>
      <c r="Q840" s="14">
        <f>_xlfn.IFS(H840=1,$AB$3,H840=2,$AB$4,H840=3,$AB$5)</f>
        <v>80</v>
      </c>
      <c r="R840" s="14">
        <f>L840*Q840</f>
        <v>20</v>
      </c>
      <c r="S840" s="14">
        <f>Table4[[#This Row],[LbrCost]]/24</f>
        <v>0.83333333333333337</v>
      </c>
      <c r="T840" s="14">
        <f>IF(Table4[[#This Row],[WtyLbr]]="Yes",0,Table4[[#This Row],[LbrCost]])</f>
        <v>20</v>
      </c>
      <c r="U840" s="14">
        <f>IF(Table4[[#This Row],[WtyParts]]="Yes",0,Table4[[#This Row],[PartsCost]])</f>
        <v>144</v>
      </c>
      <c r="V840" s="14">
        <f>M840+R840</f>
        <v>164</v>
      </c>
      <c r="W840" s="14">
        <f>SUM(Table4[[#This Row],[LbrFee]],Table4[[#This Row],[PartsFee]])</f>
        <v>164</v>
      </c>
      <c r="X840" t="s">
        <v>29</v>
      </c>
      <c r="Y840" t="s">
        <v>47</v>
      </c>
    </row>
    <row r="841" spans="1:25" ht="30" customHeight="1" x14ac:dyDescent="0.3">
      <c r="A841" t="s">
        <v>896</v>
      </c>
      <c r="B841" t="s">
        <v>24</v>
      </c>
      <c r="C841" t="s">
        <v>202</v>
      </c>
      <c r="D841" t="s">
        <v>26</v>
      </c>
      <c r="F841">
        <v>44362</v>
      </c>
      <c r="G841">
        <v>44396</v>
      </c>
      <c r="H841">
        <v>1</v>
      </c>
      <c r="L841">
        <v>0.5</v>
      </c>
      <c r="M841" s="13">
        <v>5.4</v>
      </c>
      <c r="N841" t="s">
        <v>27</v>
      </c>
      <c r="O841" t="s">
        <v>51</v>
      </c>
      <c r="P841">
        <v>34</v>
      </c>
      <c r="Q841" s="14">
        <f>_xlfn.IFS(H841=1,$AB$3,H841=2,$AB$4,H841=3,$AB$5)</f>
        <v>80</v>
      </c>
      <c r="R841" s="14">
        <f>L841*Q841</f>
        <v>40</v>
      </c>
      <c r="S841" s="14">
        <f>Table4[[#This Row],[LbrCost]]/24</f>
        <v>1.6666666666666667</v>
      </c>
      <c r="T841" s="14">
        <f>IF(Table4[[#This Row],[WtyLbr]]="Yes",0,Table4[[#This Row],[LbrCost]])</f>
        <v>40</v>
      </c>
      <c r="U841" s="14">
        <f>IF(Table4[[#This Row],[WtyParts]]="Yes",0,Table4[[#This Row],[PartsCost]])</f>
        <v>5.4</v>
      </c>
      <c r="V841" s="14">
        <f>M841+R841</f>
        <v>45.4</v>
      </c>
      <c r="W841" s="14">
        <f>SUM(Table4[[#This Row],[LbrFee]],Table4[[#This Row],[PartsFee]])</f>
        <v>45.4</v>
      </c>
      <c r="X841" t="s">
        <v>29</v>
      </c>
      <c r="Y841" t="s">
        <v>63</v>
      </c>
    </row>
    <row r="842" spans="1:25" ht="30" customHeight="1" x14ac:dyDescent="0.3">
      <c r="A842" t="s">
        <v>897</v>
      </c>
      <c r="B842" t="s">
        <v>55</v>
      </c>
      <c r="C842" t="s">
        <v>32</v>
      </c>
      <c r="D842" t="s">
        <v>26</v>
      </c>
      <c r="F842">
        <v>44363</v>
      </c>
      <c r="G842">
        <v>44371</v>
      </c>
      <c r="H842">
        <v>1</v>
      </c>
      <c r="L842">
        <v>0.25</v>
      </c>
      <c r="M842" s="13">
        <v>23.15</v>
      </c>
      <c r="N842" t="s">
        <v>27</v>
      </c>
      <c r="O842" t="s">
        <v>38</v>
      </c>
      <c r="P842">
        <v>8</v>
      </c>
      <c r="Q842" s="14">
        <f>_xlfn.IFS(H842=1,$AB$3,H842=2,$AB$4,H842=3,$AB$5)</f>
        <v>80</v>
      </c>
      <c r="R842" s="14">
        <f>L842*Q842</f>
        <v>20</v>
      </c>
      <c r="S842" s="14">
        <f>Table4[[#This Row],[LbrCost]]/24</f>
        <v>0.83333333333333337</v>
      </c>
      <c r="T842" s="14">
        <f>IF(Table4[[#This Row],[WtyLbr]]="Yes",0,Table4[[#This Row],[LbrCost]])</f>
        <v>20</v>
      </c>
      <c r="U842" s="14">
        <f>IF(Table4[[#This Row],[WtyParts]]="Yes",0,Table4[[#This Row],[PartsCost]])</f>
        <v>23.15</v>
      </c>
      <c r="V842" s="14">
        <f>M842+R842</f>
        <v>43.15</v>
      </c>
      <c r="W842" s="14">
        <f>SUM(Table4[[#This Row],[LbrFee]],Table4[[#This Row],[PartsFee]])</f>
        <v>43.15</v>
      </c>
      <c r="X842" t="s">
        <v>47</v>
      </c>
      <c r="Y842" t="s">
        <v>39</v>
      </c>
    </row>
    <row r="843" spans="1:25" ht="30" customHeight="1" x14ac:dyDescent="0.3">
      <c r="A843" t="s">
        <v>898</v>
      </c>
      <c r="B843" t="s">
        <v>36</v>
      </c>
      <c r="C843" t="s">
        <v>25</v>
      </c>
      <c r="D843" t="s">
        <v>33</v>
      </c>
      <c r="F843">
        <v>44363</v>
      </c>
      <c r="G843">
        <v>44371</v>
      </c>
      <c r="H843">
        <v>1</v>
      </c>
      <c r="K843" t="s">
        <v>44</v>
      </c>
      <c r="L843">
        <v>0.5</v>
      </c>
      <c r="M843" s="13">
        <v>25.07</v>
      </c>
      <c r="N843" t="s">
        <v>27</v>
      </c>
      <c r="O843" t="s">
        <v>51</v>
      </c>
      <c r="P843">
        <v>8</v>
      </c>
      <c r="Q843" s="14">
        <f>_xlfn.IFS(H843=1,$AB$3,H843=2,$AB$4,H843=3,$AB$5)</f>
        <v>80</v>
      </c>
      <c r="R843" s="14">
        <f>L843*Q843</f>
        <v>40</v>
      </c>
      <c r="S843" s="14">
        <f>Table4[[#This Row],[LbrCost]]/24</f>
        <v>1.6666666666666667</v>
      </c>
      <c r="T843" s="14">
        <f>IF(Table4[[#This Row],[WtyLbr]]="Yes",0,Table4[[#This Row],[LbrCost]])</f>
        <v>40</v>
      </c>
      <c r="U843" s="14">
        <f>IF(Table4[[#This Row],[WtyParts]]="Yes",0,Table4[[#This Row],[PartsCost]])</f>
        <v>0</v>
      </c>
      <c r="V843" s="14">
        <f>M843+R843</f>
        <v>65.069999999999993</v>
      </c>
      <c r="W843" s="14">
        <f>SUM(Table4[[#This Row],[LbrFee]],Table4[[#This Row],[PartsFee]])</f>
        <v>40</v>
      </c>
      <c r="X843" t="s">
        <v>47</v>
      </c>
      <c r="Y843" t="s">
        <v>39</v>
      </c>
    </row>
    <row r="844" spans="1:25" ht="30" customHeight="1" x14ac:dyDescent="0.3">
      <c r="A844" t="s">
        <v>899</v>
      </c>
      <c r="B844" t="s">
        <v>68</v>
      </c>
      <c r="C844" t="s">
        <v>50</v>
      </c>
      <c r="D844" t="s">
        <v>26</v>
      </c>
      <c r="F844">
        <v>44363</v>
      </c>
      <c r="G844">
        <v>44392</v>
      </c>
      <c r="H844">
        <v>1</v>
      </c>
      <c r="L844">
        <v>0.5</v>
      </c>
      <c r="M844" s="13">
        <v>175.22</v>
      </c>
      <c r="N844" t="s">
        <v>27</v>
      </c>
      <c r="O844" t="s">
        <v>51</v>
      </c>
      <c r="P844">
        <v>29</v>
      </c>
      <c r="Q844" s="14">
        <f>_xlfn.IFS(H844=1,$AB$3,H844=2,$AB$4,H844=3,$AB$5)</f>
        <v>80</v>
      </c>
      <c r="R844" s="14">
        <f>L844*Q844</f>
        <v>40</v>
      </c>
      <c r="S844" s="14">
        <f>Table4[[#This Row],[LbrCost]]/24</f>
        <v>1.6666666666666667</v>
      </c>
      <c r="T844" s="14">
        <f>IF(Table4[[#This Row],[WtyLbr]]="Yes",0,Table4[[#This Row],[LbrCost]])</f>
        <v>40</v>
      </c>
      <c r="U844" s="14">
        <f>IF(Table4[[#This Row],[WtyParts]]="Yes",0,Table4[[#This Row],[PartsCost]])</f>
        <v>175.22</v>
      </c>
      <c r="V844" s="14">
        <f>M844+R844</f>
        <v>215.22</v>
      </c>
      <c r="W844" s="14">
        <f>SUM(Table4[[#This Row],[LbrFee]],Table4[[#This Row],[PartsFee]])</f>
        <v>215.22</v>
      </c>
      <c r="X844" t="s">
        <v>47</v>
      </c>
      <c r="Y844" t="s">
        <v>39</v>
      </c>
    </row>
    <row r="845" spans="1:25" ht="30" customHeight="1" x14ac:dyDescent="0.3">
      <c r="A845" t="s">
        <v>900</v>
      </c>
      <c r="B845" t="s">
        <v>42</v>
      </c>
      <c r="C845" t="s">
        <v>25</v>
      </c>
      <c r="D845" t="s">
        <v>53</v>
      </c>
      <c r="F845">
        <v>44363</v>
      </c>
      <c r="G845">
        <v>44398</v>
      </c>
      <c r="H845">
        <v>2</v>
      </c>
      <c r="L845">
        <v>3.5</v>
      </c>
      <c r="M845" s="13">
        <v>23</v>
      </c>
      <c r="N845" t="s">
        <v>27</v>
      </c>
      <c r="O845" t="s">
        <v>28</v>
      </c>
      <c r="P845">
        <v>35</v>
      </c>
      <c r="Q845" s="14">
        <f>_xlfn.IFS(H845=1,$AB$3,H845=2,$AB$4,H845=3,$AB$5)</f>
        <v>140</v>
      </c>
      <c r="R845" s="14">
        <f>L845*Q845</f>
        <v>490</v>
      </c>
      <c r="S845" s="14">
        <f>Table4[[#This Row],[LbrCost]]/24</f>
        <v>20.416666666666668</v>
      </c>
      <c r="T845" s="14">
        <f>IF(Table4[[#This Row],[WtyLbr]]="Yes",0,Table4[[#This Row],[LbrCost]])</f>
        <v>490</v>
      </c>
      <c r="U845" s="14">
        <f>IF(Table4[[#This Row],[WtyParts]]="Yes",0,Table4[[#This Row],[PartsCost]])</f>
        <v>23</v>
      </c>
      <c r="V845" s="14">
        <f>M845+R845</f>
        <v>513</v>
      </c>
      <c r="W845" s="14">
        <f>SUM(Table4[[#This Row],[LbrFee]],Table4[[#This Row],[PartsFee]])</f>
        <v>513</v>
      </c>
      <c r="X845" t="s">
        <v>47</v>
      </c>
      <c r="Y845" t="s">
        <v>47</v>
      </c>
    </row>
    <row r="846" spans="1:25" ht="30" customHeight="1" x14ac:dyDescent="0.3">
      <c r="A846" t="s">
        <v>901</v>
      </c>
      <c r="B846" t="s">
        <v>55</v>
      </c>
      <c r="C846" t="s">
        <v>25</v>
      </c>
      <c r="D846" t="s">
        <v>26</v>
      </c>
      <c r="F846">
        <v>44363</v>
      </c>
      <c r="H846">
        <v>2</v>
      </c>
      <c r="M846" s="13">
        <v>30</v>
      </c>
      <c r="N846" t="s">
        <v>27</v>
      </c>
      <c r="O846" t="s">
        <v>51</v>
      </c>
      <c r="Q846" s="14">
        <f>_xlfn.IFS(H846=1,$AB$3,H846=2,$AB$4,H846=3,$AB$5)</f>
        <v>140</v>
      </c>
      <c r="R846" s="14">
        <f>L846*Q846</f>
        <v>0</v>
      </c>
      <c r="S846" s="14">
        <f>Table4[[#This Row],[LbrCost]]/24</f>
        <v>0</v>
      </c>
      <c r="T846" s="14">
        <f>IF(Table4[[#This Row],[WtyLbr]]="Yes",0,Table4[[#This Row],[LbrCost]])</f>
        <v>0</v>
      </c>
      <c r="U846" s="14">
        <f>IF(Table4[[#This Row],[WtyParts]]="Yes",0,Table4[[#This Row],[PartsCost]])</f>
        <v>30</v>
      </c>
      <c r="V846" s="14">
        <f>M846+R846</f>
        <v>30</v>
      </c>
      <c r="W846" s="14">
        <f>SUM(Table4[[#This Row],[LbrFee]],Table4[[#This Row],[PartsFee]])</f>
        <v>30</v>
      </c>
      <c r="X846" t="s">
        <v>47</v>
      </c>
      <c r="Y846" t="s">
        <v>60</v>
      </c>
    </row>
    <row r="847" spans="1:25" ht="30" customHeight="1" x14ac:dyDescent="0.3">
      <c r="A847" t="s">
        <v>902</v>
      </c>
      <c r="B847" t="s">
        <v>36</v>
      </c>
      <c r="C847" t="s">
        <v>43</v>
      </c>
      <c r="D847" t="s">
        <v>37</v>
      </c>
      <c r="F847">
        <v>44363</v>
      </c>
      <c r="H847">
        <v>1</v>
      </c>
      <c r="M847" s="13">
        <v>161.08000000000001</v>
      </c>
      <c r="N847" t="s">
        <v>27</v>
      </c>
      <c r="O847" t="s">
        <v>28</v>
      </c>
      <c r="Q847" s="14">
        <f>_xlfn.IFS(H847=1,$AB$3,H847=2,$AB$4,H847=3,$AB$5)</f>
        <v>80</v>
      </c>
      <c r="R847" s="14">
        <f>L847*Q847</f>
        <v>0</v>
      </c>
      <c r="S847" s="14">
        <f>Table4[[#This Row],[LbrCost]]/24</f>
        <v>0</v>
      </c>
      <c r="T847" s="14">
        <f>IF(Table4[[#This Row],[WtyLbr]]="Yes",0,Table4[[#This Row],[LbrCost]])</f>
        <v>0</v>
      </c>
      <c r="U847" s="14">
        <f>IF(Table4[[#This Row],[WtyParts]]="Yes",0,Table4[[#This Row],[PartsCost]])</f>
        <v>161.08000000000001</v>
      </c>
      <c r="V847" s="14">
        <f>M847+R847</f>
        <v>161.08000000000001</v>
      </c>
      <c r="W847" s="14">
        <f>SUM(Table4[[#This Row],[LbrFee]],Table4[[#This Row],[PartsFee]])</f>
        <v>161.08000000000001</v>
      </c>
      <c r="X847" t="s">
        <v>47</v>
      </c>
      <c r="Y847" t="s">
        <v>60</v>
      </c>
    </row>
    <row r="848" spans="1:25" ht="30" customHeight="1" x14ac:dyDescent="0.3">
      <c r="A848" t="s">
        <v>903</v>
      </c>
      <c r="B848" t="s">
        <v>36</v>
      </c>
      <c r="C848" t="s">
        <v>25</v>
      </c>
      <c r="D848" t="s">
        <v>37</v>
      </c>
      <c r="F848">
        <v>44363</v>
      </c>
      <c r="H848">
        <v>1</v>
      </c>
      <c r="M848" s="13">
        <v>59.81</v>
      </c>
      <c r="N848" t="s">
        <v>27</v>
      </c>
      <c r="O848" t="s">
        <v>51</v>
      </c>
      <c r="Q848" s="14">
        <f>_xlfn.IFS(H848=1,$AB$3,H848=2,$AB$4,H848=3,$AB$5)</f>
        <v>80</v>
      </c>
      <c r="R848" s="14">
        <f>L848*Q848</f>
        <v>0</v>
      </c>
      <c r="S848" s="14">
        <f>Table4[[#This Row],[LbrCost]]/24</f>
        <v>0</v>
      </c>
      <c r="T848" s="14">
        <f>IF(Table4[[#This Row],[WtyLbr]]="Yes",0,Table4[[#This Row],[LbrCost]])</f>
        <v>0</v>
      </c>
      <c r="U848" s="14">
        <f>IF(Table4[[#This Row],[WtyParts]]="Yes",0,Table4[[#This Row],[PartsCost]])</f>
        <v>59.81</v>
      </c>
      <c r="V848" s="14">
        <f>M848+R848</f>
        <v>59.81</v>
      </c>
      <c r="W848" s="14">
        <f>SUM(Table4[[#This Row],[LbrFee]],Table4[[#This Row],[PartsFee]])</f>
        <v>59.81</v>
      </c>
      <c r="X848" t="s">
        <v>47</v>
      </c>
      <c r="Y848" t="s">
        <v>60</v>
      </c>
    </row>
    <row r="849" spans="1:25" ht="30" customHeight="1" x14ac:dyDescent="0.3">
      <c r="A849" t="s">
        <v>904</v>
      </c>
      <c r="B849" t="s">
        <v>55</v>
      </c>
      <c r="C849" t="s">
        <v>25</v>
      </c>
      <c r="D849" t="s">
        <v>26</v>
      </c>
      <c r="F849">
        <v>44363</v>
      </c>
      <c r="H849">
        <v>1</v>
      </c>
      <c r="M849" s="13">
        <v>19.2</v>
      </c>
      <c r="N849" t="s">
        <v>27</v>
      </c>
      <c r="O849" t="s">
        <v>51</v>
      </c>
      <c r="Q849" s="14">
        <f>_xlfn.IFS(H849=1,$AB$3,H849=2,$AB$4,H849=3,$AB$5)</f>
        <v>80</v>
      </c>
      <c r="R849" s="14">
        <f>L849*Q849</f>
        <v>0</v>
      </c>
      <c r="S849" s="14">
        <f>Table4[[#This Row],[LbrCost]]/24</f>
        <v>0</v>
      </c>
      <c r="T849" s="14">
        <f>IF(Table4[[#This Row],[WtyLbr]]="Yes",0,Table4[[#This Row],[LbrCost]])</f>
        <v>0</v>
      </c>
      <c r="U849" s="14">
        <f>IF(Table4[[#This Row],[WtyParts]]="Yes",0,Table4[[#This Row],[PartsCost]])</f>
        <v>19.2</v>
      </c>
      <c r="V849" s="14">
        <f>M849+R849</f>
        <v>19.2</v>
      </c>
      <c r="W849" s="14">
        <f>SUM(Table4[[#This Row],[LbrFee]],Table4[[#This Row],[PartsFee]])</f>
        <v>19.2</v>
      </c>
      <c r="X849" t="s">
        <v>47</v>
      </c>
      <c r="Y849" t="s">
        <v>60</v>
      </c>
    </row>
    <row r="850" spans="1:25" ht="30" customHeight="1" x14ac:dyDescent="0.3">
      <c r="A850" t="s">
        <v>905</v>
      </c>
      <c r="B850" t="s">
        <v>24</v>
      </c>
      <c r="C850" t="s">
        <v>202</v>
      </c>
      <c r="D850" t="s">
        <v>37</v>
      </c>
      <c r="E850" t="s">
        <v>44</v>
      </c>
      <c r="F850">
        <v>44363</v>
      </c>
      <c r="H850">
        <v>1</v>
      </c>
      <c r="M850" s="13">
        <v>50.79</v>
      </c>
      <c r="N850" t="s">
        <v>27</v>
      </c>
      <c r="O850" t="s">
        <v>28</v>
      </c>
      <c r="Q850" s="14">
        <f>_xlfn.IFS(H850=1,$AB$3,H850=2,$AB$4,H850=3,$AB$5)</f>
        <v>80</v>
      </c>
      <c r="R850" s="14">
        <f>L850*Q850</f>
        <v>0</v>
      </c>
      <c r="S850" s="14">
        <f>Table4[[#This Row],[LbrCost]]/24</f>
        <v>0</v>
      </c>
      <c r="T850" s="14">
        <f>IF(Table4[[#This Row],[WtyLbr]]="Yes",0,Table4[[#This Row],[LbrCost]])</f>
        <v>0</v>
      </c>
      <c r="U850" s="14">
        <f>IF(Table4[[#This Row],[WtyParts]]="Yes",0,Table4[[#This Row],[PartsCost]])</f>
        <v>50.79</v>
      </c>
      <c r="V850" s="14">
        <f>M850+R850</f>
        <v>50.79</v>
      </c>
      <c r="W850" s="14">
        <f>SUM(Table4[[#This Row],[LbrFee]],Table4[[#This Row],[PartsFee]])</f>
        <v>50.79</v>
      </c>
      <c r="X850" t="s">
        <v>47</v>
      </c>
      <c r="Y850" t="s">
        <v>60</v>
      </c>
    </row>
    <row r="851" spans="1:25" ht="30" customHeight="1" x14ac:dyDescent="0.3">
      <c r="A851" t="s">
        <v>906</v>
      </c>
      <c r="B851" t="s">
        <v>24</v>
      </c>
      <c r="C851" t="s">
        <v>202</v>
      </c>
      <c r="D851" t="s">
        <v>26</v>
      </c>
      <c r="F851">
        <v>44364</v>
      </c>
      <c r="G851">
        <v>44377</v>
      </c>
      <c r="H851">
        <v>2</v>
      </c>
      <c r="L851">
        <v>1.25</v>
      </c>
      <c r="M851" s="13">
        <v>122.81</v>
      </c>
      <c r="N851" t="s">
        <v>27</v>
      </c>
      <c r="O851" t="s">
        <v>51</v>
      </c>
      <c r="P851">
        <v>13</v>
      </c>
      <c r="Q851" s="14">
        <f>_xlfn.IFS(H851=1,$AB$3,H851=2,$AB$4,H851=3,$AB$5)</f>
        <v>140</v>
      </c>
      <c r="R851" s="14">
        <f>L851*Q851</f>
        <v>175</v>
      </c>
      <c r="S851" s="14">
        <f>Table4[[#This Row],[LbrCost]]/24</f>
        <v>7.291666666666667</v>
      </c>
      <c r="T851" s="14">
        <f>IF(Table4[[#This Row],[WtyLbr]]="Yes",0,Table4[[#This Row],[LbrCost]])</f>
        <v>175</v>
      </c>
      <c r="U851" s="14">
        <f>IF(Table4[[#This Row],[WtyParts]]="Yes",0,Table4[[#This Row],[PartsCost]])</f>
        <v>122.81</v>
      </c>
      <c r="V851" s="14">
        <f>M851+R851</f>
        <v>297.81</v>
      </c>
      <c r="W851" s="14">
        <f>SUM(Table4[[#This Row],[LbrFee]],Table4[[#This Row],[PartsFee]])</f>
        <v>297.81</v>
      </c>
      <c r="X851" t="s">
        <v>39</v>
      </c>
      <c r="Y851" t="s">
        <v>47</v>
      </c>
    </row>
    <row r="852" spans="1:25" ht="30" customHeight="1" x14ac:dyDescent="0.3">
      <c r="A852" t="s">
        <v>907</v>
      </c>
      <c r="B852" t="s">
        <v>55</v>
      </c>
      <c r="C852" t="s">
        <v>43</v>
      </c>
      <c r="D852" t="s">
        <v>26</v>
      </c>
      <c r="F852">
        <v>44364</v>
      </c>
      <c r="G852">
        <v>44383</v>
      </c>
      <c r="H852">
        <v>1</v>
      </c>
      <c r="L852">
        <v>0.25</v>
      </c>
      <c r="M852" s="13">
        <v>54.82</v>
      </c>
      <c r="N852" t="s">
        <v>27</v>
      </c>
      <c r="O852" t="s">
        <v>28</v>
      </c>
      <c r="P852">
        <v>19</v>
      </c>
      <c r="Q852" s="14">
        <f>_xlfn.IFS(H852=1,$AB$3,H852=2,$AB$4,H852=3,$AB$5)</f>
        <v>80</v>
      </c>
      <c r="R852" s="14">
        <f>L852*Q852</f>
        <v>20</v>
      </c>
      <c r="S852" s="14">
        <f>Table4[[#This Row],[LbrCost]]/24</f>
        <v>0.83333333333333337</v>
      </c>
      <c r="T852" s="14">
        <f>IF(Table4[[#This Row],[WtyLbr]]="Yes",0,Table4[[#This Row],[LbrCost]])</f>
        <v>20</v>
      </c>
      <c r="U852" s="14">
        <f>IF(Table4[[#This Row],[WtyParts]]="Yes",0,Table4[[#This Row],[PartsCost]])</f>
        <v>54.82</v>
      </c>
      <c r="V852" s="14">
        <f>M852+R852</f>
        <v>74.819999999999993</v>
      </c>
      <c r="W852" s="14">
        <f>SUM(Table4[[#This Row],[LbrFee]],Table4[[#This Row],[PartsFee]])</f>
        <v>74.819999999999993</v>
      </c>
      <c r="X852" t="s">
        <v>39</v>
      </c>
      <c r="Y852" t="s">
        <v>29</v>
      </c>
    </row>
    <row r="853" spans="1:25" ht="30" customHeight="1" x14ac:dyDescent="0.3">
      <c r="A853" t="s">
        <v>908</v>
      </c>
      <c r="B853" t="s">
        <v>36</v>
      </c>
      <c r="C853" t="s">
        <v>43</v>
      </c>
      <c r="D853" t="s">
        <v>33</v>
      </c>
      <c r="F853">
        <v>44364</v>
      </c>
      <c r="G853">
        <v>44399</v>
      </c>
      <c r="H853">
        <v>2</v>
      </c>
      <c r="L853">
        <v>2.5</v>
      </c>
      <c r="M853" s="13">
        <v>86.42</v>
      </c>
      <c r="N853" t="s">
        <v>27</v>
      </c>
      <c r="O853" t="s">
        <v>51</v>
      </c>
      <c r="P853">
        <v>35</v>
      </c>
      <c r="Q853" s="14">
        <f>_xlfn.IFS(H853=1,$AB$3,H853=2,$AB$4,H853=3,$AB$5)</f>
        <v>140</v>
      </c>
      <c r="R853" s="14">
        <f>L853*Q853</f>
        <v>350</v>
      </c>
      <c r="S853" s="14">
        <f>Table4[[#This Row],[LbrCost]]/24</f>
        <v>14.583333333333334</v>
      </c>
      <c r="T853" s="14">
        <f>IF(Table4[[#This Row],[WtyLbr]]="Yes",0,Table4[[#This Row],[LbrCost]])</f>
        <v>350</v>
      </c>
      <c r="U853" s="14">
        <f>IF(Table4[[#This Row],[WtyParts]]="Yes",0,Table4[[#This Row],[PartsCost]])</f>
        <v>86.42</v>
      </c>
      <c r="V853" s="14">
        <f>M853+R853</f>
        <v>436.42</v>
      </c>
      <c r="W853" s="14">
        <f>SUM(Table4[[#This Row],[LbrFee]],Table4[[#This Row],[PartsFee]])</f>
        <v>436.42</v>
      </c>
      <c r="X853" t="s">
        <v>39</v>
      </c>
      <c r="Y853" t="s">
        <v>39</v>
      </c>
    </row>
    <row r="854" spans="1:25" ht="30" customHeight="1" x14ac:dyDescent="0.3">
      <c r="A854" t="s">
        <v>909</v>
      </c>
      <c r="B854" t="s">
        <v>143</v>
      </c>
      <c r="C854" t="s">
        <v>202</v>
      </c>
      <c r="D854" t="s">
        <v>26</v>
      </c>
      <c r="F854">
        <v>44364</v>
      </c>
      <c r="H854">
        <v>2</v>
      </c>
      <c r="M854" s="13">
        <v>100.6</v>
      </c>
      <c r="N854" t="s">
        <v>27</v>
      </c>
      <c r="O854" t="s">
        <v>51</v>
      </c>
      <c r="Q854" s="14">
        <f>_xlfn.IFS(H854=1,$AB$3,H854=2,$AB$4,H854=3,$AB$5)</f>
        <v>140</v>
      </c>
      <c r="R854" s="14">
        <f>L854*Q854</f>
        <v>0</v>
      </c>
      <c r="S854" s="14">
        <f>Table4[[#This Row],[LbrCost]]/24</f>
        <v>0</v>
      </c>
      <c r="T854" s="14">
        <f>IF(Table4[[#This Row],[WtyLbr]]="Yes",0,Table4[[#This Row],[LbrCost]])</f>
        <v>0</v>
      </c>
      <c r="U854" s="14">
        <f>IF(Table4[[#This Row],[WtyParts]]="Yes",0,Table4[[#This Row],[PartsCost]])</f>
        <v>100.6</v>
      </c>
      <c r="V854" s="14">
        <f>M854+R854</f>
        <v>100.6</v>
      </c>
      <c r="W854" s="14">
        <f>SUM(Table4[[#This Row],[LbrFee]],Table4[[#This Row],[PartsFee]])</f>
        <v>100.6</v>
      </c>
      <c r="X854" t="s">
        <v>39</v>
      </c>
      <c r="Y854" t="s">
        <v>60</v>
      </c>
    </row>
    <row r="855" spans="1:25" ht="30" customHeight="1" x14ac:dyDescent="0.3">
      <c r="A855" t="s">
        <v>910</v>
      </c>
      <c r="B855" t="s">
        <v>24</v>
      </c>
      <c r="C855" t="s">
        <v>202</v>
      </c>
      <c r="D855" t="s">
        <v>37</v>
      </c>
      <c r="F855">
        <v>44364</v>
      </c>
      <c r="H855">
        <v>1</v>
      </c>
      <c r="M855" s="13">
        <v>17.170000000000002</v>
      </c>
      <c r="N855" t="s">
        <v>27</v>
      </c>
      <c r="O855" t="s">
        <v>28</v>
      </c>
      <c r="Q855" s="14">
        <f>_xlfn.IFS(H855=1,$AB$3,H855=2,$AB$4,H855=3,$AB$5)</f>
        <v>80</v>
      </c>
      <c r="R855" s="14">
        <f>L855*Q855</f>
        <v>0</v>
      </c>
      <c r="S855" s="14">
        <f>Table4[[#This Row],[LbrCost]]/24</f>
        <v>0</v>
      </c>
      <c r="T855" s="14">
        <f>IF(Table4[[#This Row],[WtyLbr]]="Yes",0,Table4[[#This Row],[LbrCost]])</f>
        <v>0</v>
      </c>
      <c r="U855" s="14">
        <f>IF(Table4[[#This Row],[WtyParts]]="Yes",0,Table4[[#This Row],[PartsCost]])</f>
        <v>17.170000000000002</v>
      </c>
      <c r="V855" s="14">
        <f>M855+R855</f>
        <v>17.170000000000002</v>
      </c>
      <c r="W855" s="14">
        <f>SUM(Table4[[#This Row],[LbrFee]],Table4[[#This Row],[PartsFee]])</f>
        <v>17.170000000000002</v>
      </c>
      <c r="X855" t="s">
        <v>39</v>
      </c>
      <c r="Y855" t="s">
        <v>60</v>
      </c>
    </row>
    <row r="856" spans="1:25" ht="30" customHeight="1" x14ac:dyDescent="0.3">
      <c r="A856" t="s">
        <v>911</v>
      </c>
      <c r="B856" t="s">
        <v>55</v>
      </c>
      <c r="C856" t="s">
        <v>50</v>
      </c>
      <c r="D856" t="s">
        <v>26</v>
      </c>
      <c r="F856">
        <v>44364</v>
      </c>
      <c r="H856">
        <v>1</v>
      </c>
      <c r="M856" s="13">
        <v>10.31</v>
      </c>
      <c r="N856" t="s">
        <v>27</v>
      </c>
      <c r="O856" t="s">
        <v>38</v>
      </c>
      <c r="Q856" s="14">
        <f>_xlfn.IFS(H856=1,$AB$3,H856=2,$AB$4,H856=3,$AB$5)</f>
        <v>80</v>
      </c>
      <c r="R856" s="14">
        <f>L856*Q856</f>
        <v>0</v>
      </c>
      <c r="S856" s="14">
        <f>Table4[[#This Row],[LbrCost]]/24</f>
        <v>0</v>
      </c>
      <c r="T856" s="14">
        <f>IF(Table4[[#This Row],[WtyLbr]]="Yes",0,Table4[[#This Row],[LbrCost]])</f>
        <v>0</v>
      </c>
      <c r="U856" s="14">
        <f>IF(Table4[[#This Row],[WtyParts]]="Yes",0,Table4[[#This Row],[PartsCost]])</f>
        <v>10.31</v>
      </c>
      <c r="V856" s="14">
        <f>M856+R856</f>
        <v>10.31</v>
      </c>
      <c r="W856" s="14">
        <f>SUM(Table4[[#This Row],[LbrFee]],Table4[[#This Row],[PartsFee]])</f>
        <v>10.31</v>
      </c>
      <c r="X856" t="s">
        <v>39</v>
      </c>
      <c r="Y856" t="s">
        <v>60</v>
      </c>
    </row>
    <row r="857" spans="1:25" ht="30" customHeight="1" x14ac:dyDescent="0.3">
      <c r="A857" t="s">
        <v>912</v>
      </c>
      <c r="B857" t="s">
        <v>24</v>
      </c>
      <c r="C857" t="s">
        <v>202</v>
      </c>
      <c r="D857" t="s">
        <v>26</v>
      </c>
      <c r="F857">
        <v>44364</v>
      </c>
      <c r="H857">
        <v>2</v>
      </c>
      <c r="M857" s="13">
        <v>18.63</v>
      </c>
      <c r="N857" t="s">
        <v>27</v>
      </c>
      <c r="O857" t="s">
        <v>28</v>
      </c>
      <c r="Q857" s="14">
        <f>_xlfn.IFS(H857=1,$AB$3,H857=2,$AB$4,H857=3,$AB$5)</f>
        <v>140</v>
      </c>
      <c r="R857" s="14">
        <f>L857*Q857</f>
        <v>0</v>
      </c>
      <c r="S857" s="14">
        <f>Table4[[#This Row],[LbrCost]]/24</f>
        <v>0</v>
      </c>
      <c r="T857" s="14">
        <f>IF(Table4[[#This Row],[WtyLbr]]="Yes",0,Table4[[#This Row],[LbrCost]])</f>
        <v>0</v>
      </c>
      <c r="U857" s="14">
        <f>IF(Table4[[#This Row],[WtyParts]]="Yes",0,Table4[[#This Row],[PartsCost]])</f>
        <v>18.63</v>
      </c>
      <c r="V857" s="14">
        <f>M857+R857</f>
        <v>18.63</v>
      </c>
      <c r="W857" s="14">
        <f>SUM(Table4[[#This Row],[LbrFee]],Table4[[#This Row],[PartsFee]])</f>
        <v>18.63</v>
      </c>
      <c r="X857" t="s">
        <v>39</v>
      </c>
      <c r="Y857" t="s">
        <v>60</v>
      </c>
    </row>
    <row r="858" spans="1:25" ht="30" customHeight="1" x14ac:dyDescent="0.3">
      <c r="A858" t="s">
        <v>913</v>
      </c>
      <c r="B858" t="s">
        <v>24</v>
      </c>
      <c r="C858" t="s">
        <v>202</v>
      </c>
      <c r="D858" t="s">
        <v>26</v>
      </c>
      <c r="F858">
        <v>44364</v>
      </c>
      <c r="H858">
        <v>2</v>
      </c>
      <c r="M858" s="13">
        <v>32</v>
      </c>
      <c r="N858" t="s">
        <v>27</v>
      </c>
      <c r="O858" t="s">
        <v>28</v>
      </c>
      <c r="Q858" s="14">
        <f>_xlfn.IFS(H858=1,$AB$3,H858=2,$AB$4,H858=3,$AB$5)</f>
        <v>140</v>
      </c>
      <c r="R858" s="14">
        <f>L858*Q858</f>
        <v>0</v>
      </c>
      <c r="S858" s="14">
        <f>Table4[[#This Row],[LbrCost]]/24</f>
        <v>0</v>
      </c>
      <c r="T858" s="14">
        <f>IF(Table4[[#This Row],[WtyLbr]]="Yes",0,Table4[[#This Row],[LbrCost]])</f>
        <v>0</v>
      </c>
      <c r="U858" s="14">
        <f>IF(Table4[[#This Row],[WtyParts]]="Yes",0,Table4[[#This Row],[PartsCost]])</f>
        <v>32</v>
      </c>
      <c r="V858" s="14">
        <f>M858+R858</f>
        <v>32</v>
      </c>
      <c r="W858" s="14">
        <f>SUM(Table4[[#This Row],[LbrFee]],Table4[[#This Row],[PartsFee]])</f>
        <v>32</v>
      </c>
      <c r="X858" t="s">
        <v>39</v>
      </c>
      <c r="Y858" t="s">
        <v>60</v>
      </c>
    </row>
    <row r="859" spans="1:25" ht="30" customHeight="1" x14ac:dyDescent="0.3">
      <c r="A859" t="s">
        <v>914</v>
      </c>
      <c r="B859" t="s">
        <v>24</v>
      </c>
      <c r="C859" t="s">
        <v>202</v>
      </c>
      <c r="D859" t="s">
        <v>37</v>
      </c>
      <c r="F859">
        <v>44364</v>
      </c>
      <c r="H859">
        <v>1</v>
      </c>
      <c r="M859" s="13">
        <v>14.13</v>
      </c>
      <c r="N859" t="s">
        <v>27</v>
      </c>
      <c r="O859" t="s">
        <v>38</v>
      </c>
      <c r="Q859" s="14">
        <f>_xlfn.IFS(H859=1,$AB$3,H859=2,$AB$4,H859=3,$AB$5)</f>
        <v>80</v>
      </c>
      <c r="R859" s="14">
        <f>L859*Q859</f>
        <v>0</v>
      </c>
      <c r="S859" s="14">
        <f>Table4[[#This Row],[LbrCost]]/24</f>
        <v>0</v>
      </c>
      <c r="T859" s="14">
        <f>IF(Table4[[#This Row],[WtyLbr]]="Yes",0,Table4[[#This Row],[LbrCost]])</f>
        <v>0</v>
      </c>
      <c r="U859" s="14">
        <f>IF(Table4[[#This Row],[WtyParts]]="Yes",0,Table4[[#This Row],[PartsCost]])</f>
        <v>14.13</v>
      </c>
      <c r="V859" s="14">
        <f>M859+R859</f>
        <v>14.13</v>
      </c>
      <c r="W859" s="14">
        <f>SUM(Table4[[#This Row],[LbrFee]],Table4[[#This Row],[PartsFee]])</f>
        <v>14.13</v>
      </c>
      <c r="X859" t="s">
        <v>39</v>
      </c>
      <c r="Y859" t="s">
        <v>60</v>
      </c>
    </row>
    <row r="860" spans="1:25" ht="30" customHeight="1" x14ac:dyDescent="0.3">
      <c r="A860" t="s">
        <v>915</v>
      </c>
      <c r="B860" t="s">
        <v>24</v>
      </c>
      <c r="C860" t="s">
        <v>202</v>
      </c>
      <c r="D860" t="s">
        <v>53</v>
      </c>
      <c r="F860">
        <v>44364</v>
      </c>
      <c r="H860">
        <v>1</v>
      </c>
      <c r="M860" s="13">
        <v>322</v>
      </c>
      <c r="N860" t="s">
        <v>27</v>
      </c>
      <c r="O860" t="s">
        <v>28</v>
      </c>
      <c r="Q860" s="14">
        <f>_xlfn.IFS(H860=1,$AB$3,H860=2,$AB$4,H860=3,$AB$5)</f>
        <v>80</v>
      </c>
      <c r="R860" s="14">
        <f>L860*Q860</f>
        <v>0</v>
      </c>
      <c r="S860" s="14">
        <f>Table4[[#This Row],[LbrCost]]/24</f>
        <v>0</v>
      </c>
      <c r="T860" s="14">
        <f>IF(Table4[[#This Row],[WtyLbr]]="Yes",0,Table4[[#This Row],[LbrCost]])</f>
        <v>0</v>
      </c>
      <c r="U860" s="14">
        <f>IF(Table4[[#This Row],[WtyParts]]="Yes",0,Table4[[#This Row],[PartsCost]])</f>
        <v>322</v>
      </c>
      <c r="V860" s="14">
        <f>M860+R860</f>
        <v>322</v>
      </c>
      <c r="W860" s="14">
        <f>SUM(Table4[[#This Row],[LbrFee]],Table4[[#This Row],[PartsFee]])</f>
        <v>322</v>
      </c>
      <c r="X860" t="s">
        <v>39</v>
      </c>
      <c r="Y860" t="s">
        <v>60</v>
      </c>
    </row>
    <row r="861" spans="1:25" ht="30" customHeight="1" x14ac:dyDescent="0.3">
      <c r="A861" t="s">
        <v>916</v>
      </c>
      <c r="B861" t="s">
        <v>143</v>
      </c>
      <c r="C861" t="s">
        <v>202</v>
      </c>
      <c r="D861" t="s">
        <v>26</v>
      </c>
      <c r="F861">
        <v>44364</v>
      </c>
      <c r="H861">
        <v>2</v>
      </c>
      <c r="M861" s="13">
        <v>50.6</v>
      </c>
      <c r="N861" t="s">
        <v>27</v>
      </c>
      <c r="O861" t="s">
        <v>51</v>
      </c>
      <c r="Q861" s="14">
        <f>_xlfn.IFS(H861=1,$AB$3,H861=2,$AB$4,H861=3,$AB$5)</f>
        <v>140</v>
      </c>
      <c r="R861" s="14">
        <f>L861*Q861</f>
        <v>0</v>
      </c>
      <c r="S861" s="14">
        <f>Table4[[#This Row],[LbrCost]]/24</f>
        <v>0</v>
      </c>
      <c r="T861" s="14">
        <f>IF(Table4[[#This Row],[WtyLbr]]="Yes",0,Table4[[#This Row],[LbrCost]])</f>
        <v>0</v>
      </c>
      <c r="U861" s="14">
        <f>IF(Table4[[#This Row],[WtyParts]]="Yes",0,Table4[[#This Row],[PartsCost]])</f>
        <v>50.6</v>
      </c>
      <c r="V861" s="14">
        <f>M861+R861</f>
        <v>50.6</v>
      </c>
      <c r="W861" s="14">
        <f>SUM(Table4[[#This Row],[LbrFee]],Table4[[#This Row],[PartsFee]])</f>
        <v>50.6</v>
      </c>
      <c r="X861" t="s">
        <v>39</v>
      </c>
      <c r="Y861" t="s">
        <v>60</v>
      </c>
    </row>
    <row r="862" spans="1:25" ht="30" customHeight="1" x14ac:dyDescent="0.3">
      <c r="A862" t="s">
        <v>917</v>
      </c>
      <c r="B862" t="s">
        <v>80</v>
      </c>
      <c r="C862" t="s">
        <v>50</v>
      </c>
      <c r="D862" t="s">
        <v>26</v>
      </c>
      <c r="F862">
        <v>44365</v>
      </c>
      <c r="G862">
        <v>44389</v>
      </c>
      <c r="H862">
        <v>2</v>
      </c>
      <c r="L862">
        <v>2</v>
      </c>
      <c r="M862" s="13">
        <v>134.5</v>
      </c>
      <c r="N862" t="s">
        <v>27</v>
      </c>
      <c r="O862" t="s">
        <v>51</v>
      </c>
      <c r="P862">
        <v>24</v>
      </c>
      <c r="Q862" s="14">
        <f>_xlfn.IFS(H862=1,$AB$3,H862=2,$AB$4,H862=3,$AB$5)</f>
        <v>140</v>
      </c>
      <c r="R862" s="14">
        <f>L862*Q862</f>
        <v>280</v>
      </c>
      <c r="S862" s="14">
        <f>Table4[[#This Row],[LbrCost]]/24</f>
        <v>11.666666666666666</v>
      </c>
      <c r="T862" s="14">
        <f>IF(Table4[[#This Row],[WtyLbr]]="Yes",0,Table4[[#This Row],[LbrCost]])</f>
        <v>280</v>
      </c>
      <c r="U862" s="14">
        <f>IF(Table4[[#This Row],[WtyParts]]="Yes",0,Table4[[#This Row],[PartsCost]])</f>
        <v>134.5</v>
      </c>
      <c r="V862" s="14">
        <f>M862+R862</f>
        <v>414.5</v>
      </c>
      <c r="W862" s="14">
        <f>SUM(Table4[[#This Row],[LbrFee]],Table4[[#This Row],[PartsFee]])</f>
        <v>414.5</v>
      </c>
      <c r="X862" t="s">
        <v>34</v>
      </c>
      <c r="Y862" t="s">
        <v>63</v>
      </c>
    </row>
    <row r="863" spans="1:25" ht="30" customHeight="1" x14ac:dyDescent="0.3">
      <c r="A863" t="s">
        <v>918</v>
      </c>
      <c r="B863" t="s">
        <v>68</v>
      </c>
      <c r="C863" t="s">
        <v>43</v>
      </c>
      <c r="D863" t="s">
        <v>33</v>
      </c>
      <c r="F863">
        <v>44366</v>
      </c>
      <c r="G863">
        <v>44380</v>
      </c>
      <c r="H863">
        <v>1</v>
      </c>
      <c r="L863">
        <v>0.5</v>
      </c>
      <c r="M863" s="13">
        <v>78.33</v>
      </c>
      <c r="N863" t="s">
        <v>27</v>
      </c>
      <c r="O863" t="s">
        <v>51</v>
      </c>
      <c r="P863">
        <v>14</v>
      </c>
      <c r="Q863" s="14">
        <f>_xlfn.IFS(H863=1,$AB$3,H863=2,$AB$4,H863=3,$AB$5)</f>
        <v>80</v>
      </c>
      <c r="R863" s="14">
        <f>L863*Q863</f>
        <v>40</v>
      </c>
      <c r="S863" s="14">
        <f>Table4[[#This Row],[LbrCost]]/24</f>
        <v>1.6666666666666667</v>
      </c>
      <c r="T863" s="14">
        <f>IF(Table4[[#This Row],[WtyLbr]]="Yes",0,Table4[[#This Row],[LbrCost]])</f>
        <v>40</v>
      </c>
      <c r="U863" s="14">
        <f>IF(Table4[[#This Row],[WtyParts]]="Yes",0,Table4[[#This Row],[PartsCost]])</f>
        <v>78.33</v>
      </c>
      <c r="V863" s="14">
        <f>M863+R863</f>
        <v>118.33</v>
      </c>
      <c r="W863" s="14">
        <f>SUM(Table4[[#This Row],[LbrFee]],Table4[[#This Row],[PartsFee]])</f>
        <v>118.33</v>
      </c>
      <c r="X863" t="s">
        <v>60</v>
      </c>
      <c r="Y863" t="s">
        <v>60</v>
      </c>
    </row>
    <row r="864" spans="1:25" ht="30" customHeight="1" x14ac:dyDescent="0.3">
      <c r="A864" t="s">
        <v>919</v>
      </c>
      <c r="B864" t="s">
        <v>42</v>
      </c>
      <c r="C864" t="s">
        <v>25</v>
      </c>
      <c r="D864" t="s">
        <v>169</v>
      </c>
      <c r="F864">
        <v>44368</v>
      </c>
      <c r="G864">
        <v>44377</v>
      </c>
      <c r="H864">
        <v>1</v>
      </c>
      <c r="L864">
        <v>1.5</v>
      </c>
      <c r="M864" s="13">
        <v>202.8</v>
      </c>
      <c r="N864" t="s">
        <v>27</v>
      </c>
      <c r="O864" t="s">
        <v>28</v>
      </c>
      <c r="P864">
        <v>9</v>
      </c>
      <c r="Q864" s="14">
        <f>_xlfn.IFS(H864=1,$AB$3,H864=2,$AB$4,H864=3,$AB$5)</f>
        <v>80</v>
      </c>
      <c r="R864" s="14">
        <f>L864*Q864</f>
        <v>120</v>
      </c>
      <c r="S864" s="14">
        <f>Table4[[#This Row],[LbrCost]]/24</f>
        <v>5</v>
      </c>
      <c r="T864" s="14">
        <f>IF(Table4[[#This Row],[WtyLbr]]="Yes",0,Table4[[#This Row],[LbrCost]])</f>
        <v>120</v>
      </c>
      <c r="U864" s="14">
        <f>IF(Table4[[#This Row],[WtyParts]]="Yes",0,Table4[[#This Row],[PartsCost]])</f>
        <v>202.8</v>
      </c>
      <c r="V864" s="14">
        <f>M864+R864</f>
        <v>322.8</v>
      </c>
      <c r="W864" s="14">
        <f>SUM(Table4[[#This Row],[LbrFee]],Table4[[#This Row],[PartsFee]])</f>
        <v>322.8</v>
      </c>
      <c r="X864" t="s">
        <v>63</v>
      </c>
      <c r="Y864" t="s">
        <v>47</v>
      </c>
    </row>
    <row r="865" spans="1:25" ht="30" customHeight="1" x14ac:dyDescent="0.3">
      <c r="A865" t="s">
        <v>920</v>
      </c>
      <c r="B865" t="s">
        <v>36</v>
      </c>
      <c r="C865" t="s">
        <v>50</v>
      </c>
      <c r="D865" t="s">
        <v>33</v>
      </c>
      <c r="F865">
        <v>44368</v>
      </c>
      <c r="G865">
        <v>44386</v>
      </c>
      <c r="H865">
        <v>1</v>
      </c>
      <c r="L865">
        <v>0.5</v>
      </c>
      <c r="M865" s="13">
        <v>67.900000000000006</v>
      </c>
      <c r="N865" t="s">
        <v>27</v>
      </c>
      <c r="O865" t="s">
        <v>51</v>
      </c>
      <c r="P865">
        <v>18</v>
      </c>
      <c r="Q865" s="14">
        <f>_xlfn.IFS(H865=1,$AB$3,H865=2,$AB$4,H865=3,$AB$5)</f>
        <v>80</v>
      </c>
      <c r="R865" s="14">
        <f>L865*Q865</f>
        <v>40</v>
      </c>
      <c r="S865" s="14">
        <f>Table4[[#This Row],[LbrCost]]/24</f>
        <v>1.6666666666666667</v>
      </c>
      <c r="T865" s="14">
        <f>IF(Table4[[#This Row],[WtyLbr]]="Yes",0,Table4[[#This Row],[LbrCost]])</f>
        <v>40</v>
      </c>
      <c r="U865" s="14">
        <f>IF(Table4[[#This Row],[WtyParts]]="Yes",0,Table4[[#This Row],[PartsCost]])</f>
        <v>67.900000000000006</v>
      </c>
      <c r="V865" s="14">
        <f>M865+R865</f>
        <v>107.9</v>
      </c>
      <c r="W865" s="14">
        <f>SUM(Table4[[#This Row],[LbrFee]],Table4[[#This Row],[PartsFee]])</f>
        <v>107.9</v>
      </c>
      <c r="X865" t="s">
        <v>63</v>
      </c>
      <c r="Y865" t="s">
        <v>34</v>
      </c>
    </row>
    <row r="866" spans="1:25" ht="30" customHeight="1" x14ac:dyDescent="0.3">
      <c r="A866" t="s">
        <v>921</v>
      </c>
      <c r="B866" t="s">
        <v>143</v>
      </c>
      <c r="C866" t="s">
        <v>202</v>
      </c>
      <c r="D866" t="s">
        <v>26</v>
      </c>
      <c r="F866">
        <v>44368</v>
      </c>
      <c r="G866">
        <v>44389</v>
      </c>
      <c r="H866">
        <v>2</v>
      </c>
      <c r="L866">
        <v>1</v>
      </c>
      <c r="M866" s="13">
        <v>144</v>
      </c>
      <c r="N866" t="s">
        <v>27</v>
      </c>
      <c r="O866" t="s">
        <v>51</v>
      </c>
      <c r="P866">
        <v>21</v>
      </c>
      <c r="Q866" s="14">
        <f>_xlfn.IFS(H866=1,$AB$3,H866=2,$AB$4,H866=3,$AB$5)</f>
        <v>140</v>
      </c>
      <c r="R866" s="14">
        <f>L866*Q866</f>
        <v>140</v>
      </c>
      <c r="S866" s="14">
        <f>Table4[[#This Row],[LbrCost]]/24</f>
        <v>5.833333333333333</v>
      </c>
      <c r="T866" s="14">
        <f>IF(Table4[[#This Row],[WtyLbr]]="Yes",0,Table4[[#This Row],[LbrCost]])</f>
        <v>140</v>
      </c>
      <c r="U866" s="14">
        <f>IF(Table4[[#This Row],[WtyParts]]="Yes",0,Table4[[#This Row],[PartsCost]])</f>
        <v>144</v>
      </c>
      <c r="V866" s="14">
        <f>M866+R866</f>
        <v>284</v>
      </c>
      <c r="W866" s="14">
        <f>SUM(Table4[[#This Row],[LbrFee]],Table4[[#This Row],[PartsFee]])</f>
        <v>284</v>
      </c>
      <c r="X866" t="s">
        <v>63</v>
      </c>
      <c r="Y866" t="s">
        <v>63</v>
      </c>
    </row>
    <row r="867" spans="1:25" ht="30" customHeight="1" x14ac:dyDescent="0.3">
      <c r="A867" t="s">
        <v>922</v>
      </c>
      <c r="B867" t="s">
        <v>31</v>
      </c>
      <c r="C867" t="s">
        <v>50</v>
      </c>
      <c r="D867" t="s">
        <v>37</v>
      </c>
      <c r="F867">
        <v>44368</v>
      </c>
      <c r="G867">
        <v>44390</v>
      </c>
      <c r="H867">
        <v>2</v>
      </c>
      <c r="L867">
        <v>0.25</v>
      </c>
      <c r="M867" s="13">
        <v>178.36</v>
      </c>
      <c r="N867" t="s">
        <v>27</v>
      </c>
      <c r="O867" t="s">
        <v>28</v>
      </c>
      <c r="P867">
        <v>22</v>
      </c>
      <c r="Q867" s="14">
        <f>_xlfn.IFS(H867=1,$AB$3,H867=2,$AB$4,H867=3,$AB$5)</f>
        <v>140</v>
      </c>
      <c r="R867" s="14">
        <f>L867*Q867</f>
        <v>35</v>
      </c>
      <c r="S867" s="14">
        <f>Table4[[#This Row],[LbrCost]]/24</f>
        <v>1.4583333333333333</v>
      </c>
      <c r="T867" s="14">
        <f>IF(Table4[[#This Row],[WtyLbr]]="Yes",0,Table4[[#This Row],[LbrCost]])</f>
        <v>35</v>
      </c>
      <c r="U867" s="14">
        <f>IF(Table4[[#This Row],[WtyParts]]="Yes",0,Table4[[#This Row],[PartsCost]])</f>
        <v>178.36</v>
      </c>
      <c r="V867" s="14">
        <f>M867+R867</f>
        <v>213.36</v>
      </c>
      <c r="W867" s="14">
        <f>SUM(Table4[[#This Row],[LbrFee]],Table4[[#This Row],[PartsFee]])</f>
        <v>213.36</v>
      </c>
      <c r="X867" t="s">
        <v>63</v>
      </c>
      <c r="Y867" t="s">
        <v>29</v>
      </c>
    </row>
    <row r="868" spans="1:25" ht="30" customHeight="1" x14ac:dyDescent="0.3">
      <c r="A868" t="s">
        <v>923</v>
      </c>
      <c r="B868" t="s">
        <v>201</v>
      </c>
      <c r="C868" t="s">
        <v>202</v>
      </c>
      <c r="D868" t="s">
        <v>37</v>
      </c>
      <c r="F868">
        <v>44368</v>
      </c>
      <c r="G868">
        <v>44391</v>
      </c>
      <c r="H868">
        <v>1</v>
      </c>
      <c r="L868">
        <v>0.25</v>
      </c>
      <c r="M868" s="13">
        <v>7.31</v>
      </c>
      <c r="N868" t="s">
        <v>27</v>
      </c>
      <c r="O868" t="s">
        <v>38</v>
      </c>
      <c r="P868">
        <v>23</v>
      </c>
      <c r="Q868" s="14">
        <f>_xlfn.IFS(H868=1,$AB$3,H868=2,$AB$4,H868=3,$AB$5)</f>
        <v>80</v>
      </c>
      <c r="R868" s="14">
        <f>L868*Q868</f>
        <v>20</v>
      </c>
      <c r="S868" s="14">
        <f>Table4[[#This Row],[LbrCost]]/24</f>
        <v>0.83333333333333337</v>
      </c>
      <c r="T868" s="14">
        <f>IF(Table4[[#This Row],[WtyLbr]]="Yes",0,Table4[[#This Row],[LbrCost]])</f>
        <v>20</v>
      </c>
      <c r="U868" s="14">
        <f>IF(Table4[[#This Row],[WtyParts]]="Yes",0,Table4[[#This Row],[PartsCost]])</f>
        <v>7.31</v>
      </c>
      <c r="V868" s="14">
        <f>M868+R868</f>
        <v>27.31</v>
      </c>
      <c r="W868" s="14">
        <f>SUM(Table4[[#This Row],[LbrFee]],Table4[[#This Row],[PartsFee]])</f>
        <v>27.31</v>
      </c>
      <c r="X868" t="s">
        <v>63</v>
      </c>
      <c r="Y868" t="s">
        <v>47</v>
      </c>
    </row>
    <row r="869" spans="1:25" ht="30" customHeight="1" x14ac:dyDescent="0.3">
      <c r="A869" t="s">
        <v>924</v>
      </c>
      <c r="B869" t="s">
        <v>201</v>
      </c>
      <c r="C869" t="s">
        <v>202</v>
      </c>
      <c r="D869" t="s">
        <v>26</v>
      </c>
      <c r="F869">
        <v>44368</v>
      </c>
      <c r="H869">
        <v>2</v>
      </c>
      <c r="M869" s="13">
        <v>120</v>
      </c>
      <c r="N869" t="s">
        <v>27</v>
      </c>
      <c r="O869" t="s">
        <v>28</v>
      </c>
      <c r="Q869" s="14">
        <f>_xlfn.IFS(H869=1,$AB$3,H869=2,$AB$4,H869=3,$AB$5)</f>
        <v>140</v>
      </c>
      <c r="R869" s="14">
        <f>L869*Q869</f>
        <v>0</v>
      </c>
      <c r="S869" s="14">
        <f>Table4[[#This Row],[LbrCost]]/24</f>
        <v>0</v>
      </c>
      <c r="T869" s="14">
        <f>IF(Table4[[#This Row],[WtyLbr]]="Yes",0,Table4[[#This Row],[LbrCost]])</f>
        <v>0</v>
      </c>
      <c r="U869" s="14">
        <f>IF(Table4[[#This Row],[WtyParts]]="Yes",0,Table4[[#This Row],[PartsCost]])</f>
        <v>120</v>
      </c>
      <c r="V869" s="14">
        <f>M869+R869</f>
        <v>120</v>
      </c>
      <c r="W869" s="14">
        <f>SUM(Table4[[#This Row],[LbrFee]],Table4[[#This Row],[PartsFee]])</f>
        <v>120</v>
      </c>
      <c r="X869" t="s">
        <v>63</v>
      </c>
      <c r="Y869" t="s">
        <v>60</v>
      </c>
    </row>
    <row r="870" spans="1:25" ht="30" customHeight="1" x14ac:dyDescent="0.3">
      <c r="A870" t="s">
        <v>925</v>
      </c>
      <c r="B870" t="s">
        <v>42</v>
      </c>
      <c r="C870" t="s">
        <v>43</v>
      </c>
      <c r="D870" t="s">
        <v>26</v>
      </c>
      <c r="F870">
        <v>44368</v>
      </c>
      <c r="H870">
        <v>1</v>
      </c>
      <c r="M870" s="13">
        <v>193.84</v>
      </c>
      <c r="N870" t="s">
        <v>27</v>
      </c>
      <c r="O870" t="s">
        <v>51</v>
      </c>
      <c r="Q870" s="14">
        <f>_xlfn.IFS(H870=1,$AB$3,H870=2,$AB$4,H870=3,$AB$5)</f>
        <v>80</v>
      </c>
      <c r="R870" s="14">
        <f>L870*Q870</f>
        <v>0</v>
      </c>
      <c r="S870" s="14">
        <f>Table4[[#This Row],[LbrCost]]/24</f>
        <v>0</v>
      </c>
      <c r="T870" s="14">
        <f>IF(Table4[[#This Row],[WtyLbr]]="Yes",0,Table4[[#This Row],[LbrCost]])</f>
        <v>0</v>
      </c>
      <c r="U870" s="14">
        <f>IF(Table4[[#This Row],[WtyParts]]="Yes",0,Table4[[#This Row],[PartsCost]])</f>
        <v>193.84</v>
      </c>
      <c r="V870" s="14">
        <f>M870+R870</f>
        <v>193.84</v>
      </c>
      <c r="W870" s="14">
        <f>SUM(Table4[[#This Row],[LbrFee]],Table4[[#This Row],[PartsFee]])</f>
        <v>193.84</v>
      </c>
      <c r="X870" t="s">
        <v>63</v>
      </c>
      <c r="Y870" t="s">
        <v>60</v>
      </c>
    </row>
    <row r="871" spans="1:25" ht="30" customHeight="1" x14ac:dyDescent="0.3">
      <c r="A871" t="s">
        <v>926</v>
      </c>
      <c r="B871" t="s">
        <v>42</v>
      </c>
      <c r="C871" t="s">
        <v>43</v>
      </c>
      <c r="D871" t="s">
        <v>26</v>
      </c>
      <c r="F871">
        <v>44368</v>
      </c>
      <c r="H871">
        <v>1</v>
      </c>
      <c r="M871" s="13">
        <v>901.5</v>
      </c>
      <c r="N871" t="s">
        <v>27</v>
      </c>
      <c r="O871" t="s">
        <v>38</v>
      </c>
      <c r="Q871" s="14">
        <f>_xlfn.IFS(H871=1,$AB$3,H871=2,$AB$4,H871=3,$AB$5)</f>
        <v>80</v>
      </c>
      <c r="R871" s="14">
        <f>L871*Q871</f>
        <v>0</v>
      </c>
      <c r="S871" s="14">
        <f>Table4[[#This Row],[LbrCost]]/24</f>
        <v>0</v>
      </c>
      <c r="T871" s="14">
        <f>IF(Table4[[#This Row],[WtyLbr]]="Yes",0,Table4[[#This Row],[LbrCost]])</f>
        <v>0</v>
      </c>
      <c r="U871" s="14">
        <f>IF(Table4[[#This Row],[WtyParts]]="Yes",0,Table4[[#This Row],[PartsCost]])</f>
        <v>901.5</v>
      </c>
      <c r="V871" s="14">
        <f>M871+R871</f>
        <v>901.5</v>
      </c>
      <c r="W871" s="14">
        <f>SUM(Table4[[#This Row],[LbrFee]],Table4[[#This Row],[PartsFee]])</f>
        <v>901.5</v>
      </c>
      <c r="X871" t="s">
        <v>63</v>
      </c>
      <c r="Y871" t="s">
        <v>60</v>
      </c>
    </row>
    <row r="872" spans="1:25" ht="30" customHeight="1" x14ac:dyDescent="0.3">
      <c r="A872" t="s">
        <v>927</v>
      </c>
      <c r="B872" t="s">
        <v>36</v>
      </c>
      <c r="C872" t="s">
        <v>43</v>
      </c>
      <c r="D872" t="s">
        <v>37</v>
      </c>
      <c r="F872">
        <v>44368</v>
      </c>
      <c r="H872">
        <v>1</v>
      </c>
      <c r="M872" s="13">
        <v>64.34</v>
      </c>
      <c r="N872" t="s">
        <v>27</v>
      </c>
      <c r="O872" t="s">
        <v>28</v>
      </c>
      <c r="Q872" s="14">
        <f>_xlfn.IFS(H872=1,$AB$3,H872=2,$AB$4,H872=3,$AB$5)</f>
        <v>80</v>
      </c>
      <c r="R872" s="14">
        <f>L872*Q872</f>
        <v>0</v>
      </c>
      <c r="S872" s="14">
        <f>Table4[[#This Row],[LbrCost]]/24</f>
        <v>0</v>
      </c>
      <c r="T872" s="14">
        <f>IF(Table4[[#This Row],[WtyLbr]]="Yes",0,Table4[[#This Row],[LbrCost]])</f>
        <v>0</v>
      </c>
      <c r="U872" s="14">
        <f>IF(Table4[[#This Row],[WtyParts]]="Yes",0,Table4[[#This Row],[PartsCost]])</f>
        <v>64.34</v>
      </c>
      <c r="V872" s="14">
        <f>M872+R872</f>
        <v>64.34</v>
      </c>
      <c r="W872" s="14">
        <f>SUM(Table4[[#This Row],[LbrFee]],Table4[[#This Row],[PartsFee]])</f>
        <v>64.34</v>
      </c>
      <c r="X872" t="s">
        <v>63</v>
      </c>
      <c r="Y872" t="s">
        <v>60</v>
      </c>
    </row>
    <row r="873" spans="1:25" ht="30" customHeight="1" x14ac:dyDescent="0.3">
      <c r="A873" t="s">
        <v>928</v>
      </c>
      <c r="B873" t="s">
        <v>36</v>
      </c>
      <c r="C873" t="s">
        <v>43</v>
      </c>
      <c r="D873" t="s">
        <v>37</v>
      </c>
      <c r="F873">
        <v>44368</v>
      </c>
      <c r="H873">
        <v>1</v>
      </c>
      <c r="M873" s="13">
        <v>64.34</v>
      </c>
      <c r="N873" t="s">
        <v>27</v>
      </c>
      <c r="O873" t="s">
        <v>28</v>
      </c>
      <c r="Q873" s="14">
        <f>_xlfn.IFS(H873=1,$AB$3,H873=2,$AB$4,H873=3,$AB$5)</f>
        <v>80</v>
      </c>
      <c r="R873" s="14">
        <f>L873*Q873</f>
        <v>0</v>
      </c>
      <c r="S873" s="14">
        <f>Table4[[#This Row],[LbrCost]]/24</f>
        <v>0</v>
      </c>
      <c r="T873" s="14">
        <f>IF(Table4[[#This Row],[WtyLbr]]="Yes",0,Table4[[#This Row],[LbrCost]])</f>
        <v>0</v>
      </c>
      <c r="U873" s="14">
        <f>IF(Table4[[#This Row],[WtyParts]]="Yes",0,Table4[[#This Row],[PartsCost]])</f>
        <v>64.34</v>
      </c>
      <c r="V873" s="14">
        <f>M873+R873</f>
        <v>64.34</v>
      </c>
      <c r="W873" s="14">
        <f>SUM(Table4[[#This Row],[LbrFee]],Table4[[#This Row],[PartsFee]])</f>
        <v>64.34</v>
      </c>
      <c r="X873" t="s">
        <v>63</v>
      </c>
      <c r="Y873" t="s">
        <v>60</v>
      </c>
    </row>
    <row r="874" spans="1:25" ht="30" customHeight="1" x14ac:dyDescent="0.3">
      <c r="A874" t="s">
        <v>929</v>
      </c>
      <c r="B874" t="s">
        <v>36</v>
      </c>
      <c r="C874" t="s">
        <v>50</v>
      </c>
      <c r="D874" t="s">
        <v>26</v>
      </c>
      <c r="F874">
        <v>44368</v>
      </c>
      <c r="H874">
        <v>2</v>
      </c>
      <c r="M874" s="13">
        <v>282</v>
      </c>
      <c r="N874" t="s">
        <v>27</v>
      </c>
      <c r="O874" t="s">
        <v>51</v>
      </c>
      <c r="Q874" s="14">
        <f>_xlfn.IFS(H874=1,$AB$3,H874=2,$AB$4,H874=3,$AB$5)</f>
        <v>140</v>
      </c>
      <c r="R874" s="14">
        <f>L874*Q874</f>
        <v>0</v>
      </c>
      <c r="S874" s="14">
        <f>Table4[[#This Row],[LbrCost]]/24</f>
        <v>0</v>
      </c>
      <c r="T874" s="14">
        <f>IF(Table4[[#This Row],[WtyLbr]]="Yes",0,Table4[[#This Row],[LbrCost]])</f>
        <v>0</v>
      </c>
      <c r="U874" s="14">
        <f>IF(Table4[[#This Row],[WtyParts]]="Yes",0,Table4[[#This Row],[PartsCost]])</f>
        <v>282</v>
      </c>
      <c r="V874" s="14">
        <f>M874+R874</f>
        <v>282</v>
      </c>
      <c r="W874" s="14">
        <f>SUM(Table4[[#This Row],[LbrFee]],Table4[[#This Row],[PartsFee]])</f>
        <v>282</v>
      </c>
      <c r="X874" t="s">
        <v>63</v>
      </c>
      <c r="Y874" t="s">
        <v>60</v>
      </c>
    </row>
    <row r="875" spans="1:25" ht="30" customHeight="1" x14ac:dyDescent="0.3">
      <c r="A875" t="s">
        <v>930</v>
      </c>
      <c r="B875" t="s">
        <v>55</v>
      </c>
      <c r="C875" t="s">
        <v>25</v>
      </c>
      <c r="D875" t="s">
        <v>37</v>
      </c>
      <c r="F875">
        <v>44369</v>
      </c>
      <c r="G875">
        <v>44393</v>
      </c>
      <c r="H875">
        <v>1</v>
      </c>
      <c r="L875">
        <v>0.25</v>
      </c>
      <c r="M875" s="13">
        <v>21.33</v>
      </c>
      <c r="N875" t="s">
        <v>27</v>
      </c>
      <c r="O875" t="s">
        <v>28</v>
      </c>
      <c r="P875">
        <v>24</v>
      </c>
      <c r="Q875" s="14">
        <f>_xlfn.IFS(H875=1,$AB$3,H875=2,$AB$4,H875=3,$AB$5)</f>
        <v>80</v>
      </c>
      <c r="R875" s="14">
        <f>L875*Q875</f>
        <v>20</v>
      </c>
      <c r="S875" s="14">
        <f>Table4[[#This Row],[LbrCost]]/24</f>
        <v>0.83333333333333337</v>
      </c>
      <c r="T875" s="14">
        <f>IF(Table4[[#This Row],[WtyLbr]]="Yes",0,Table4[[#This Row],[LbrCost]])</f>
        <v>20</v>
      </c>
      <c r="U875" s="14">
        <f>IF(Table4[[#This Row],[WtyParts]]="Yes",0,Table4[[#This Row],[PartsCost]])</f>
        <v>21.33</v>
      </c>
      <c r="V875" s="14">
        <f>M875+R875</f>
        <v>41.33</v>
      </c>
      <c r="W875" s="14">
        <f>SUM(Table4[[#This Row],[LbrFee]],Table4[[#This Row],[PartsFee]])</f>
        <v>41.33</v>
      </c>
      <c r="X875" t="s">
        <v>29</v>
      </c>
      <c r="Y875" t="s">
        <v>34</v>
      </c>
    </row>
    <row r="876" spans="1:25" ht="30" customHeight="1" x14ac:dyDescent="0.3">
      <c r="A876" t="s">
        <v>931</v>
      </c>
      <c r="B876" t="s">
        <v>24</v>
      </c>
      <c r="C876" t="s">
        <v>202</v>
      </c>
      <c r="D876" t="s">
        <v>26</v>
      </c>
      <c r="F876">
        <v>44369</v>
      </c>
      <c r="G876">
        <v>44396</v>
      </c>
      <c r="H876">
        <v>2</v>
      </c>
      <c r="L876">
        <v>0.25</v>
      </c>
      <c r="M876" s="13">
        <v>55.89</v>
      </c>
      <c r="N876" t="s">
        <v>27</v>
      </c>
      <c r="O876" t="s">
        <v>28</v>
      </c>
      <c r="P876">
        <v>27</v>
      </c>
      <c r="Q876" s="14">
        <f>_xlfn.IFS(H876=1,$AB$3,H876=2,$AB$4,H876=3,$AB$5)</f>
        <v>140</v>
      </c>
      <c r="R876" s="14">
        <f>L876*Q876</f>
        <v>35</v>
      </c>
      <c r="S876" s="14">
        <f>Table4[[#This Row],[LbrCost]]/24</f>
        <v>1.4583333333333333</v>
      </c>
      <c r="T876" s="14">
        <f>IF(Table4[[#This Row],[WtyLbr]]="Yes",0,Table4[[#This Row],[LbrCost]])</f>
        <v>35</v>
      </c>
      <c r="U876" s="14">
        <f>IF(Table4[[#This Row],[WtyParts]]="Yes",0,Table4[[#This Row],[PartsCost]])</f>
        <v>55.89</v>
      </c>
      <c r="V876" s="14">
        <f>M876+R876</f>
        <v>90.89</v>
      </c>
      <c r="W876" s="14">
        <f>SUM(Table4[[#This Row],[LbrFee]],Table4[[#This Row],[PartsFee]])</f>
        <v>90.89</v>
      </c>
      <c r="X876" t="s">
        <v>29</v>
      </c>
      <c r="Y876" t="s">
        <v>63</v>
      </c>
    </row>
    <row r="877" spans="1:25" ht="30" customHeight="1" x14ac:dyDescent="0.3">
      <c r="A877" t="s">
        <v>932</v>
      </c>
      <c r="B877" t="s">
        <v>42</v>
      </c>
      <c r="C877" t="s">
        <v>25</v>
      </c>
      <c r="D877" t="s">
        <v>33</v>
      </c>
      <c r="F877">
        <v>44369</v>
      </c>
      <c r="G877">
        <v>44398</v>
      </c>
      <c r="H877">
        <v>2</v>
      </c>
      <c r="L877">
        <v>0.5</v>
      </c>
      <c r="M877" s="13">
        <v>227.13</v>
      </c>
      <c r="N877" t="s">
        <v>27</v>
      </c>
      <c r="O877" t="s">
        <v>28</v>
      </c>
      <c r="P877">
        <v>29</v>
      </c>
      <c r="Q877" s="14">
        <f>_xlfn.IFS(H877=1,$AB$3,H877=2,$AB$4,H877=3,$AB$5)</f>
        <v>140</v>
      </c>
      <c r="R877" s="14">
        <f>L877*Q877</f>
        <v>70</v>
      </c>
      <c r="S877" s="14">
        <f>Table4[[#This Row],[LbrCost]]/24</f>
        <v>2.9166666666666665</v>
      </c>
      <c r="T877" s="14">
        <f>IF(Table4[[#This Row],[WtyLbr]]="Yes",0,Table4[[#This Row],[LbrCost]])</f>
        <v>70</v>
      </c>
      <c r="U877" s="14">
        <f>IF(Table4[[#This Row],[WtyParts]]="Yes",0,Table4[[#This Row],[PartsCost]])</f>
        <v>227.13</v>
      </c>
      <c r="V877" s="14">
        <f>M877+R877</f>
        <v>297.13</v>
      </c>
      <c r="W877" s="14">
        <f>SUM(Table4[[#This Row],[LbrFee]],Table4[[#This Row],[PartsFee]])</f>
        <v>297.13</v>
      </c>
      <c r="X877" t="s">
        <v>29</v>
      </c>
      <c r="Y877" t="s">
        <v>47</v>
      </c>
    </row>
    <row r="878" spans="1:25" ht="30" customHeight="1" x14ac:dyDescent="0.3">
      <c r="A878" t="s">
        <v>933</v>
      </c>
      <c r="B878" t="s">
        <v>42</v>
      </c>
      <c r="C878" t="s">
        <v>43</v>
      </c>
      <c r="D878" t="s">
        <v>33</v>
      </c>
      <c r="F878">
        <v>44369</v>
      </c>
      <c r="H878">
        <v>2</v>
      </c>
      <c r="J878" t="s">
        <v>44</v>
      </c>
      <c r="K878" t="s">
        <v>44</v>
      </c>
      <c r="M878" s="13">
        <v>593.44000000000005</v>
      </c>
      <c r="N878" t="s">
        <v>27</v>
      </c>
      <c r="O878" t="s">
        <v>388</v>
      </c>
      <c r="Q878" s="14">
        <f>_xlfn.IFS(H878=1,$AB$3,H878=2,$AB$4,H878=3,$AB$5)</f>
        <v>140</v>
      </c>
      <c r="R878" s="14">
        <f>L878*Q878</f>
        <v>0</v>
      </c>
      <c r="S878" s="14">
        <f>Table4[[#This Row],[LbrCost]]/24</f>
        <v>0</v>
      </c>
      <c r="T878" s="14">
        <f>IF(Table4[[#This Row],[WtyLbr]]="Yes",0,Table4[[#This Row],[LbrCost]])</f>
        <v>0</v>
      </c>
      <c r="U878" s="14">
        <f>IF(Table4[[#This Row],[WtyParts]]="Yes",0,Table4[[#This Row],[PartsCost]])</f>
        <v>0</v>
      </c>
      <c r="V878" s="14">
        <f>M878+R878</f>
        <v>593.44000000000005</v>
      </c>
      <c r="W878" s="14">
        <f>SUM(Table4[[#This Row],[LbrFee]],Table4[[#This Row],[PartsFee]])</f>
        <v>0</v>
      </c>
      <c r="X878" t="s">
        <v>29</v>
      </c>
      <c r="Y878" t="s">
        <v>60</v>
      </c>
    </row>
    <row r="879" spans="1:25" ht="30" customHeight="1" x14ac:dyDescent="0.3">
      <c r="A879" t="s">
        <v>934</v>
      </c>
      <c r="B879" t="s">
        <v>36</v>
      </c>
      <c r="C879" t="s">
        <v>50</v>
      </c>
      <c r="D879" t="s">
        <v>33</v>
      </c>
      <c r="F879">
        <v>44369</v>
      </c>
      <c r="H879">
        <v>1</v>
      </c>
      <c r="M879" s="13">
        <v>65.5</v>
      </c>
      <c r="N879" t="s">
        <v>27</v>
      </c>
      <c r="O879" t="s">
        <v>28</v>
      </c>
      <c r="Q879" s="14">
        <f>_xlfn.IFS(H879=1,$AB$3,H879=2,$AB$4,H879=3,$AB$5)</f>
        <v>80</v>
      </c>
      <c r="R879" s="14">
        <f>L879*Q879</f>
        <v>0</v>
      </c>
      <c r="S879" s="14">
        <f>Table4[[#This Row],[LbrCost]]/24</f>
        <v>0</v>
      </c>
      <c r="T879" s="14">
        <f>IF(Table4[[#This Row],[WtyLbr]]="Yes",0,Table4[[#This Row],[LbrCost]])</f>
        <v>0</v>
      </c>
      <c r="U879" s="14">
        <f>IF(Table4[[#This Row],[WtyParts]]="Yes",0,Table4[[#This Row],[PartsCost]])</f>
        <v>65.5</v>
      </c>
      <c r="V879" s="14">
        <f>M879+R879</f>
        <v>65.5</v>
      </c>
      <c r="W879" s="14">
        <f>SUM(Table4[[#This Row],[LbrFee]],Table4[[#This Row],[PartsFee]])</f>
        <v>65.5</v>
      </c>
      <c r="X879" t="s">
        <v>29</v>
      </c>
      <c r="Y879" t="s">
        <v>60</v>
      </c>
    </row>
    <row r="880" spans="1:25" ht="30" customHeight="1" x14ac:dyDescent="0.3">
      <c r="A880" t="s">
        <v>935</v>
      </c>
      <c r="B880" t="s">
        <v>201</v>
      </c>
      <c r="C880" t="s">
        <v>202</v>
      </c>
      <c r="D880" t="s">
        <v>33</v>
      </c>
      <c r="F880">
        <v>44369</v>
      </c>
      <c r="H880">
        <v>2</v>
      </c>
      <c r="M880" s="13">
        <v>1137.74</v>
      </c>
      <c r="N880" t="s">
        <v>27</v>
      </c>
      <c r="O880" t="s">
        <v>28</v>
      </c>
      <c r="Q880" s="14">
        <f>_xlfn.IFS(H880=1,$AB$3,H880=2,$AB$4,H880=3,$AB$5)</f>
        <v>140</v>
      </c>
      <c r="R880" s="14">
        <f>L880*Q880</f>
        <v>0</v>
      </c>
      <c r="S880" s="14">
        <f>Table4[[#This Row],[LbrCost]]/24</f>
        <v>0</v>
      </c>
      <c r="T880" s="14">
        <f>IF(Table4[[#This Row],[WtyLbr]]="Yes",0,Table4[[#This Row],[LbrCost]])</f>
        <v>0</v>
      </c>
      <c r="U880" s="14">
        <f>IF(Table4[[#This Row],[WtyParts]]="Yes",0,Table4[[#This Row],[PartsCost]])</f>
        <v>1137.74</v>
      </c>
      <c r="V880" s="14">
        <f>M880+R880</f>
        <v>1137.74</v>
      </c>
      <c r="W880" s="14">
        <f>SUM(Table4[[#This Row],[LbrFee]],Table4[[#This Row],[PartsFee]])</f>
        <v>1137.74</v>
      </c>
      <c r="X880" t="s">
        <v>29</v>
      </c>
      <c r="Y880" t="s">
        <v>60</v>
      </c>
    </row>
    <row r="881" spans="1:25" ht="30" customHeight="1" x14ac:dyDescent="0.3">
      <c r="A881" t="s">
        <v>936</v>
      </c>
      <c r="B881" t="s">
        <v>36</v>
      </c>
      <c r="C881" t="s">
        <v>43</v>
      </c>
      <c r="D881" t="s">
        <v>53</v>
      </c>
      <c r="F881">
        <v>44369</v>
      </c>
      <c r="H881">
        <v>1</v>
      </c>
      <c r="M881" s="13">
        <v>273</v>
      </c>
      <c r="N881" t="s">
        <v>27</v>
      </c>
      <c r="O881" t="s">
        <v>51</v>
      </c>
      <c r="Q881" s="14">
        <f>_xlfn.IFS(H881=1,$AB$3,H881=2,$AB$4,H881=3,$AB$5)</f>
        <v>80</v>
      </c>
      <c r="R881" s="14">
        <f>L881*Q881</f>
        <v>0</v>
      </c>
      <c r="S881" s="14">
        <f>Table4[[#This Row],[LbrCost]]/24</f>
        <v>0</v>
      </c>
      <c r="T881" s="14">
        <f>IF(Table4[[#This Row],[WtyLbr]]="Yes",0,Table4[[#This Row],[LbrCost]])</f>
        <v>0</v>
      </c>
      <c r="U881" s="14">
        <f>IF(Table4[[#This Row],[WtyParts]]="Yes",0,Table4[[#This Row],[PartsCost]])</f>
        <v>273</v>
      </c>
      <c r="V881" s="14">
        <f>M881+R881</f>
        <v>273</v>
      </c>
      <c r="W881" s="14">
        <f>SUM(Table4[[#This Row],[LbrFee]],Table4[[#This Row],[PartsFee]])</f>
        <v>273</v>
      </c>
      <c r="X881" t="s">
        <v>29</v>
      </c>
      <c r="Y881" t="s">
        <v>60</v>
      </c>
    </row>
    <row r="882" spans="1:25" ht="30" customHeight="1" x14ac:dyDescent="0.3">
      <c r="A882" t="s">
        <v>937</v>
      </c>
      <c r="B882" t="s">
        <v>31</v>
      </c>
      <c r="C882" t="s">
        <v>32</v>
      </c>
      <c r="D882" t="s">
        <v>37</v>
      </c>
      <c r="F882">
        <v>44370</v>
      </c>
      <c r="G882">
        <v>44372</v>
      </c>
      <c r="H882">
        <v>1</v>
      </c>
      <c r="L882">
        <v>0.25</v>
      </c>
      <c r="M882" s="13">
        <v>270.45</v>
      </c>
      <c r="N882" t="s">
        <v>27</v>
      </c>
      <c r="O882" t="s">
        <v>28</v>
      </c>
      <c r="P882">
        <v>2</v>
      </c>
      <c r="Q882" s="14">
        <f>_xlfn.IFS(H882=1,$AB$3,H882=2,$AB$4,H882=3,$AB$5)</f>
        <v>80</v>
      </c>
      <c r="R882" s="14">
        <f>L882*Q882</f>
        <v>20</v>
      </c>
      <c r="S882" s="14">
        <f>Table4[[#This Row],[LbrCost]]/24</f>
        <v>0.83333333333333337</v>
      </c>
      <c r="T882" s="14">
        <f>IF(Table4[[#This Row],[WtyLbr]]="Yes",0,Table4[[#This Row],[LbrCost]])</f>
        <v>20</v>
      </c>
      <c r="U882" s="14">
        <f>IF(Table4[[#This Row],[WtyParts]]="Yes",0,Table4[[#This Row],[PartsCost]])</f>
        <v>270.45</v>
      </c>
      <c r="V882" s="14">
        <f>M882+R882</f>
        <v>290.45</v>
      </c>
      <c r="W882" s="14">
        <f>SUM(Table4[[#This Row],[LbrFee]],Table4[[#This Row],[PartsFee]])</f>
        <v>290.45</v>
      </c>
      <c r="X882" t="s">
        <v>47</v>
      </c>
      <c r="Y882" t="s">
        <v>34</v>
      </c>
    </row>
    <row r="883" spans="1:25" ht="30" customHeight="1" x14ac:dyDescent="0.3">
      <c r="A883" t="s">
        <v>938</v>
      </c>
      <c r="B883" t="s">
        <v>36</v>
      </c>
      <c r="C883" t="s">
        <v>25</v>
      </c>
      <c r="D883" t="s">
        <v>26</v>
      </c>
      <c r="F883">
        <v>44370</v>
      </c>
      <c r="G883">
        <v>44380</v>
      </c>
      <c r="H883">
        <v>1</v>
      </c>
      <c r="L883">
        <v>1</v>
      </c>
      <c r="M883" s="13">
        <v>180</v>
      </c>
      <c r="N883" t="s">
        <v>27</v>
      </c>
      <c r="O883" t="s">
        <v>38</v>
      </c>
      <c r="P883">
        <v>10</v>
      </c>
      <c r="Q883" s="14">
        <f>_xlfn.IFS(H883=1,$AB$3,H883=2,$AB$4,H883=3,$AB$5)</f>
        <v>80</v>
      </c>
      <c r="R883" s="14">
        <f>L883*Q883</f>
        <v>80</v>
      </c>
      <c r="S883" s="14">
        <f>Table4[[#This Row],[LbrCost]]/24</f>
        <v>3.3333333333333335</v>
      </c>
      <c r="T883" s="14">
        <f>IF(Table4[[#This Row],[WtyLbr]]="Yes",0,Table4[[#This Row],[LbrCost]])</f>
        <v>80</v>
      </c>
      <c r="U883" s="14">
        <f>IF(Table4[[#This Row],[WtyParts]]="Yes",0,Table4[[#This Row],[PartsCost]])</f>
        <v>180</v>
      </c>
      <c r="V883" s="14">
        <f>M883+R883</f>
        <v>260</v>
      </c>
      <c r="W883" s="14">
        <f>SUM(Table4[[#This Row],[LbrFee]],Table4[[#This Row],[PartsFee]])</f>
        <v>260</v>
      </c>
      <c r="X883" t="s">
        <v>47</v>
      </c>
      <c r="Y883" t="s">
        <v>60</v>
      </c>
    </row>
    <row r="884" spans="1:25" ht="30" customHeight="1" x14ac:dyDescent="0.3">
      <c r="A884" t="s">
        <v>939</v>
      </c>
      <c r="B884" t="s">
        <v>31</v>
      </c>
      <c r="C884" t="s">
        <v>32</v>
      </c>
      <c r="D884" t="s">
        <v>53</v>
      </c>
      <c r="F884">
        <v>44370</v>
      </c>
      <c r="G884">
        <v>44390</v>
      </c>
      <c r="H884">
        <v>1</v>
      </c>
      <c r="L884">
        <v>1</v>
      </c>
      <c r="M884" s="13">
        <v>188.95</v>
      </c>
      <c r="N884" t="s">
        <v>27</v>
      </c>
      <c r="O884" t="s">
        <v>28</v>
      </c>
      <c r="P884">
        <v>20</v>
      </c>
      <c r="Q884" s="14">
        <f>_xlfn.IFS(H884=1,$AB$3,H884=2,$AB$4,H884=3,$AB$5)</f>
        <v>80</v>
      </c>
      <c r="R884" s="14">
        <f>L884*Q884</f>
        <v>80</v>
      </c>
      <c r="S884" s="14">
        <f>Table4[[#This Row],[LbrCost]]/24</f>
        <v>3.3333333333333335</v>
      </c>
      <c r="T884" s="14">
        <f>IF(Table4[[#This Row],[WtyLbr]]="Yes",0,Table4[[#This Row],[LbrCost]])</f>
        <v>80</v>
      </c>
      <c r="U884" s="14">
        <f>IF(Table4[[#This Row],[WtyParts]]="Yes",0,Table4[[#This Row],[PartsCost]])</f>
        <v>188.95</v>
      </c>
      <c r="V884" s="14">
        <f>M884+R884</f>
        <v>268.95</v>
      </c>
      <c r="W884" s="14">
        <f>SUM(Table4[[#This Row],[LbrFee]],Table4[[#This Row],[PartsFee]])</f>
        <v>268.95</v>
      </c>
      <c r="X884" t="s">
        <v>47</v>
      </c>
      <c r="Y884" t="s">
        <v>29</v>
      </c>
    </row>
    <row r="885" spans="1:25" ht="30" customHeight="1" x14ac:dyDescent="0.3">
      <c r="A885" t="s">
        <v>940</v>
      </c>
      <c r="B885" t="s">
        <v>143</v>
      </c>
      <c r="C885" t="s">
        <v>202</v>
      </c>
      <c r="D885" t="s">
        <v>37</v>
      </c>
      <c r="F885">
        <v>44370</v>
      </c>
      <c r="G885">
        <v>44398</v>
      </c>
      <c r="H885">
        <v>1</v>
      </c>
      <c r="L885">
        <v>0.25</v>
      </c>
      <c r="M885" s="13">
        <v>37.58</v>
      </c>
      <c r="N885" t="s">
        <v>27</v>
      </c>
      <c r="O885" t="s">
        <v>28</v>
      </c>
      <c r="P885">
        <v>28</v>
      </c>
      <c r="Q885" s="14">
        <f>_xlfn.IFS(H885=1,$AB$3,H885=2,$AB$4,H885=3,$AB$5)</f>
        <v>80</v>
      </c>
      <c r="R885" s="14">
        <f>L885*Q885</f>
        <v>20</v>
      </c>
      <c r="S885" s="14">
        <f>Table4[[#This Row],[LbrCost]]/24</f>
        <v>0.83333333333333337</v>
      </c>
      <c r="T885" s="14">
        <f>IF(Table4[[#This Row],[WtyLbr]]="Yes",0,Table4[[#This Row],[LbrCost]])</f>
        <v>20</v>
      </c>
      <c r="U885" s="14">
        <f>IF(Table4[[#This Row],[WtyParts]]="Yes",0,Table4[[#This Row],[PartsCost]])</f>
        <v>37.58</v>
      </c>
      <c r="V885" s="14">
        <f>M885+R885</f>
        <v>57.58</v>
      </c>
      <c r="W885" s="14">
        <f>SUM(Table4[[#This Row],[LbrFee]],Table4[[#This Row],[PartsFee]])</f>
        <v>57.58</v>
      </c>
      <c r="X885" t="s">
        <v>47</v>
      </c>
      <c r="Y885" t="s">
        <v>47</v>
      </c>
    </row>
    <row r="886" spans="1:25" ht="30" customHeight="1" x14ac:dyDescent="0.3">
      <c r="A886" t="s">
        <v>941</v>
      </c>
      <c r="B886" t="s">
        <v>42</v>
      </c>
      <c r="C886" t="s">
        <v>43</v>
      </c>
      <c r="D886" t="s">
        <v>33</v>
      </c>
      <c r="F886">
        <v>44370</v>
      </c>
      <c r="G886">
        <v>44396</v>
      </c>
      <c r="H886">
        <v>1</v>
      </c>
      <c r="L886">
        <v>0.5</v>
      </c>
      <c r="M886" s="13">
        <v>20</v>
      </c>
      <c r="N886" t="s">
        <v>27</v>
      </c>
      <c r="O886" t="s">
        <v>28</v>
      </c>
      <c r="P886">
        <v>26</v>
      </c>
      <c r="Q886" s="14">
        <f>_xlfn.IFS(H886=1,$AB$3,H886=2,$AB$4,H886=3,$AB$5)</f>
        <v>80</v>
      </c>
      <c r="R886" s="14">
        <f>L886*Q886</f>
        <v>40</v>
      </c>
      <c r="S886" s="14">
        <f>Table4[[#This Row],[LbrCost]]/24</f>
        <v>1.6666666666666667</v>
      </c>
      <c r="T886" s="14">
        <f>IF(Table4[[#This Row],[WtyLbr]]="Yes",0,Table4[[#This Row],[LbrCost]])</f>
        <v>40</v>
      </c>
      <c r="U886" s="14">
        <f>IF(Table4[[#This Row],[WtyParts]]="Yes",0,Table4[[#This Row],[PartsCost]])</f>
        <v>20</v>
      </c>
      <c r="V886" s="14">
        <f>M886+R886</f>
        <v>60</v>
      </c>
      <c r="W886" s="14">
        <f>SUM(Table4[[#This Row],[LbrFee]],Table4[[#This Row],[PartsFee]])</f>
        <v>60</v>
      </c>
      <c r="X886" t="s">
        <v>47</v>
      </c>
      <c r="Y886" t="s">
        <v>63</v>
      </c>
    </row>
    <row r="887" spans="1:25" ht="30" customHeight="1" x14ac:dyDescent="0.3">
      <c r="A887" t="s">
        <v>942</v>
      </c>
      <c r="B887" t="s">
        <v>31</v>
      </c>
      <c r="C887" t="s">
        <v>50</v>
      </c>
      <c r="D887" t="s">
        <v>37</v>
      </c>
      <c r="F887">
        <v>44370</v>
      </c>
      <c r="G887">
        <v>44396</v>
      </c>
      <c r="H887">
        <v>1</v>
      </c>
      <c r="L887">
        <v>0.25</v>
      </c>
      <c r="M887" s="13">
        <v>78.28</v>
      </c>
      <c r="N887" t="s">
        <v>27</v>
      </c>
      <c r="O887" t="s">
        <v>51</v>
      </c>
      <c r="P887">
        <v>26</v>
      </c>
      <c r="Q887" s="14">
        <f>_xlfn.IFS(H887=1,$AB$3,H887=2,$AB$4,H887=3,$AB$5)</f>
        <v>80</v>
      </c>
      <c r="R887" s="14">
        <f>L887*Q887</f>
        <v>20</v>
      </c>
      <c r="S887" s="14">
        <f>Table4[[#This Row],[LbrCost]]/24</f>
        <v>0.83333333333333337</v>
      </c>
      <c r="T887" s="14">
        <f>IF(Table4[[#This Row],[WtyLbr]]="Yes",0,Table4[[#This Row],[LbrCost]])</f>
        <v>20</v>
      </c>
      <c r="U887" s="14">
        <f>IF(Table4[[#This Row],[WtyParts]]="Yes",0,Table4[[#This Row],[PartsCost]])</f>
        <v>78.28</v>
      </c>
      <c r="V887" s="14">
        <f>M887+R887</f>
        <v>98.28</v>
      </c>
      <c r="W887" s="14">
        <f>SUM(Table4[[#This Row],[LbrFee]],Table4[[#This Row],[PartsFee]])</f>
        <v>98.28</v>
      </c>
      <c r="X887" t="s">
        <v>47</v>
      </c>
      <c r="Y887" t="s">
        <v>63</v>
      </c>
    </row>
    <row r="888" spans="1:25" ht="30" customHeight="1" x14ac:dyDescent="0.3">
      <c r="A888" t="s">
        <v>943</v>
      </c>
      <c r="B888" t="s">
        <v>31</v>
      </c>
      <c r="C888" t="s">
        <v>202</v>
      </c>
      <c r="D888" t="s">
        <v>37</v>
      </c>
      <c r="F888">
        <v>44370</v>
      </c>
      <c r="G888">
        <v>44399</v>
      </c>
      <c r="H888">
        <v>1</v>
      </c>
      <c r="L888">
        <v>0.25</v>
      </c>
      <c r="M888" s="13">
        <v>37.29</v>
      </c>
      <c r="N888" t="s">
        <v>27</v>
      </c>
      <c r="O888" t="s">
        <v>28</v>
      </c>
      <c r="P888">
        <v>29</v>
      </c>
      <c r="Q888" s="14">
        <f>_xlfn.IFS(H888=1,$AB$3,H888=2,$AB$4,H888=3,$AB$5)</f>
        <v>80</v>
      </c>
      <c r="R888" s="14">
        <f>L888*Q888</f>
        <v>20</v>
      </c>
      <c r="S888" s="14">
        <f>Table4[[#This Row],[LbrCost]]/24</f>
        <v>0.83333333333333337</v>
      </c>
      <c r="T888" s="14">
        <f>IF(Table4[[#This Row],[WtyLbr]]="Yes",0,Table4[[#This Row],[LbrCost]])</f>
        <v>20</v>
      </c>
      <c r="U888" s="14">
        <f>IF(Table4[[#This Row],[WtyParts]]="Yes",0,Table4[[#This Row],[PartsCost]])</f>
        <v>37.29</v>
      </c>
      <c r="V888" s="14">
        <f>M888+R888</f>
        <v>57.29</v>
      </c>
      <c r="W888" s="14">
        <f>SUM(Table4[[#This Row],[LbrFee]],Table4[[#This Row],[PartsFee]])</f>
        <v>57.29</v>
      </c>
      <c r="X888" t="s">
        <v>47</v>
      </c>
      <c r="Y888" t="s">
        <v>39</v>
      </c>
    </row>
    <row r="889" spans="1:25" ht="30" customHeight="1" x14ac:dyDescent="0.3">
      <c r="A889" t="s">
        <v>944</v>
      </c>
      <c r="B889" t="s">
        <v>24</v>
      </c>
      <c r="C889" t="s">
        <v>202</v>
      </c>
      <c r="D889" t="s">
        <v>37</v>
      </c>
      <c r="E889" t="s">
        <v>44</v>
      </c>
      <c r="F889">
        <v>44370</v>
      </c>
      <c r="H889">
        <v>1</v>
      </c>
      <c r="M889" s="13">
        <v>48.59</v>
      </c>
      <c r="N889" t="s">
        <v>27</v>
      </c>
      <c r="O889" t="s">
        <v>51</v>
      </c>
      <c r="Q889" s="14">
        <f>_xlfn.IFS(H889=1,$AB$3,H889=2,$AB$4,H889=3,$AB$5)</f>
        <v>80</v>
      </c>
      <c r="R889" s="14">
        <f>L889*Q889</f>
        <v>0</v>
      </c>
      <c r="S889" s="14">
        <f>Table4[[#This Row],[LbrCost]]/24</f>
        <v>0</v>
      </c>
      <c r="T889" s="14">
        <f>IF(Table4[[#This Row],[WtyLbr]]="Yes",0,Table4[[#This Row],[LbrCost]])</f>
        <v>0</v>
      </c>
      <c r="U889" s="14">
        <f>IF(Table4[[#This Row],[WtyParts]]="Yes",0,Table4[[#This Row],[PartsCost]])</f>
        <v>48.59</v>
      </c>
      <c r="V889" s="14">
        <f>M889+R889</f>
        <v>48.59</v>
      </c>
      <c r="W889" s="14">
        <f>SUM(Table4[[#This Row],[LbrFee]],Table4[[#This Row],[PartsFee]])</f>
        <v>48.59</v>
      </c>
      <c r="X889" t="s">
        <v>47</v>
      </c>
      <c r="Y889" t="s">
        <v>60</v>
      </c>
    </row>
    <row r="890" spans="1:25" ht="30" customHeight="1" x14ac:dyDescent="0.3">
      <c r="A890" t="s">
        <v>945</v>
      </c>
      <c r="B890" t="s">
        <v>36</v>
      </c>
      <c r="C890" t="s">
        <v>50</v>
      </c>
      <c r="D890" t="s">
        <v>26</v>
      </c>
      <c r="F890">
        <v>44370</v>
      </c>
      <c r="H890">
        <v>2</v>
      </c>
      <c r="M890" s="13">
        <v>164.4</v>
      </c>
      <c r="N890" t="s">
        <v>27</v>
      </c>
      <c r="O890" t="s">
        <v>51</v>
      </c>
      <c r="Q890" s="14">
        <f>_xlfn.IFS(H890=1,$AB$3,H890=2,$AB$4,H890=3,$AB$5)</f>
        <v>140</v>
      </c>
      <c r="R890" s="14">
        <f>L890*Q890</f>
        <v>0</v>
      </c>
      <c r="S890" s="14">
        <f>Table4[[#This Row],[LbrCost]]/24</f>
        <v>0</v>
      </c>
      <c r="T890" s="14">
        <f>IF(Table4[[#This Row],[WtyLbr]]="Yes",0,Table4[[#This Row],[LbrCost]])</f>
        <v>0</v>
      </c>
      <c r="U890" s="14">
        <f>IF(Table4[[#This Row],[WtyParts]]="Yes",0,Table4[[#This Row],[PartsCost]])</f>
        <v>164.4</v>
      </c>
      <c r="V890" s="14">
        <f>M890+R890</f>
        <v>164.4</v>
      </c>
      <c r="W890" s="14">
        <f>SUM(Table4[[#This Row],[LbrFee]],Table4[[#This Row],[PartsFee]])</f>
        <v>164.4</v>
      </c>
      <c r="X890" t="s">
        <v>47</v>
      </c>
      <c r="Y890" t="s">
        <v>60</v>
      </c>
    </row>
    <row r="891" spans="1:25" ht="30" customHeight="1" x14ac:dyDescent="0.3">
      <c r="A891" t="s">
        <v>946</v>
      </c>
      <c r="B891" t="s">
        <v>24</v>
      </c>
      <c r="C891" t="s">
        <v>202</v>
      </c>
      <c r="D891" t="s">
        <v>37</v>
      </c>
      <c r="F891">
        <v>44371</v>
      </c>
      <c r="G891">
        <v>44392</v>
      </c>
      <c r="H891">
        <v>2</v>
      </c>
      <c r="L891">
        <v>0.25</v>
      </c>
      <c r="M891" s="13">
        <v>268.06</v>
      </c>
      <c r="N891" t="s">
        <v>27</v>
      </c>
      <c r="O891" t="s">
        <v>28</v>
      </c>
      <c r="P891">
        <v>21</v>
      </c>
      <c r="Q891" s="14">
        <f>_xlfn.IFS(H891=1,$AB$3,H891=2,$AB$4,H891=3,$AB$5)</f>
        <v>140</v>
      </c>
      <c r="R891" s="14">
        <f>L891*Q891</f>
        <v>35</v>
      </c>
      <c r="S891" s="14">
        <f>Table4[[#This Row],[LbrCost]]/24</f>
        <v>1.4583333333333333</v>
      </c>
      <c r="T891" s="14">
        <f>IF(Table4[[#This Row],[WtyLbr]]="Yes",0,Table4[[#This Row],[LbrCost]])</f>
        <v>35</v>
      </c>
      <c r="U891" s="14">
        <f>IF(Table4[[#This Row],[WtyParts]]="Yes",0,Table4[[#This Row],[PartsCost]])</f>
        <v>268.06</v>
      </c>
      <c r="V891" s="14">
        <f>M891+R891</f>
        <v>303.06</v>
      </c>
      <c r="W891" s="14">
        <f>SUM(Table4[[#This Row],[LbrFee]],Table4[[#This Row],[PartsFee]])</f>
        <v>303.06</v>
      </c>
      <c r="X891" t="s">
        <v>39</v>
      </c>
      <c r="Y891" t="s">
        <v>39</v>
      </c>
    </row>
    <row r="892" spans="1:25" ht="30" customHeight="1" x14ac:dyDescent="0.3">
      <c r="A892" t="s">
        <v>947</v>
      </c>
      <c r="B892" t="s">
        <v>55</v>
      </c>
      <c r="C892" t="s">
        <v>25</v>
      </c>
      <c r="D892" t="s">
        <v>37</v>
      </c>
      <c r="F892">
        <v>44371</v>
      </c>
      <c r="G892">
        <v>44400</v>
      </c>
      <c r="H892">
        <v>1</v>
      </c>
      <c r="L892">
        <v>0.25</v>
      </c>
      <c r="M892" s="13">
        <v>19.2</v>
      </c>
      <c r="N892" t="s">
        <v>27</v>
      </c>
      <c r="O892" t="s">
        <v>38</v>
      </c>
      <c r="P892">
        <v>29</v>
      </c>
      <c r="Q892" s="14">
        <f>_xlfn.IFS(H892=1,$AB$3,H892=2,$AB$4,H892=3,$AB$5)</f>
        <v>80</v>
      </c>
      <c r="R892" s="14">
        <f>L892*Q892</f>
        <v>20</v>
      </c>
      <c r="S892" s="14">
        <f>Table4[[#This Row],[LbrCost]]/24</f>
        <v>0.83333333333333337</v>
      </c>
      <c r="T892" s="14">
        <f>IF(Table4[[#This Row],[WtyLbr]]="Yes",0,Table4[[#This Row],[LbrCost]])</f>
        <v>20</v>
      </c>
      <c r="U892" s="14">
        <f>IF(Table4[[#This Row],[WtyParts]]="Yes",0,Table4[[#This Row],[PartsCost]])</f>
        <v>19.2</v>
      </c>
      <c r="V892" s="14">
        <f>M892+R892</f>
        <v>39.200000000000003</v>
      </c>
      <c r="W892" s="14">
        <f>SUM(Table4[[#This Row],[LbrFee]],Table4[[#This Row],[PartsFee]])</f>
        <v>39.200000000000003</v>
      </c>
      <c r="X892" t="s">
        <v>39</v>
      </c>
      <c r="Y892" t="s">
        <v>34</v>
      </c>
    </row>
    <row r="893" spans="1:25" ht="30" customHeight="1" x14ac:dyDescent="0.3">
      <c r="A893" t="s">
        <v>948</v>
      </c>
      <c r="B893" t="s">
        <v>24</v>
      </c>
      <c r="C893" t="s">
        <v>202</v>
      </c>
      <c r="D893" t="s">
        <v>26</v>
      </c>
      <c r="F893">
        <v>44371</v>
      </c>
      <c r="G893">
        <v>44396</v>
      </c>
      <c r="H893">
        <v>2</v>
      </c>
      <c r="L893">
        <v>0.25</v>
      </c>
      <c r="M893" s="13">
        <v>21.33</v>
      </c>
      <c r="N893" t="s">
        <v>27</v>
      </c>
      <c r="O893" t="s">
        <v>28</v>
      </c>
      <c r="P893">
        <v>25</v>
      </c>
      <c r="Q893" s="14">
        <f>_xlfn.IFS(H893=1,$AB$3,H893=2,$AB$4,H893=3,$AB$5)</f>
        <v>140</v>
      </c>
      <c r="R893" s="14">
        <f>L893*Q893</f>
        <v>35</v>
      </c>
      <c r="S893" s="14">
        <f>Table4[[#This Row],[LbrCost]]/24</f>
        <v>1.4583333333333333</v>
      </c>
      <c r="T893" s="14">
        <f>IF(Table4[[#This Row],[WtyLbr]]="Yes",0,Table4[[#This Row],[LbrCost]])</f>
        <v>35</v>
      </c>
      <c r="U893" s="14">
        <f>IF(Table4[[#This Row],[WtyParts]]="Yes",0,Table4[[#This Row],[PartsCost]])</f>
        <v>21.33</v>
      </c>
      <c r="V893" s="14">
        <f>M893+R893</f>
        <v>56.33</v>
      </c>
      <c r="W893" s="14">
        <f>SUM(Table4[[#This Row],[LbrFee]],Table4[[#This Row],[PartsFee]])</f>
        <v>56.33</v>
      </c>
      <c r="X893" t="s">
        <v>39</v>
      </c>
      <c r="Y893" t="s">
        <v>63</v>
      </c>
    </row>
    <row r="894" spans="1:25" ht="30" customHeight="1" x14ac:dyDescent="0.3">
      <c r="A894" t="s">
        <v>949</v>
      </c>
      <c r="B894" t="s">
        <v>24</v>
      </c>
      <c r="C894" t="s">
        <v>50</v>
      </c>
      <c r="D894" t="s">
        <v>33</v>
      </c>
      <c r="F894">
        <v>44371</v>
      </c>
      <c r="H894">
        <v>1</v>
      </c>
      <c r="M894" s="13">
        <v>7.5</v>
      </c>
      <c r="N894" t="s">
        <v>27</v>
      </c>
      <c r="O894" t="s">
        <v>51</v>
      </c>
      <c r="Q894" s="14">
        <f>_xlfn.IFS(H894=1,$AB$3,H894=2,$AB$4,H894=3,$AB$5)</f>
        <v>80</v>
      </c>
      <c r="R894" s="14">
        <f>L894*Q894</f>
        <v>0</v>
      </c>
      <c r="S894" s="14">
        <f>Table4[[#This Row],[LbrCost]]/24</f>
        <v>0</v>
      </c>
      <c r="T894" s="14">
        <f>IF(Table4[[#This Row],[WtyLbr]]="Yes",0,Table4[[#This Row],[LbrCost]])</f>
        <v>0</v>
      </c>
      <c r="U894" s="14">
        <f>IF(Table4[[#This Row],[WtyParts]]="Yes",0,Table4[[#This Row],[PartsCost]])</f>
        <v>7.5</v>
      </c>
      <c r="V894" s="14">
        <f>M894+R894</f>
        <v>7.5</v>
      </c>
      <c r="W894" s="14">
        <f>SUM(Table4[[#This Row],[LbrFee]],Table4[[#This Row],[PartsFee]])</f>
        <v>7.5</v>
      </c>
      <c r="X894" t="s">
        <v>39</v>
      </c>
      <c r="Y894" t="s">
        <v>60</v>
      </c>
    </row>
    <row r="895" spans="1:25" ht="30" customHeight="1" x14ac:dyDescent="0.3">
      <c r="A895" t="s">
        <v>950</v>
      </c>
      <c r="B895" t="s">
        <v>24</v>
      </c>
      <c r="C895" t="s">
        <v>202</v>
      </c>
      <c r="D895" t="s">
        <v>37</v>
      </c>
      <c r="F895">
        <v>44371</v>
      </c>
      <c r="H895">
        <v>1</v>
      </c>
      <c r="M895" s="13">
        <v>115.19</v>
      </c>
      <c r="N895" t="s">
        <v>27</v>
      </c>
      <c r="O895" t="s">
        <v>28</v>
      </c>
      <c r="Q895" s="14">
        <f>_xlfn.IFS(H895=1,$AB$3,H895=2,$AB$4,H895=3,$AB$5)</f>
        <v>80</v>
      </c>
      <c r="R895" s="14">
        <f>L895*Q895</f>
        <v>0</v>
      </c>
      <c r="S895" s="14">
        <f>Table4[[#This Row],[LbrCost]]/24</f>
        <v>0</v>
      </c>
      <c r="T895" s="14">
        <f>IF(Table4[[#This Row],[WtyLbr]]="Yes",0,Table4[[#This Row],[LbrCost]])</f>
        <v>0</v>
      </c>
      <c r="U895" s="14">
        <f>IF(Table4[[#This Row],[WtyParts]]="Yes",0,Table4[[#This Row],[PartsCost]])</f>
        <v>115.19</v>
      </c>
      <c r="V895" s="14">
        <f>M895+R895</f>
        <v>115.19</v>
      </c>
      <c r="W895" s="14">
        <f>SUM(Table4[[#This Row],[LbrFee]],Table4[[#This Row],[PartsFee]])</f>
        <v>115.19</v>
      </c>
      <c r="X895" t="s">
        <v>39</v>
      </c>
      <c r="Y895" t="s">
        <v>60</v>
      </c>
    </row>
    <row r="896" spans="1:25" ht="30" customHeight="1" x14ac:dyDescent="0.3">
      <c r="A896" t="s">
        <v>951</v>
      </c>
      <c r="B896" t="s">
        <v>24</v>
      </c>
      <c r="C896" t="s">
        <v>202</v>
      </c>
      <c r="D896" t="s">
        <v>37</v>
      </c>
      <c r="F896">
        <v>44371</v>
      </c>
      <c r="H896">
        <v>1</v>
      </c>
      <c r="M896" s="13">
        <v>120</v>
      </c>
      <c r="N896" t="s">
        <v>27</v>
      </c>
      <c r="O896" t="s">
        <v>28</v>
      </c>
      <c r="Q896" s="14">
        <f>_xlfn.IFS(H896=1,$AB$3,H896=2,$AB$4,H896=3,$AB$5)</f>
        <v>80</v>
      </c>
      <c r="R896" s="14">
        <f>L896*Q896</f>
        <v>0</v>
      </c>
      <c r="S896" s="14">
        <f>Table4[[#This Row],[LbrCost]]/24</f>
        <v>0</v>
      </c>
      <c r="T896" s="14">
        <f>IF(Table4[[#This Row],[WtyLbr]]="Yes",0,Table4[[#This Row],[LbrCost]])</f>
        <v>0</v>
      </c>
      <c r="U896" s="14">
        <f>IF(Table4[[#This Row],[WtyParts]]="Yes",0,Table4[[#This Row],[PartsCost]])</f>
        <v>120</v>
      </c>
      <c r="V896" s="14">
        <f>M896+R896</f>
        <v>120</v>
      </c>
      <c r="W896" s="14">
        <f>SUM(Table4[[#This Row],[LbrFee]],Table4[[#This Row],[PartsFee]])</f>
        <v>120</v>
      </c>
      <c r="X896" t="s">
        <v>39</v>
      </c>
      <c r="Y896" t="s">
        <v>60</v>
      </c>
    </row>
    <row r="897" spans="1:25" ht="30" customHeight="1" x14ac:dyDescent="0.3">
      <c r="A897" t="s">
        <v>952</v>
      </c>
      <c r="B897" t="s">
        <v>201</v>
      </c>
      <c r="C897" t="s">
        <v>202</v>
      </c>
      <c r="D897" t="s">
        <v>37</v>
      </c>
      <c r="F897">
        <v>44371</v>
      </c>
      <c r="H897">
        <v>1</v>
      </c>
      <c r="M897" s="13">
        <v>21</v>
      </c>
      <c r="N897" t="s">
        <v>27</v>
      </c>
      <c r="O897" t="s">
        <v>28</v>
      </c>
      <c r="Q897" s="14">
        <f>_xlfn.IFS(H897=1,$AB$3,H897=2,$AB$4,H897=3,$AB$5)</f>
        <v>80</v>
      </c>
      <c r="R897" s="14">
        <f>L897*Q897</f>
        <v>0</v>
      </c>
      <c r="S897" s="14">
        <f>Table4[[#This Row],[LbrCost]]/24</f>
        <v>0</v>
      </c>
      <c r="T897" s="14">
        <f>IF(Table4[[#This Row],[WtyLbr]]="Yes",0,Table4[[#This Row],[LbrCost]])</f>
        <v>0</v>
      </c>
      <c r="U897" s="14">
        <f>IF(Table4[[#This Row],[WtyParts]]="Yes",0,Table4[[#This Row],[PartsCost]])</f>
        <v>21</v>
      </c>
      <c r="V897" s="14">
        <f>M897+R897</f>
        <v>21</v>
      </c>
      <c r="W897" s="14">
        <f>SUM(Table4[[#This Row],[LbrFee]],Table4[[#This Row],[PartsFee]])</f>
        <v>21</v>
      </c>
      <c r="X897" t="s">
        <v>39</v>
      </c>
      <c r="Y897" t="s">
        <v>60</v>
      </c>
    </row>
    <row r="898" spans="1:25" ht="30" customHeight="1" x14ac:dyDescent="0.3">
      <c r="A898" t="s">
        <v>953</v>
      </c>
      <c r="B898" t="s">
        <v>201</v>
      </c>
      <c r="C898" t="s">
        <v>202</v>
      </c>
      <c r="D898" t="s">
        <v>26</v>
      </c>
      <c r="F898">
        <v>44371</v>
      </c>
      <c r="H898">
        <v>1</v>
      </c>
      <c r="M898" s="13">
        <v>58.89</v>
      </c>
      <c r="N898" t="s">
        <v>27</v>
      </c>
      <c r="O898" t="s">
        <v>51</v>
      </c>
      <c r="Q898" s="14">
        <f>_xlfn.IFS(H898=1,$AB$3,H898=2,$AB$4,H898=3,$AB$5)</f>
        <v>80</v>
      </c>
      <c r="R898" s="14">
        <f>L898*Q898</f>
        <v>0</v>
      </c>
      <c r="S898" s="14">
        <f>Table4[[#This Row],[LbrCost]]/24</f>
        <v>0</v>
      </c>
      <c r="T898" s="14">
        <f>IF(Table4[[#This Row],[WtyLbr]]="Yes",0,Table4[[#This Row],[LbrCost]])</f>
        <v>0</v>
      </c>
      <c r="U898" s="14">
        <f>IF(Table4[[#This Row],[WtyParts]]="Yes",0,Table4[[#This Row],[PartsCost]])</f>
        <v>58.89</v>
      </c>
      <c r="V898" s="14">
        <f>M898+R898</f>
        <v>58.89</v>
      </c>
      <c r="W898" s="14">
        <f>SUM(Table4[[#This Row],[LbrFee]],Table4[[#This Row],[PartsFee]])</f>
        <v>58.89</v>
      </c>
      <c r="X898" t="s">
        <v>39</v>
      </c>
      <c r="Y898" t="s">
        <v>60</v>
      </c>
    </row>
    <row r="899" spans="1:25" ht="30" customHeight="1" x14ac:dyDescent="0.3">
      <c r="A899" t="s">
        <v>954</v>
      </c>
      <c r="B899" t="s">
        <v>36</v>
      </c>
      <c r="C899" t="s">
        <v>50</v>
      </c>
      <c r="D899" t="s">
        <v>37</v>
      </c>
      <c r="F899">
        <v>44371</v>
      </c>
      <c r="H899">
        <v>1</v>
      </c>
      <c r="M899" s="13">
        <v>32.67</v>
      </c>
      <c r="N899" t="s">
        <v>27</v>
      </c>
      <c r="O899" t="s">
        <v>51</v>
      </c>
      <c r="Q899" s="14">
        <f>_xlfn.IFS(H899=1,$AB$3,H899=2,$AB$4,H899=3,$AB$5)</f>
        <v>80</v>
      </c>
      <c r="R899" s="14">
        <f>L899*Q899</f>
        <v>0</v>
      </c>
      <c r="S899" s="14">
        <f>Table4[[#This Row],[LbrCost]]/24</f>
        <v>0</v>
      </c>
      <c r="T899" s="14">
        <f>IF(Table4[[#This Row],[WtyLbr]]="Yes",0,Table4[[#This Row],[LbrCost]])</f>
        <v>0</v>
      </c>
      <c r="U899" s="14">
        <f>IF(Table4[[#This Row],[WtyParts]]="Yes",0,Table4[[#This Row],[PartsCost]])</f>
        <v>32.67</v>
      </c>
      <c r="V899" s="14">
        <f>M899+R899</f>
        <v>32.67</v>
      </c>
      <c r="W899" s="14">
        <f>SUM(Table4[[#This Row],[LbrFee]],Table4[[#This Row],[PartsFee]])</f>
        <v>32.67</v>
      </c>
      <c r="X899" t="s">
        <v>39</v>
      </c>
      <c r="Y899" t="s">
        <v>60</v>
      </c>
    </row>
    <row r="900" spans="1:25" ht="30" customHeight="1" x14ac:dyDescent="0.3">
      <c r="A900" t="s">
        <v>955</v>
      </c>
      <c r="B900" t="s">
        <v>68</v>
      </c>
      <c r="C900" t="s">
        <v>50</v>
      </c>
      <c r="D900" t="s">
        <v>53</v>
      </c>
      <c r="F900">
        <v>44371</v>
      </c>
      <c r="H900">
        <v>2</v>
      </c>
      <c r="M900" s="13">
        <v>205.28</v>
      </c>
      <c r="N900" t="s">
        <v>27</v>
      </c>
      <c r="O900" t="s">
        <v>51</v>
      </c>
      <c r="Q900" s="14">
        <f>_xlfn.IFS(H900=1,$AB$3,H900=2,$AB$4,H900=3,$AB$5)</f>
        <v>140</v>
      </c>
      <c r="R900" s="14">
        <f>L900*Q900</f>
        <v>0</v>
      </c>
      <c r="S900" s="14">
        <f>Table4[[#This Row],[LbrCost]]/24</f>
        <v>0</v>
      </c>
      <c r="T900" s="14">
        <f>IF(Table4[[#This Row],[WtyLbr]]="Yes",0,Table4[[#This Row],[LbrCost]])</f>
        <v>0</v>
      </c>
      <c r="U900" s="14">
        <f>IF(Table4[[#This Row],[WtyParts]]="Yes",0,Table4[[#This Row],[PartsCost]])</f>
        <v>205.28</v>
      </c>
      <c r="V900" s="14">
        <f>M900+R900</f>
        <v>205.28</v>
      </c>
      <c r="W900" s="14">
        <f>SUM(Table4[[#This Row],[LbrFee]],Table4[[#This Row],[PartsFee]])</f>
        <v>205.28</v>
      </c>
      <c r="X900" t="s">
        <v>39</v>
      </c>
      <c r="Y900" t="s">
        <v>60</v>
      </c>
    </row>
    <row r="901" spans="1:25" ht="30" customHeight="1" x14ac:dyDescent="0.3">
      <c r="A901" t="s">
        <v>956</v>
      </c>
      <c r="B901" t="s">
        <v>36</v>
      </c>
      <c r="C901" t="s">
        <v>25</v>
      </c>
      <c r="D901" t="s">
        <v>33</v>
      </c>
      <c r="F901">
        <v>44371</v>
      </c>
      <c r="H901">
        <v>2</v>
      </c>
      <c r="M901" s="13">
        <v>223.65</v>
      </c>
      <c r="N901" t="s">
        <v>27</v>
      </c>
      <c r="O901" t="s">
        <v>28</v>
      </c>
      <c r="Q901" s="14">
        <f>_xlfn.IFS(H901=1,$AB$3,H901=2,$AB$4,H901=3,$AB$5)</f>
        <v>140</v>
      </c>
      <c r="R901" s="14">
        <f>L901*Q901</f>
        <v>0</v>
      </c>
      <c r="S901" s="14">
        <f>Table4[[#This Row],[LbrCost]]/24</f>
        <v>0</v>
      </c>
      <c r="T901" s="14">
        <f>IF(Table4[[#This Row],[WtyLbr]]="Yes",0,Table4[[#This Row],[LbrCost]])</f>
        <v>0</v>
      </c>
      <c r="U901" s="14">
        <f>IF(Table4[[#This Row],[WtyParts]]="Yes",0,Table4[[#This Row],[PartsCost]])</f>
        <v>223.65</v>
      </c>
      <c r="V901" s="14">
        <f>M901+R901</f>
        <v>223.65</v>
      </c>
      <c r="W901" s="14">
        <f>SUM(Table4[[#This Row],[LbrFee]],Table4[[#This Row],[PartsFee]])</f>
        <v>223.65</v>
      </c>
      <c r="X901" t="s">
        <v>39</v>
      </c>
      <c r="Y901" t="s">
        <v>60</v>
      </c>
    </row>
    <row r="902" spans="1:25" ht="30" customHeight="1" x14ac:dyDescent="0.3">
      <c r="A902" t="s">
        <v>957</v>
      </c>
      <c r="B902" t="s">
        <v>42</v>
      </c>
      <c r="C902" t="s">
        <v>25</v>
      </c>
      <c r="D902" t="s">
        <v>53</v>
      </c>
      <c r="F902">
        <v>44372</v>
      </c>
      <c r="G902">
        <v>44393</v>
      </c>
      <c r="H902">
        <v>1</v>
      </c>
      <c r="L902">
        <v>6.25</v>
      </c>
      <c r="M902" s="13">
        <v>20</v>
      </c>
      <c r="N902" t="s">
        <v>27</v>
      </c>
      <c r="O902" t="s">
        <v>51</v>
      </c>
      <c r="P902">
        <v>21</v>
      </c>
      <c r="Q902" s="14">
        <f>_xlfn.IFS(H902=1,$AB$3,H902=2,$AB$4,H902=3,$AB$5)</f>
        <v>80</v>
      </c>
      <c r="R902" s="14">
        <f>L902*Q902</f>
        <v>500</v>
      </c>
      <c r="S902" s="14">
        <f>Table4[[#This Row],[LbrCost]]/24</f>
        <v>20.833333333333332</v>
      </c>
      <c r="T902" s="14">
        <f>IF(Table4[[#This Row],[WtyLbr]]="Yes",0,Table4[[#This Row],[LbrCost]])</f>
        <v>500</v>
      </c>
      <c r="U902" s="14">
        <f>IF(Table4[[#This Row],[WtyParts]]="Yes",0,Table4[[#This Row],[PartsCost]])</f>
        <v>20</v>
      </c>
      <c r="V902" s="14">
        <f>M902+R902</f>
        <v>520</v>
      </c>
      <c r="W902" s="14">
        <f>SUM(Table4[[#This Row],[LbrFee]],Table4[[#This Row],[PartsFee]])</f>
        <v>520</v>
      </c>
      <c r="X902" t="s">
        <v>34</v>
      </c>
      <c r="Y902" t="s">
        <v>34</v>
      </c>
    </row>
    <row r="903" spans="1:25" ht="30" customHeight="1" x14ac:dyDescent="0.3">
      <c r="A903" t="s">
        <v>958</v>
      </c>
      <c r="B903" t="s">
        <v>42</v>
      </c>
      <c r="C903" t="s">
        <v>25</v>
      </c>
      <c r="D903" t="s">
        <v>53</v>
      </c>
      <c r="F903">
        <v>44372</v>
      </c>
      <c r="H903">
        <v>1</v>
      </c>
      <c r="M903" s="13">
        <v>415.28</v>
      </c>
      <c r="N903" t="s">
        <v>27</v>
      </c>
      <c r="O903" t="s">
        <v>38</v>
      </c>
      <c r="Q903" s="14">
        <f>_xlfn.IFS(H903=1,$AB$3,H903=2,$AB$4,H903=3,$AB$5)</f>
        <v>80</v>
      </c>
      <c r="R903" s="14">
        <f>L903*Q903</f>
        <v>0</v>
      </c>
      <c r="S903" s="14">
        <f>Table4[[#This Row],[LbrCost]]/24</f>
        <v>0</v>
      </c>
      <c r="T903" s="14">
        <f>IF(Table4[[#This Row],[WtyLbr]]="Yes",0,Table4[[#This Row],[LbrCost]])</f>
        <v>0</v>
      </c>
      <c r="U903" s="14">
        <f>IF(Table4[[#This Row],[WtyParts]]="Yes",0,Table4[[#This Row],[PartsCost]])</f>
        <v>415.28</v>
      </c>
      <c r="V903" s="14">
        <f>M903+R903</f>
        <v>415.28</v>
      </c>
      <c r="W903" s="14">
        <f>SUM(Table4[[#This Row],[LbrFee]],Table4[[#This Row],[PartsFee]])</f>
        <v>415.28</v>
      </c>
      <c r="X903" t="s">
        <v>34</v>
      </c>
      <c r="Y903" t="s">
        <v>60</v>
      </c>
    </row>
    <row r="904" spans="1:25" ht="30" customHeight="1" x14ac:dyDescent="0.3">
      <c r="A904" t="s">
        <v>959</v>
      </c>
      <c r="B904" t="s">
        <v>68</v>
      </c>
      <c r="C904" t="s">
        <v>25</v>
      </c>
      <c r="D904" t="s">
        <v>26</v>
      </c>
      <c r="F904">
        <v>44373</v>
      </c>
      <c r="G904">
        <v>44401</v>
      </c>
      <c r="H904">
        <v>2</v>
      </c>
      <c r="L904">
        <v>0.25</v>
      </c>
      <c r="M904" s="13">
        <v>237.21</v>
      </c>
      <c r="N904" t="s">
        <v>27</v>
      </c>
      <c r="O904" t="s">
        <v>51</v>
      </c>
      <c r="P904">
        <v>28</v>
      </c>
      <c r="Q904" s="14">
        <f>_xlfn.IFS(H904=1,$AB$3,H904=2,$AB$4,H904=3,$AB$5)</f>
        <v>140</v>
      </c>
      <c r="R904" s="14">
        <f>L904*Q904</f>
        <v>35</v>
      </c>
      <c r="S904" s="14">
        <f>Table4[[#This Row],[LbrCost]]/24</f>
        <v>1.4583333333333333</v>
      </c>
      <c r="T904" s="14">
        <f>IF(Table4[[#This Row],[WtyLbr]]="Yes",0,Table4[[#This Row],[LbrCost]])</f>
        <v>35</v>
      </c>
      <c r="U904" s="14">
        <f>IF(Table4[[#This Row],[WtyParts]]="Yes",0,Table4[[#This Row],[PartsCost]])</f>
        <v>237.21</v>
      </c>
      <c r="V904" s="14">
        <f>M904+R904</f>
        <v>272.21000000000004</v>
      </c>
      <c r="W904" s="14">
        <f>SUM(Table4[[#This Row],[LbrFee]],Table4[[#This Row],[PartsFee]])</f>
        <v>272.21000000000004</v>
      </c>
      <c r="X904" t="s">
        <v>60</v>
      </c>
      <c r="Y904" t="s">
        <v>60</v>
      </c>
    </row>
    <row r="905" spans="1:25" ht="30" customHeight="1" x14ac:dyDescent="0.3">
      <c r="A905" t="s">
        <v>960</v>
      </c>
      <c r="B905" t="s">
        <v>24</v>
      </c>
      <c r="C905" t="s">
        <v>202</v>
      </c>
      <c r="D905" t="s">
        <v>33</v>
      </c>
      <c r="F905">
        <v>44375</v>
      </c>
      <c r="G905">
        <v>44396</v>
      </c>
      <c r="H905">
        <v>2</v>
      </c>
      <c r="L905">
        <v>2.5</v>
      </c>
      <c r="M905" s="13">
        <v>106.65</v>
      </c>
      <c r="N905" t="s">
        <v>27</v>
      </c>
      <c r="O905" t="s">
        <v>28</v>
      </c>
      <c r="P905">
        <v>21</v>
      </c>
      <c r="Q905" s="14">
        <f>_xlfn.IFS(H905=1,$AB$3,H905=2,$AB$4,H905=3,$AB$5)</f>
        <v>140</v>
      </c>
      <c r="R905" s="14">
        <f>L905*Q905</f>
        <v>350</v>
      </c>
      <c r="S905" s="14">
        <f>Table4[[#This Row],[LbrCost]]/24</f>
        <v>14.583333333333334</v>
      </c>
      <c r="T905" s="14">
        <f>IF(Table4[[#This Row],[WtyLbr]]="Yes",0,Table4[[#This Row],[LbrCost]])</f>
        <v>350</v>
      </c>
      <c r="U905" s="14">
        <f>IF(Table4[[#This Row],[WtyParts]]="Yes",0,Table4[[#This Row],[PartsCost]])</f>
        <v>106.65</v>
      </c>
      <c r="V905" s="14">
        <f>M905+R905</f>
        <v>456.65</v>
      </c>
      <c r="W905" s="14">
        <f>SUM(Table4[[#This Row],[LbrFee]],Table4[[#This Row],[PartsFee]])</f>
        <v>456.65</v>
      </c>
      <c r="X905" t="s">
        <v>63</v>
      </c>
      <c r="Y905" t="s">
        <v>63</v>
      </c>
    </row>
    <row r="906" spans="1:25" ht="30" customHeight="1" x14ac:dyDescent="0.3">
      <c r="A906" t="s">
        <v>961</v>
      </c>
      <c r="B906" t="s">
        <v>36</v>
      </c>
      <c r="C906" t="s">
        <v>43</v>
      </c>
      <c r="D906" t="s">
        <v>33</v>
      </c>
      <c r="E906" t="s">
        <v>44</v>
      </c>
      <c r="F906">
        <v>44375</v>
      </c>
      <c r="H906">
        <v>2</v>
      </c>
      <c r="M906" s="13">
        <v>60</v>
      </c>
      <c r="N906" t="s">
        <v>27</v>
      </c>
      <c r="O906" t="s">
        <v>51</v>
      </c>
      <c r="Q906" s="14">
        <f>_xlfn.IFS(H906=1,$AB$3,H906=2,$AB$4,H906=3,$AB$5)</f>
        <v>140</v>
      </c>
      <c r="R906" s="14">
        <f>L906*Q906</f>
        <v>0</v>
      </c>
      <c r="S906" s="14">
        <f>Table4[[#This Row],[LbrCost]]/24</f>
        <v>0</v>
      </c>
      <c r="T906" s="14">
        <f>IF(Table4[[#This Row],[WtyLbr]]="Yes",0,Table4[[#This Row],[LbrCost]])</f>
        <v>0</v>
      </c>
      <c r="U906" s="14">
        <f>IF(Table4[[#This Row],[WtyParts]]="Yes",0,Table4[[#This Row],[PartsCost]])</f>
        <v>60</v>
      </c>
      <c r="V906" s="14">
        <f>M906+R906</f>
        <v>60</v>
      </c>
      <c r="W906" s="14">
        <f>SUM(Table4[[#This Row],[LbrFee]],Table4[[#This Row],[PartsFee]])</f>
        <v>60</v>
      </c>
      <c r="X906" t="s">
        <v>63</v>
      </c>
      <c r="Y906" t="s">
        <v>60</v>
      </c>
    </row>
    <row r="907" spans="1:25" ht="30" customHeight="1" x14ac:dyDescent="0.3">
      <c r="A907" t="s">
        <v>962</v>
      </c>
      <c r="B907" t="s">
        <v>24</v>
      </c>
      <c r="C907" t="s">
        <v>202</v>
      </c>
      <c r="D907" t="s">
        <v>37</v>
      </c>
      <c r="F907">
        <v>44376</v>
      </c>
      <c r="G907">
        <v>44386</v>
      </c>
      <c r="H907">
        <v>1</v>
      </c>
      <c r="L907">
        <v>0.25</v>
      </c>
      <c r="M907" s="13">
        <v>20.07</v>
      </c>
      <c r="N907" t="s">
        <v>27</v>
      </c>
      <c r="O907" t="s">
        <v>28</v>
      </c>
      <c r="P907">
        <v>10</v>
      </c>
      <c r="Q907" s="14">
        <f>_xlfn.IFS(H907=1,$AB$3,H907=2,$AB$4,H907=3,$AB$5)</f>
        <v>80</v>
      </c>
      <c r="R907" s="14">
        <f>L907*Q907</f>
        <v>20</v>
      </c>
      <c r="S907" s="14">
        <f>Table4[[#This Row],[LbrCost]]/24</f>
        <v>0.83333333333333337</v>
      </c>
      <c r="T907" s="14">
        <f>IF(Table4[[#This Row],[WtyLbr]]="Yes",0,Table4[[#This Row],[LbrCost]])</f>
        <v>20</v>
      </c>
      <c r="U907" s="14">
        <f>IF(Table4[[#This Row],[WtyParts]]="Yes",0,Table4[[#This Row],[PartsCost]])</f>
        <v>20.07</v>
      </c>
      <c r="V907" s="14">
        <f>M907+R907</f>
        <v>40.07</v>
      </c>
      <c r="W907" s="14">
        <f>SUM(Table4[[#This Row],[LbrFee]],Table4[[#This Row],[PartsFee]])</f>
        <v>40.07</v>
      </c>
      <c r="X907" t="s">
        <v>29</v>
      </c>
      <c r="Y907" t="s">
        <v>34</v>
      </c>
    </row>
    <row r="908" spans="1:25" ht="30" customHeight="1" x14ac:dyDescent="0.3">
      <c r="A908" t="s">
        <v>963</v>
      </c>
      <c r="B908" t="s">
        <v>31</v>
      </c>
      <c r="C908" t="s">
        <v>50</v>
      </c>
      <c r="D908" t="s">
        <v>33</v>
      </c>
      <c r="F908">
        <v>44376</v>
      </c>
      <c r="G908">
        <v>44392</v>
      </c>
      <c r="H908">
        <v>2</v>
      </c>
      <c r="L908">
        <v>0.5</v>
      </c>
      <c r="M908" s="13">
        <v>215.99</v>
      </c>
      <c r="N908" t="s">
        <v>27</v>
      </c>
      <c r="O908" t="s">
        <v>28</v>
      </c>
      <c r="P908">
        <v>16</v>
      </c>
      <c r="Q908" s="14">
        <f>_xlfn.IFS(H908=1,$AB$3,H908=2,$AB$4,H908=3,$AB$5)</f>
        <v>140</v>
      </c>
      <c r="R908" s="14">
        <f>L908*Q908</f>
        <v>70</v>
      </c>
      <c r="S908" s="14">
        <f>Table4[[#This Row],[LbrCost]]/24</f>
        <v>2.9166666666666665</v>
      </c>
      <c r="T908" s="14">
        <f>IF(Table4[[#This Row],[WtyLbr]]="Yes",0,Table4[[#This Row],[LbrCost]])</f>
        <v>70</v>
      </c>
      <c r="U908" s="14">
        <f>IF(Table4[[#This Row],[WtyParts]]="Yes",0,Table4[[#This Row],[PartsCost]])</f>
        <v>215.99</v>
      </c>
      <c r="V908" s="14">
        <f>M908+R908</f>
        <v>285.99</v>
      </c>
      <c r="W908" s="14">
        <f>SUM(Table4[[#This Row],[LbrFee]],Table4[[#This Row],[PartsFee]])</f>
        <v>285.99</v>
      </c>
      <c r="X908" t="s">
        <v>29</v>
      </c>
      <c r="Y908" t="s">
        <v>39</v>
      </c>
    </row>
    <row r="909" spans="1:25" ht="30" customHeight="1" x14ac:dyDescent="0.3">
      <c r="A909" t="s">
        <v>964</v>
      </c>
      <c r="B909" t="s">
        <v>55</v>
      </c>
      <c r="C909" t="s">
        <v>25</v>
      </c>
      <c r="D909" t="s">
        <v>37</v>
      </c>
      <c r="F909">
        <v>44376</v>
      </c>
      <c r="G909">
        <v>44391</v>
      </c>
      <c r="H909">
        <v>1</v>
      </c>
      <c r="L909">
        <v>0.25</v>
      </c>
      <c r="M909" s="13">
        <v>18</v>
      </c>
      <c r="N909" t="s">
        <v>27</v>
      </c>
      <c r="O909" t="s">
        <v>51</v>
      </c>
      <c r="P909">
        <v>15</v>
      </c>
      <c r="Q909" s="14">
        <f>_xlfn.IFS(H909=1,$AB$3,H909=2,$AB$4,H909=3,$AB$5)</f>
        <v>80</v>
      </c>
      <c r="R909" s="14">
        <f>L909*Q909</f>
        <v>20</v>
      </c>
      <c r="S909" s="14">
        <f>Table4[[#This Row],[LbrCost]]/24</f>
        <v>0.83333333333333337</v>
      </c>
      <c r="T909" s="14">
        <f>IF(Table4[[#This Row],[WtyLbr]]="Yes",0,Table4[[#This Row],[LbrCost]])</f>
        <v>20</v>
      </c>
      <c r="U909" s="14">
        <f>IF(Table4[[#This Row],[WtyParts]]="Yes",0,Table4[[#This Row],[PartsCost]])</f>
        <v>18</v>
      </c>
      <c r="V909" s="14">
        <f>M909+R909</f>
        <v>38</v>
      </c>
      <c r="W909" s="14">
        <f>SUM(Table4[[#This Row],[LbrFee]],Table4[[#This Row],[PartsFee]])</f>
        <v>38</v>
      </c>
      <c r="X909" t="s">
        <v>29</v>
      </c>
      <c r="Y909" t="s">
        <v>47</v>
      </c>
    </row>
    <row r="910" spans="1:25" ht="30" customHeight="1" x14ac:dyDescent="0.3">
      <c r="A910" t="s">
        <v>965</v>
      </c>
      <c r="B910" t="s">
        <v>24</v>
      </c>
      <c r="C910" t="s">
        <v>202</v>
      </c>
      <c r="D910" t="s">
        <v>37</v>
      </c>
      <c r="F910">
        <v>44376</v>
      </c>
      <c r="H910">
        <v>1</v>
      </c>
      <c r="M910" s="13">
        <v>43.01</v>
      </c>
      <c r="N910" t="s">
        <v>27</v>
      </c>
      <c r="O910" t="s">
        <v>51</v>
      </c>
      <c r="Q910" s="14">
        <f>_xlfn.IFS(H910=1,$AB$3,H910=2,$AB$4,H910=3,$AB$5)</f>
        <v>80</v>
      </c>
      <c r="R910" s="14">
        <f>L910*Q910</f>
        <v>0</v>
      </c>
      <c r="S910" s="14">
        <f>Table4[[#This Row],[LbrCost]]/24</f>
        <v>0</v>
      </c>
      <c r="T910" s="14">
        <f>IF(Table4[[#This Row],[WtyLbr]]="Yes",0,Table4[[#This Row],[LbrCost]])</f>
        <v>0</v>
      </c>
      <c r="U910" s="14">
        <f>IF(Table4[[#This Row],[WtyParts]]="Yes",0,Table4[[#This Row],[PartsCost]])</f>
        <v>43.01</v>
      </c>
      <c r="V910" s="14">
        <f>M910+R910</f>
        <v>43.01</v>
      </c>
      <c r="W910" s="14">
        <f>SUM(Table4[[#This Row],[LbrFee]],Table4[[#This Row],[PartsFee]])</f>
        <v>43.01</v>
      </c>
      <c r="X910" t="s">
        <v>29</v>
      </c>
      <c r="Y910" t="s">
        <v>60</v>
      </c>
    </row>
    <row r="911" spans="1:25" ht="30" customHeight="1" x14ac:dyDescent="0.3">
      <c r="A911" t="s">
        <v>966</v>
      </c>
      <c r="B911" t="s">
        <v>24</v>
      </c>
      <c r="C911" t="s">
        <v>202</v>
      </c>
      <c r="D911" t="s">
        <v>26</v>
      </c>
      <c r="F911">
        <v>44376</v>
      </c>
      <c r="H911">
        <v>1</v>
      </c>
      <c r="M911" s="13">
        <v>58.5</v>
      </c>
      <c r="N911" t="s">
        <v>27</v>
      </c>
      <c r="O911" t="s">
        <v>28</v>
      </c>
      <c r="Q911" s="14">
        <f>_xlfn.IFS(H911=1,$AB$3,H911=2,$AB$4,H911=3,$AB$5)</f>
        <v>80</v>
      </c>
      <c r="R911" s="14">
        <f>L911*Q911</f>
        <v>0</v>
      </c>
      <c r="S911" s="14">
        <f>Table4[[#This Row],[LbrCost]]/24</f>
        <v>0</v>
      </c>
      <c r="T911" s="14">
        <f>IF(Table4[[#This Row],[WtyLbr]]="Yes",0,Table4[[#This Row],[LbrCost]])</f>
        <v>0</v>
      </c>
      <c r="U911" s="14">
        <f>IF(Table4[[#This Row],[WtyParts]]="Yes",0,Table4[[#This Row],[PartsCost]])</f>
        <v>58.5</v>
      </c>
      <c r="V911" s="14">
        <f>M911+R911</f>
        <v>58.5</v>
      </c>
      <c r="W911" s="14">
        <f>SUM(Table4[[#This Row],[LbrFee]],Table4[[#This Row],[PartsFee]])</f>
        <v>58.5</v>
      </c>
      <c r="X911" t="s">
        <v>29</v>
      </c>
      <c r="Y911" t="s">
        <v>60</v>
      </c>
    </row>
    <row r="912" spans="1:25" ht="30" customHeight="1" x14ac:dyDescent="0.3">
      <c r="A912" t="s">
        <v>967</v>
      </c>
      <c r="B912" t="s">
        <v>68</v>
      </c>
      <c r="C912" t="s">
        <v>25</v>
      </c>
      <c r="D912" t="s">
        <v>33</v>
      </c>
      <c r="F912">
        <v>44376</v>
      </c>
      <c r="H912">
        <v>1</v>
      </c>
      <c r="M912" s="13">
        <v>146.72</v>
      </c>
      <c r="N912" t="s">
        <v>27</v>
      </c>
      <c r="O912" t="s">
        <v>51</v>
      </c>
      <c r="Q912" s="14">
        <f>_xlfn.IFS(H912=1,$AB$3,H912=2,$AB$4,H912=3,$AB$5)</f>
        <v>80</v>
      </c>
      <c r="R912" s="14">
        <f>L912*Q912</f>
        <v>0</v>
      </c>
      <c r="S912" s="14">
        <f>Table4[[#This Row],[LbrCost]]/24</f>
        <v>0</v>
      </c>
      <c r="T912" s="14">
        <f>IF(Table4[[#This Row],[WtyLbr]]="Yes",0,Table4[[#This Row],[LbrCost]])</f>
        <v>0</v>
      </c>
      <c r="U912" s="14">
        <f>IF(Table4[[#This Row],[WtyParts]]="Yes",0,Table4[[#This Row],[PartsCost]])</f>
        <v>146.72</v>
      </c>
      <c r="V912" s="14">
        <f>M912+R912</f>
        <v>146.72</v>
      </c>
      <c r="W912" s="14">
        <f>SUM(Table4[[#This Row],[LbrFee]],Table4[[#This Row],[PartsFee]])</f>
        <v>146.72</v>
      </c>
      <c r="X912" t="s">
        <v>29</v>
      </c>
      <c r="Y912" t="s">
        <v>60</v>
      </c>
    </row>
    <row r="913" spans="1:25" ht="30" customHeight="1" x14ac:dyDescent="0.3">
      <c r="A913" t="s">
        <v>968</v>
      </c>
      <c r="B913" t="s">
        <v>36</v>
      </c>
      <c r="C913" t="s">
        <v>43</v>
      </c>
      <c r="D913" t="s">
        <v>169</v>
      </c>
      <c r="F913">
        <v>44376</v>
      </c>
      <c r="H913">
        <v>1</v>
      </c>
      <c r="M913" s="13">
        <v>60</v>
      </c>
      <c r="N913" t="s">
        <v>27</v>
      </c>
      <c r="O913" t="s">
        <v>28</v>
      </c>
      <c r="Q913" s="14">
        <f>_xlfn.IFS(H913=1,$AB$3,H913=2,$AB$4,H913=3,$AB$5)</f>
        <v>80</v>
      </c>
      <c r="R913" s="14">
        <f>L913*Q913</f>
        <v>0</v>
      </c>
      <c r="S913" s="14">
        <f>Table4[[#This Row],[LbrCost]]/24</f>
        <v>0</v>
      </c>
      <c r="T913" s="14">
        <f>IF(Table4[[#This Row],[WtyLbr]]="Yes",0,Table4[[#This Row],[LbrCost]])</f>
        <v>0</v>
      </c>
      <c r="U913" s="14">
        <f>IF(Table4[[#This Row],[WtyParts]]="Yes",0,Table4[[#This Row],[PartsCost]])</f>
        <v>60</v>
      </c>
      <c r="V913" s="14">
        <f>M913+R913</f>
        <v>60</v>
      </c>
      <c r="W913" s="14">
        <f>SUM(Table4[[#This Row],[LbrFee]],Table4[[#This Row],[PartsFee]])</f>
        <v>60</v>
      </c>
      <c r="X913" t="s">
        <v>29</v>
      </c>
      <c r="Y913" t="s">
        <v>60</v>
      </c>
    </row>
    <row r="914" spans="1:25" ht="30" customHeight="1" x14ac:dyDescent="0.3">
      <c r="A914" t="s">
        <v>969</v>
      </c>
      <c r="B914" t="s">
        <v>68</v>
      </c>
      <c r="C914" t="s">
        <v>50</v>
      </c>
      <c r="D914" t="s">
        <v>26</v>
      </c>
      <c r="F914">
        <v>44376</v>
      </c>
      <c r="H914">
        <v>2</v>
      </c>
      <c r="M914" s="13">
        <v>180</v>
      </c>
      <c r="N914" t="s">
        <v>27</v>
      </c>
      <c r="O914" t="s">
        <v>51</v>
      </c>
      <c r="Q914" s="14">
        <f>_xlfn.IFS(H914=1,$AB$3,H914=2,$AB$4,H914=3,$AB$5)</f>
        <v>140</v>
      </c>
      <c r="R914" s="14">
        <f>L914*Q914</f>
        <v>0</v>
      </c>
      <c r="S914" s="14">
        <f>Table4[[#This Row],[LbrCost]]/24</f>
        <v>0</v>
      </c>
      <c r="T914" s="14">
        <f>IF(Table4[[#This Row],[WtyLbr]]="Yes",0,Table4[[#This Row],[LbrCost]])</f>
        <v>0</v>
      </c>
      <c r="U914" s="14">
        <f>IF(Table4[[#This Row],[WtyParts]]="Yes",0,Table4[[#This Row],[PartsCost]])</f>
        <v>180</v>
      </c>
      <c r="V914" s="14">
        <f>M914+R914</f>
        <v>180</v>
      </c>
      <c r="W914" s="14">
        <f>SUM(Table4[[#This Row],[LbrFee]],Table4[[#This Row],[PartsFee]])</f>
        <v>180</v>
      </c>
      <c r="X914" t="s">
        <v>29</v>
      </c>
      <c r="Y914" t="s">
        <v>60</v>
      </c>
    </row>
    <row r="915" spans="1:25" ht="30" customHeight="1" x14ac:dyDescent="0.3">
      <c r="A915" t="s">
        <v>970</v>
      </c>
      <c r="B915" t="s">
        <v>201</v>
      </c>
      <c r="C915" t="s">
        <v>202</v>
      </c>
      <c r="D915" t="s">
        <v>169</v>
      </c>
      <c r="F915">
        <v>44376</v>
      </c>
      <c r="H915">
        <v>2</v>
      </c>
      <c r="M915" s="13">
        <v>165</v>
      </c>
      <c r="N915" t="s">
        <v>27</v>
      </c>
      <c r="O915" t="s">
        <v>28</v>
      </c>
      <c r="Q915" s="14">
        <f>_xlfn.IFS(H915=1,$AB$3,H915=2,$AB$4,H915=3,$AB$5)</f>
        <v>140</v>
      </c>
      <c r="R915" s="14">
        <f>L915*Q915</f>
        <v>0</v>
      </c>
      <c r="S915" s="14">
        <f>Table4[[#This Row],[LbrCost]]/24</f>
        <v>0</v>
      </c>
      <c r="T915" s="14">
        <f>IF(Table4[[#This Row],[WtyLbr]]="Yes",0,Table4[[#This Row],[LbrCost]])</f>
        <v>0</v>
      </c>
      <c r="U915" s="14">
        <f>IF(Table4[[#This Row],[WtyParts]]="Yes",0,Table4[[#This Row],[PartsCost]])</f>
        <v>165</v>
      </c>
      <c r="V915" s="14">
        <f>M915+R915</f>
        <v>165</v>
      </c>
      <c r="W915" s="14">
        <f>SUM(Table4[[#This Row],[LbrFee]],Table4[[#This Row],[PartsFee]])</f>
        <v>165</v>
      </c>
      <c r="X915" t="s">
        <v>29</v>
      </c>
      <c r="Y915" t="s">
        <v>60</v>
      </c>
    </row>
    <row r="916" spans="1:25" ht="30" customHeight="1" x14ac:dyDescent="0.3">
      <c r="A916" t="s">
        <v>971</v>
      </c>
      <c r="B916" t="s">
        <v>31</v>
      </c>
      <c r="C916" t="s">
        <v>50</v>
      </c>
      <c r="D916" t="s">
        <v>169</v>
      </c>
      <c r="F916">
        <v>44377</v>
      </c>
      <c r="G916">
        <v>44389</v>
      </c>
      <c r="H916">
        <v>2</v>
      </c>
      <c r="L916">
        <v>1</v>
      </c>
      <c r="M916" s="13">
        <v>183.54</v>
      </c>
      <c r="N916" t="s">
        <v>27</v>
      </c>
      <c r="O916" t="s">
        <v>28</v>
      </c>
      <c r="P916">
        <v>12</v>
      </c>
      <c r="Q916" s="14">
        <f>_xlfn.IFS(H916=1,$AB$3,H916=2,$AB$4,H916=3,$AB$5)</f>
        <v>140</v>
      </c>
      <c r="R916" s="14">
        <f>L916*Q916</f>
        <v>140</v>
      </c>
      <c r="S916" s="14">
        <f>Table4[[#This Row],[LbrCost]]/24</f>
        <v>5.833333333333333</v>
      </c>
      <c r="T916" s="14">
        <f>IF(Table4[[#This Row],[WtyLbr]]="Yes",0,Table4[[#This Row],[LbrCost]])</f>
        <v>140</v>
      </c>
      <c r="U916" s="14">
        <f>IF(Table4[[#This Row],[WtyParts]]="Yes",0,Table4[[#This Row],[PartsCost]])</f>
        <v>183.54</v>
      </c>
      <c r="V916" s="14">
        <f>M916+R916</f>
        <v>323.53999999999996</v>
      </c>
      <c r="W916" s="14">
        <f>SUM(Table4[[#This Row],[LbrFee]],Table4[[#This Row],[PartsFee]])</f>
        <v>323.53999999999996</v>
      </c>
      <c r="X916" t="s">
        <v>47</v>
      </c>
      <c r="Y916" t="s">
        <v>63</v>
      </c>
    </row>
    <row r="917" spans="1:25" ht="30" customHeight="1" x14ac:dyDescent="0.3">
      <c r="A917" t="s">
        <v>972</v>
      </c>
      <c r="B917" t="s">
        <v>31</v>
      </c>
      <c r="C917" t="s">
        <v>50</v>
      </c>
      <c r="D917" t="s">
        <v>53</v>
      </c>
      <c r="F917">
        <v>44377</v>
      </c>
      <c r="G917">
        <v>44390</v>
      </c>
      <c r="H917">
        <v>2</v>
      </c>
      <c r="L917">
        <v>1.75</v>
      </c>
      <c r="M917" s="13">
        <v>333.9</v>
      </c>
      <c r="N917" t="s">
        <v>27</v>
      </c>
      <c r="O917" t="s">
        <v>28</v>
      </c>
      <c r="P917">
        <v>13</v>
      </c>
      <c r="Q917" s="14">
        <f>_xlfn.IFS(H917=1,$AB$3,H917=2,$AB$4,H917=3,$AB$5)</f>
        <v>140</v>
      </c>
      <c r="R917" s="14">
        <f>L917*Q917</f>
        <v>245</v>
      </c>
      <c r="S917" s="14">
        <f>Table4[[#This Row],[LbrCost]]/24</f>
        <v>10.208333333333334</v>
      </c>
      <c r="T917" s="14">
        <f>IF(Table4[[#This Row],[WtyLbr]]="Yes",0,Table4[[#This Row],[LbrCost]])</f>
        <v>245</v>
      </c>
      <c r="U917" s="14">
        <f>IF(Table4[[#This Row],[WtyParts]]="Yes",0,Table4[[#This Row],[PartsCost]])</f>
        <v>333.9</v>
      </c>
      <c r="V917" s="14">
        <f>M917+R917</f>
        <v>578.9</v>
      </c>
      <c r="W917" s="14">
        <f>SUM(Table4[[#This Row],[LbrFee]],Table4[[#This Row],[PartsFee]])</f>
        <v>578.9</v>
      </c>
      <c r="X917" t="s">
        <v>47</v>
      </c>
      <c r="Y917" t="s">
        <v>29</v>
      </c>
    </row>
    <row r="918" spans="1:25" ht="30" customHeight="1" x14ac:dyDescent="0.3">
      <c r="A918" t="s">
        <v>973</v>
      </c>
      <c r="B918" t="s">
        <v>42</v>
      </c>
      <c r="C918" t="s">
        <v>25</v>
      </c>
      <c r="D918" t="s">
        <v>26</v>
      </c>
      <c r="E918" t="s">
        <v>44</v>
      </c>
      <c r="F918">
        <v>44377</v>
      </c>
      <c r="G918">
        <v>44398</v>
      </c>
      <c r="H918">
        <v>2</v>
      </c>
      <c r="L918">
        <v>0.5</v>
      </c>
      <c r="M918" s="13">
        <v>23.9</v>
      </c>
      <c r="N918" t="s">
        <v>27</v>
      </c>
      <c r="O918" t="s">
        <v>28</v>
      </c>
      <c r="P918">
        <v>21</v>
      </c>
      <c r="Q918" s="14">
        <f>_xlfn.IFS(H918=1,$AB$3,H918=2,$AB$4,H918=3,$AB$5)</f>
        <v>140</v>
      </c>
      <c r="R918" s="14">
        <f>L918*Q918</f>
        <v>70</v>
      </c>
      <c r="S918" s="14">
        <f>Table4[[#This Row],[LbrCost]]/24</f>
        <v>2.9166666666666665</v>
      </c>
      <c r="T918" s="14">
        <f>IF(Table4[[#This Row],[WtyLbr]]="Yes",0,Table4[[#This Row],[LbrCost]])</f>
        <v>70</v>
      </c>
      <c r="U918" s="14">
        <f>IF(Table4[[#This Row],[WtyParts]]="Yes",0,Table4[[#This Row],[PartsCost]])</f>
        <v>23.9</v>
      </c>
      <c r="V918" s="14">
        <f>M918+R918</f>
        <v>93.9</v>
      </c>
      <c r="W918" s="14">
        <f>SUM(Table4[[#This Row],[LbrFee]],Table4[[#This Row],[PartsFee]])</f>
        <v>93.9</v>
      </c>
      <c r="X918" t="s">
        <v>47</v>
      </c>
      <c r="Y918" t="s">
        <v>47</v>
      </c>
    </row>
    <row r="919" spans="1:25" ht="30" customHeight="1" x14ac:dyDescent="0.3">
      <c r="A919" t="s">
        <v>974</v>
      </c>
      <c r="B919" t="s">
        <v>42</v>
      </c>
      <c r="C919" t="s">
        <v>25</v>
      </c>
      <c r="D919" t="s">
        <v>26</v>
      </c>
      <c r="E919" t="s">
        <v>44</v>
      </c>
      <c r="F919">
        <v>44377</v>
      </c>
      <c r="G919">
        <v>44398</v>
      </c>
      <c r="H919">
        <v>2</v>
      </c>
      <c r="L919">
        <v>0.5</v>
      </c>
      <c r="M919" s="13">
        <v>38.5</v>
      </c>
      <c r="N919" t="s">
        <v>27</v>
      </c>
      <c r="O919" t="s">
        <v>28</v>
      </c>
      <c r="P919">
        <v>21</v>
      </c>
      <c r="Q919" s="14">
        <f>_xlfn.IFS(H919=1,$AB$3,H919=2,$AB$4,H919=3,$AB$5)</f>
        <v>140</v>
      </c>
      <c r="R919" s="14">
        <f>L919*Q919</f>
        <v>70</v>
      </c>
      <c r="S919" s="14">
        <f>Table4[[#This Row],[LbrCost]]/24</f>
        <v>2.9166666666666665</v>
      </c>
      <c r="T919" s="14">
        <f>IF(Table4[[#This Row],[WtyLbr]]="Yes",0,Table4[[#This Row],[LbrCost]])</f>
        <v>70</v>
      </c>
      <c r="U919" s="14">
        <f>IF(Table4[[#This Row],[WtyParts]]="Yes",0,Table4[[#This Row],[PartsCost]])</f>
        <v>38.5</v>
      </c>
      <c r="V919" s="14">
        <f>M919+R919</f>
        <v>108.5</v>
      </c>
      <c r="W919" s="14">
        <f>SUM(Table4[[#This Row],[LbrFee]],Table4[[#This Row],[PartsFee]])</f>
        <v>108.5</v>
      </c>
      <c r="X919" t="s">
        <v>47</v>
      </c>
      <c r="Y919" t="s">
        <v>47</v>
      </c>
    </row>
    <row r="920" spans="1:25" ht="30" customHeight="1" x14ac:dyDescent="0.3">
      <c r="A920" t="s">
        <v>975</v>
      </c>
      <c r="B920" t="s">
        <v>36</v>
      </c>
      <c r="C920" t="s">
        <v>25</v>
      </c>
      <c r="D920" t="s">
        <v>33</v>
      </c>
      <c r="F920">
        <v>44377</v>
      </c>
      <c r="H920">
        <v>2</v>
      </c>
      <c r="M920" s="13">
        <v>103.18</v>
      </c>
      <c r="N920" t="s">
        <v>27</v>
      </c>
      <c r="O920" t="s">
        <v>51</v>
      </c>
      <c r="Q920" s="14">
        <f>_xlfn.IFS(H920=1,$AB$3,H920=2,$AB$4,H920=3,$AB$5)</f>
        <v>140</v>
      </c>
      <c r="R920" s="14">
        <f>L920*Q920</f>
        <v>0</v>
      </c>
      <c r="S920" s="14">
        <f>Table4[[#This Row],[LbrCost]]/24</f>
        <v>0</v>
      </c>
      <c r="T920" s="14">
        <f>IF(Table4[[#This Row],[WtyLbr]]="Yes",0,Table4[[#This Row],[LbrCost]])</f>
        <v>0</v>
      </c>
      <c r="U920" s="14">
        <f>IF(Table4[[#This Row],[WtyParts]]="Yes",0,Table4[[#This Row],[PartsCost]])</f>
        <v>103.18</v>
      </c>
      <c r="V920" s="14">
        <f>M920+R920</f>
        <v>103.18</v>
      </c>
      <c r="W920" s="14">
        <f>SUM(Table4[[#This Row],[LbrFee]],Table4[[#This Row],[PartsFee]])</f>
        <v>103.18</v>
      </c>
      <c r="X920" t="s">
        <v>47</v>
      </c>
      <c r="Y920" t="s">
        <v>60</v>
      </c>
    </row>
    <row r="921" spans="1:25" ht="30" customHeight="1" x14ac:dyDescent="0.3">
      <c r="A921" t="s">
        <v>976</v>
      </c>
      <c r="B921" t="s">
        <v>42</v>
      </c>
      <c r="C921" t="s">
        <v>25</v>
      </c>
      <c r="D921" t="s">
        <v>26</v>
      </c>
      <c r="F921">
        <v>44377</v>
      </c>
      <c r="H921">
        <v>1</v>
      </c>
      <c r="M921" s="13">
        <v>68.5</v>
      </c>
      <c r="N921" t="s">
        <v>27</v>
      </c>
      <c r="O921" t="s">
        <v>28</v>
      </c>
      <c r="Q921" s="14">
        <f>_xlfn.IFS(H921=1,$AB$3,H921=2,$AB$4,H921=3,$AB$5)</f>
        <v>80</v>
      </c>
      <c r="R921" s="14">
        <f>L921*Q921</f>
        <v>0</v>
      </c>
      <c r="S921" s="14">
        <f>Table4[[#This Row],[LbrCost]]/24</f>
        <v>0</v>
      </c>
      <c r="T921" s="14">
        <f>IF(Table4[[#This Row],[WtyLbr]]="Yes",0,Table4[[#This Row],[LbrCost]])</f>
        <v>0</v>
      </c>
      <c r="U921" s="14">
        <f>IF(Table4[[#This Row],[WtyParts]]="Yes",0,Table4[[#This Row],[PartsCost]])</f>
        <v>68.5</v>
      </c>
      <c r="V921" s="14">
        <f>M921+R921</f>
        <v>68.5</v>
      </c>
      <c r="W921" s="14">
        <f>SUM(Table4[[#This Row],[LbrFee]],Table4[[#This Row],[PartsFee]])</f>
        <v>68.5</v>
      </c>
      <c r="X921" t="s">
        <v>47</v>
      </c>
      <c r="Y921" t="s">
        <v>60</v>
      </c>
    </row>
    <row r="922" spans="1:25" ht="30" customHeight="1" x14ac:dyDescent="0.3">
      <c r="A922" t="s">
        <v>977</v>
      </c>
      <c r="B922" t="s">
        <v>68</v>
      </c>
      <c r="C922" t="s">
        <v>50</v>
      </c>
      <c r="D922" t="s">
        <v>53</v>
      </c>
      <c r="F922">
        <v>44377</v>
      </c>
      <c r="H922">
        <v>2</v>
      </c>
      <c r="M922" s="13">
        <v>309.64</v>
      </c>
      <c r="N922" t="s">
        <v>27</v>
      </c>
      <c r="O922" t="s">
        <v>51</v>
      </c>
      <c r="Q922" s="14">
        <f>_xlfn.IFS(H922=1,$AB$3,H922=2,$AB$4,H922=3,$AB$5)</f>
        <v>140</v>
      </c>
      <c r="R922" s="14">
        <f>L922*Q922</f>
        <v>0</v>
      </c>
      <c r="S922" s="14">
        <f>Table4[[#This Row],[LbrCost]]/24</f>
        <v>0</v>
      </c>
      <c r="T922" s="14">
        <f>IF(Table4[[#This Row],[WtyLbr]]="Yes",0,Table4[[#This Row],[LbrCost]])</f>
        <v>0</v>
      </c>
      <c r="U922" s="14">
        <f>IF(Table4[[#This Row],[WtyParts]]="Yes",0,Table4[[#This Row],[PartsCost]])</f>
        <v>309.64</v>
      </c>
      <c r="V922" s="14">
        <f>M922+R922</f>
        <v>309.64</v>
      </c>
      <c r="W922" s="14">
        <f>SUM(Table4[[#This Row],[LbrFee]],Table4[[#This Row],[PartsFee]])</f>
        <v>309.64</v>
      </c>
      <c r="X922" t="s">
        <v>47</v>
      </c>
      <c r="Y922" t="s">
        <v>60</v>
      </c>
    </row>
    <row r="923" spans="1:25" ht="30" customHeight="1" x14ac:dyDescent="0.3">
      <c r="A923" t="s">
        <v>978</v>
      </c>
      <c r="B923" t="s">
        <v>143</v>
      </c>
      <c r="C923" t="s">
        <v>202</v>
      </c>
      <c r="D923" t="s">
        <v>169</v>
      </c>
      <c r="F923">
        <v>44377</v>
      </c>
      <c r="H923">
        <v>2</v>
      </c>
      <c r="M923" s="13">
        <v>625.5</v>
      </c>
      <c r="N923" t="s">
        <v>27</v>
      </c>
      <c r="O923" t="s">
        <v>28</v>
      </c>
      <c r="Q923" s="14">
        <f>_xlfn.IFS(H923=1,$AB$3,H923=2,$AB$4,H923=3,$AB$5)</f>
        <v>140</v>
      </c>
      <c r="R923" s="14">
        <f>L923*Q923</f>
        <v>0</v>
      </c>
      <c r="S923" s="14">
        <f>Table4[[#This Row],[LbrCost]]/24</f>
        <v>0</v>
      </c>
      <c r="T923" s="14">
        <f>IF(Table4[[#This Row],[WtyLbr]]="Yes",0,Table4[[#This Row],[LbrCost]])</f>
        <v>0</v>
      </c>
      <c r="U923" s="14">
        <f>IF(Table4[[#This Row],[WtyParts]]="Yes",0,Table4[[#This Row],[PartsCost]])</f>
        <v>625.5</v>
      </c>
      <c r="V923" s="14">
        <f>M923+R923</f>
        <v>625.5</v>
      </c>
      <c r="W923" s="14">
        <f>SUM(Table4[[#This Row],[LbrFee]],Table4[[#This Row],[PartsFee]])</f>
        <v>625.5</v>
      </c>
      <c r="X923" t="s">
        <v>47</v>
      </c>
      <c r="Y923" t="s">
        <v>60</v>
      </c>
    </row>
    <row r="924" spans="1:25" ht="30" customHeight="1" x14ac:dyDescent="0.3">
      <c r="A924" t="s">
        <v>979</v>
      </c>
      <c r="B924" t="s">
        <v>24</v>
      </c>
      <c r="C924" t="s">
        <v>202</v>
      </c>
      <c r="D924" t="s">
        <v>53</v>
      </c>
      <c r="F924">
        <v>44377</v>
      </c>
      <c r="H924">
        <v>2</v>
      </c>
      <c r="M924" s="13">
        <v>687.92</v>
      </c>
      <c r="N924" t="s">
        <v>27</v>
      </c>
      <c r="O924" t="s">
        <v>51</v>
      </c>
      <c r="Q924" s="14">
        <f>_xlfn.IFS(H924=1,$AB$3,H924=2,$AB$4,H924=3,$AB$5)</f>
        <v>140</v>
      </c>
      <c r="R924" s="14">
        <f>L924*Q924</f>
        <v>0</v>
      </c>
      <c r="S924" s="14">
        <f>Table4[[#This Row],[LbrCost]]/24</f>
        <v>0</v>
      </c>
      <c r="T924" s="14">
        <f>IF(Table4[[#This Row],[WtyLbr]]="Yes",0,Table4[[#This Row],[LbrCost]])</f>
        <v>0</v>
      </c>
      <c r="U924" s="14">
        <f>IF(Table4[[#This Row],[WtyParts]]="Yes",0,Table4[[#This Row],[PartsCost]])</f>
        <v>687.92</v>
      </c>
      <c r="V924" s="14">
        <f>M924+R924</f>
        <v>687.92</v>
      </c>
      <c r="W924" s="14">
        <f>SUM(Table4[[#This Row],[LbrFee]],Table4[[#This Row],[PartsFee]])</f>
        <v>687.92</v>
      </c>
      <c r="X924" t="s">
        <v>47</v>
      </c>
      <c r="Y924" t="s">
        <v>60</v>
      </c>
    </row>
    <row r="925" spans="1:25" ht="30" customHeight="1" x14ac:dyDescent="0.3">
      <c r="A925" t="s">
        <v>980</v>
      </c>
      <c r="B925" t="s">
        <v>55</v>
      </c>
      <c r="C925" t="s">
        <v>25</v>
      </c>
      <c r="D925" t="s">
        <v>26</v>
      </c>
      <c r="F925">
        <v>44377</v>
      </c>
      <c r="H925">
        <v>1</v>
      </c>
      <c r="M925" s="13">
        <v>110.69</v>
      </c>
      <c r="N925" t="s">
        <v>27</v>
      </c>
      <c r="O925" t="s">
        <v>38</v>
      </c>
      <c r="Q925" s="14">
        <f>_xlfn.IFS(H925=1,$AB$3,H925=2,$AB$4,H925=3,$AB$5)</f>
        <v>80</v>
      </c>
      <c r="R925" s="14">
        <f>L925*Q925</f>
        <v>0</v>
      </c>
      <c r="S925" s="14">
        <f>Table4[[#This Row],[LbrCost]]/24</f>
        <v>0</v>
      </c>
      <c r="T925" s="14">
        <f>IF(Table4[[#This Row],[WtyLbr]]="Yes",0,Table4[[#This Row],[LbrCost]])</f>
        <v>0</v>
      </c>
      <c r="U925" s="14">
        <f>IF(Table4[[#This Row],[WtyParts]]="Yes",0,Table4[[#This Row],[PartsCost]])</f>
        <v>110.69</v>
      </c>
      <c r="V925" s="14">
        <f>M925+R925</f>
        <v>110.69</v>
      </c>
      <c r="W925" s="14">
        <f>SUM(Table4[[#This Row],[LbrFee]],Table4[[#This Row],[PartsFee]])</f>
        <v>110.69</v>
      </c>
      <c r="X925" t="s">
        <v>47</v>
      </c>
      <c r="Y925" t="s">
        <v>60</v>
      </c>
    </row>
    <row r="926" spans="1:25" ht="30" customHeight="1" x14ac:dyDescent="0.3">
      <c r="A926" t="s">
        <v>981</v>
      </c>
      <c r="B926" t="s">
        <v>80</v>
      </c>
      <c r="C926" t="s">
        <v>50</v>
      </c>
      <c r="D926" t="s">
        <v>26</v>
      </c>
      <c r="F926">
        <v>44377</v>
      </c>
      <c r="H926">
        <v>2</v>
      </c>
      <c r="M926" s="13">
        <v>151.81</v>
      </c>
      <c r="N926" t="s">
        <v>27</v>
      </c>
      <c r="O926" t="s">
        <v>51</v>
      </c>
      <c r="Q926" s="14">
        <f>_xlfn.IFS(H926=1,$AB$3,H926=2,$AB$4,H926=3,$AB$5)</f>
        <v>140</v>
      </c>
      <c r="R926" s="14">
        <f>L926*Q926</f>
        <v>0</v>
      </c>
      <c r="S926" s="14">
        <f>Table4[[#This Row],[LbrCost]]/24</f>
        <v>0</v>
      </c>
      <c r="T926" s="14">
        <f>IF(Table4[[#This Row],[WtyLbr]]="Yes",0,Table4[[#This Row],[LbrCost]])</f>
        <v>0</v>
      </c>
      <c r="U926" s="14">
        <f>IF(Table4[[#This Row],[WtyParts]]="Yes",0,Table4[[#This Row],[PartsCost]])</f>
        <v>151.81</v>
      </c>
      <c r="V926" s="14">
        <f>M926+R926</f>
        <v>151.81</v>
      </c>
      <c r="W926" s="14">
        <f>SUM(Table4[[#This Row],[LbrFee]],Table4[[#This Row],[PartsFee]])</f>
        <v>151.81</v>
      </c>
      <c r="X926" t="s">
        <v>47</v>
      </c>
      <c r="Y926" t="s">
        <v>60</v>
      </c>
    </row>
    <row r="927" spans="1:25" ht="30" customHeight="1" x14ac:dyDescent="0.3">
      <c r="A927" t="s">
        <v>982</v>
      </c>
      <c r="B927" t="s">
        <v>24</v>
      </c>
      <c r="C927" t="s">
        <v>202</v>
      </c>
      <c r="D927" t="s">
        <v>26</v>
      </c>
      <c r="F927">
        <v>44378</v>
      </c>
      <c r="H927">
        <v>2</v>
      </c>
      <c r="M927" s="13">
        <v>120</v>
      </c>
      <c r="N927" t="s">
        <v>27</v>
      </c>
      <c r="O927" t="s">
        <v>28</v>
      </c>
      <c r="Q927" s="14">
        <f>_xlfn.IFS(H927=1,$AB$3,H927=2,$AB$4,H927=3,$AB$5)</f>
        <v>140</v>
      </c>
      <c r="R927" s="14">
        <f>L927*Q927</f>
        <v>0</v>
      </c>
      <c r="S927" s="14">
        <f>Table4[[#This Row],[LbrCost]]/24</f>
        <v>0</v>
      </c>
      <c r="T927" s="14">
        <f>IF(Table4[[#This Row],[WtyLbr]]="Yes",0,Table4[[#This Row],[LbrCost]])</f>
        <v>0</v>
      </c>
      <c r="U927" s="14">
        <f>IF(Table4[[#This Row],[WtyParts]]="Yes",0,Table4[[#This Row],[PartsCost]])</f>
        <v>120</v>
      </c>
      <c r="V927" s="14">
        <f>M927+R927</f>
        <v>120</v>
      </c>
      <c r="W927" s="14">
        <f>SUM(Table4[[#This Row],[LbrFee]],Table4[[#This Row],[PartsFee]])</f>
        <v>120</v>
      </c>
      <c r="X927" t="s">
        <v>39</v>
      </c>
      <c r="Y927" t="s">
        <v>60</v>
      </c>
    </row>
    <row r="928" spans="1:25" ht="30" customHeight="1" x14ac:dyDescent="0.3">
      <c r="A928" t="s">
        <v>983</v>
      </c>
      <c r="B928" t="s">
        <v>55</v>
      </c>
      <c r="C928" t="s">
        <v>25</v>
      </c>
      <c r="D928" t="s">
        <v>37</v>
      </c>
      <c r="F928">
        <v>44379</v>
      </c>
      <c r="H928">
        <v>1</v>
      </c>
      <c r="M928" s="13">
        <v>74.78</v>
      </c>
      <c r="N928" t="s">
        <v>27</v>
      </c>
      <c r="O928" t="s">
        <v>28</v>
      </c>
      <c r="Q928" s="14">
        <f>_xlfn.IFS(H928=1,$AB$3,H928=2,$AB$4,H928=3,$AB$5)</f>
        <v>80</v>
      </c>
      <c r="R928" s="14">
        <f>L928*Q928</f>
        <v>0</v>
      </c>
      <c r="S928" s="14">
        <f>Table4[[#This Row],[LbrCost]]/24</f>
        <v>0</v>
      </c>
      <c r="T928" s="14">
        <f>IF(Table4[[#This Row],[WtyLbr]]="Yes",0,Table4[[#This Row],[LbrCost]])</f>
        <v>0</v>
      </c>
      <c r="U928" s="14">
        <f>IF(Table4[[#This Row],[WtyParts]]="Yes",0,Table4[[#This Row],[PartsCost]])</f>
        <v>74.78</v>
      </c>
      <c r="V928" s="14">
        <f>M928+R928</f>
        <v>74.78</v>
      </c>
      <c r="W928" s="14">
        <f>SUM(Table4[[#This Row],[LbrFee]],Table4[[#This Row],[PartsFee]])</f>
        <v>74.78</v>
      </c>
      <c r="X928" t="s">
        <v>34</v>
      </c>
      <c r="Y928" t="s">
        <v>60</v>
      </c>
    </row>
    <row r="929" spans="1:25" ht="30" customHeight="1" x14ac:dyDescent="0.3">
      <c r="A929" t="s">
        <v>984</v>
      </c>
      <c r="B929" t="s">
        <v>36</v>
      </c>
      <c r="C929" t="s">
        <v>43</v>
      </c>
      <c r="D929" t="s">
        <v>169</v>
      </c>
      <c r="F929">
        <v>44379</v>
      </c>
      <c r="H929">
        <v>2</v>
      </c>
      <c r="M929" s="13">
        <v>445.16</v>
      </c>
      <c r="N929" t="s">
        <v>27</v>
      </c>
      <c r="O929" t="s">
        <v>51</v>
      </c>
      <c r="Q929" s="14">
        <f>_xlfn.IFS(H929=1,$AB$3,H929=2,$AB$4,H929=3,$AB$5)</f>
        <v>140</v>
      </c>
      <c r="R929" s="14">
        <f>L929*Q929</f>
        <v>0</v>
      </c>
      <c r="S929" s="14">
        <f>Table4[[#This Row],[LbrCost]]/24</f>
        <v>0</v>
      </c>
      <c r="T929" s="14">
        <f>IF(Table4[[#This Row],[WtyLbr]]="Yes",0,Table4[[#This Row],[LbrCost]])</f>
        <v>0</v>
      </c>
      <c r="U929" s="14">
        <f>IF(Table4[[#This Row],[WtyParts]]="Yes",0,Table4[[#This Row],[PartsCost]])</f>
        <v>445.16</v>
      </c>
      <c r="V929" s="14">
        <f>M929+R929</f>
        <v>445.16</v>
      </c>
      <c r="W929" s="14">
        <f>SUM(Table4[[#This Row],[LbrFee]],Table4[[#This Row],[PartsFee]])</f>
        <v>445.16</v>
      </c>
      <c r="X929" t="s">
        <v>34</v>
      </c>
      <c r="Y929" t="s">
        <v>60</v>
      </c>
    </row>
    <row r="930" spans="1:25" ht="30" customHeight="1" x14ac:dyDescent="0.3">
      <c r="A930" t="s">
        <v>985</v>
      </c>
      <c r="B930" t="s">
        <v>36</v>
      </c>
      <c r="C930" t="s">
        <v>25</v>
      </c>
      <c r="D930" t="s">
        <v>26</v>
      </c>
      <c r="F930">
        <v>44382</v>
      </c>
      <c r="G930">
        <v>44397</v>
      </c>
      <c r="H930">
        <v>2</v>
      </c>
      <c r="L930">
        <v>0.5</v>
      </c>
      <c r="M930" s="13">
        <v>85.32</v>
      </c>
      <c r="N930" t="s">
        <v>27</v>
      </c>
      <c r="O930" t="s">
        <v>28</v>
      </c>
      <c r="P930">
        <v>15</v>
      </c>
      <c r="Q930" s="14">
        <f>_xlfn.IFS(H930=1,$AB$3,H930=2,$AB$4,H930=3,$AB$5)</f>
        <v>140</v>
      </c>
      <c r="R930" s="14">
        <f>L930*Q930</f>
        <v>70</v>
      </c>
      <c r="S930" s="14">
        <f>Table4[[#This Row],[LbrCost]]/24</f>
        <v>2.9166666666666665</v>
      </c>
      <c r="T930" s="14">
        <f>IF(Table4[[#This Row],[WtyLbr]]="Yes",0,Table4[[#This Row],[LbrCost]])</f>
        <v>70</v>
      </c>
      <c r="U930" s="14">
        <f>IF(Table4[[#This Row],[WtyParts]]="Yes",0,Table4[[#This Row],[PartsCost]])</f>
        <v>85.32</v>
      </c>
      <c r="V930" s="14">
        <f>M930+R930</f>
        <v>155.32</v>
      </c>
      <c r="W930" s="14">
        <f>SUM(Table4[[#This Row],[LbrFee]],Table4[[#This Row],[PartsFee]])</f>
        <v>155.32</v>
      </c>
      <c r="X930" t="s">
        <v>63</v>
      </c>
      <c r="Y930" t="s">
        <v>29</v>
      </c>
    </row>
    <row r="931" spans="1:25" ht="30" customHeight="1" x14ac:dyDescent="0.3">
      <c r="A931" t="s">
        <v>986</v>
      </c>
      <c r="B931" t="s">
        <v>55</v>
      </c>
      <c r="C931" t="s">
        <v>25</v>
      </c>
      <c r="D931" t="s">
        <v>26</v>
      </c>
      <c r="F931">
        <v>44382</v>
      </c>
      <c r="H931">
        <v>2</v>
      </c>
      <c r="M931" s="13">
        <v>180.33</v>
      </c>
      <c r="N931" t="s">
        <v>27</v>
      </c>
      <c r="O931" t="s">
        <v>28</v>
      </c>
      <c r="Q931" s="14">
        <f>_xlfn.IFS(H931=1,$AB$3,H931=2,$AB$4,H931=3,$AB$5)</f>
        <v>140</v>
      </c>
      <c r="R931" s="14">
        <f>L931*Q931</f>
        <v>0</v>
      </c>
      <c r="S931" s="14">
        <f>Table4[[#This Row],[LbrCost]]/24</f>
        <v>0</v>
      </c>
      <c r="T931" s="14">
        <f>IF(Table4[[#This Row],[WtyLbr]]="Yes",0,Table4[[#This Row],[LbrCost]])</f>
        <v>0</v>
      </c>
      <c r="U931" s="14">
        <f>IF(Table4[[#This Row],[WtyParts]]="Yes",0,Table4[[#This Row],[PartsCost]])</f>
        <v>180.33</v>
      </c>
      <c r="V931" s="14">
        <f>M931+R931</f>
        <v>180.33</v>
      </c>
      <c r="W931" s="14">
        <f>SUM(Table4[[#This Row],[LbrFee]],Table4[[#This Row],[PartsFee]])</f>
        <v>180.33</v>
      </c>
      <c r="X931" t="s">
        <v>63</v>
      </c>
      <c r="Y931" t="s">
        <v>60</v>
      </c>
    </row>
    <row r="932" spans="1:25" ht="30" customHeight="1" x14ac:dyDescent="0.3">
      <c r="A932" t="s">
        <v>987</v>
      </c>
      <c r="B932" t="s">
        <v>201</v>
      </c>
      <c r="C932" t="s">
        <v>202</v>
      </c>
      <c r="D932" t="s">
        <v>33</v>
      </c>
      <c r="F932">
        <v>44382</v>
      </c>
      <c r="H932">
        <v>2</v>
      </c>
      <c r="M932" s="13">
        <v>21.33</v>
      </c>
      <c r="N932" t="s">
        <v>27</v>
      </c>
      <c r="O932" t="s">
        <v>28</v>
      </c>
      <c r="Q932" s="14">
        <f>_xlfn.IFS(H932=1,$AB$3,H932=2,$AB$4,H932=3,$AB$5)</f>
        <v>140</v>
      </c>
      <c r="R932" s="14">
        <f>L932*Q932</f>
        <v>0</v>
      </c>
      <c r="S932" s="14">
        <f>Table4[[#This Row],[LbrCost]]/24</f>
        <v>0</v>
      </c>
      <c r="T932" s="14">
        <f>IF(Table4[[#This Row],[WtyLbr]]="Yes",0,Table4[[#This Row],[LbrCost]])</f>
        <v>0</v>
      </c>
      <c r="U932" s="14">
        <f>IF(Table4[[#This Row],[WtyParts]]="Yes",0,Table4[[#This Row],[PartsCost]])</f>
        <v>21.33</v>
      </c>
      <c r="V932" s="14">
        <f>M932+R932</f>
        <v>21.33</v>
      </c>
      <c r="W932" s="14">
        <f>SUM(Table4[[#This Row],[LbrFee]],Table4[[#This Row],[PartsFee]])</f>
        <v>21.33</v>
      </c>
      <c r="X932" t="s">
        <v>63</v>
      </c>
      <c r="Y932" t="s">
        <v>60</v>
      </c>
    </row>
    <row r="933" spans="1:25" ht="30" customHeight="1" x14ac:dyDescent="0.3">
      <c r="A933" t="s">
        <v>988</v>
      </c>
      <c r="B933" t="s">
        <v>42</v>
      </c>
      <c r="C933" t="s">
        <v>32</v>
      </c>
      <c r="D933" t="s">
        <v>169</v>
      </c>
      <c r="F933">
        <v>44382</v>
      </c>
      <c r="H933">
        <v>2</v>
      </c>
      <c r="M933" s="13">
        <v>1630.12</v>
      </c>
      <c r="N933" t="s">
        <v>27</v>
      </c>
      <c r="O933" t="s">
        <v>51</v>
      </c>
      <c r="Q933" s="14">
        <f>_xlfn.IFS(H933=1,$AB$3,H933=2,$AB$4,H933=3,$AB$5)</f>
        <v>140</v>
      </c>
      <c r="R933" s="14">
        <f>L933*Q933</f>
        <v>0</v>
      </c>
      <c r="S933" s="14">
        <f>Table4[[#This Row],[LbrCost]]/24</f>
        <v>0</v>
      </c>
      <c r="T933" s="14">
        <f>IF(Table4[[#This Row],[WtyLbr]]="Yes",0,Table4[[#This Row],[LbrCost]])</f>
        <v>0</v>
      </c>
      <c r="U933" s="14">
        <f>IF(Table4[[#This Row],[WtyParts]]="Yes",0,Table4[[#This Row],[PartsCost]])</f>
        <v>1630.12</v>
      </c>
      <c r="V933" s="14">
        <f>M933+R933</f>
        <v>1630.12</v>
      </c>
      <c r="W933" s="14">
        <f>SUM(Table4[[#This Row],[LbrFee]],Table4[[#This Row],[PartsFee]])</f>
        <v>1630.12</v>
      </c>
      <c r="X933" t="s">
        <v>63</v>
      </c>
      <c r="Y933" t="s">
        <v>60</v>
      </c>
    </row>
    <row r="934" spans="1:25" ht="30" customHeight="1" x14ac:dyDescent="0.3">
      <c r="A934" t="s">
        <v>989</v>
      </c>
      <c r="B934" t="s">
        <v>31</v>
      </c>
      <c r="C934" t="s">
        <v>50</v>
      </c>
      <c r="D934" t="s">
        <v>37</v>
      </c>
      <c r="F934">
        <v>44383</v>
      </c>
      <c r="G934">
        <v>44390</v>
      </c>
      <c r="H934">
        <v>1</v>
      </c>
      <c r="L934">
        <v>0.25</v>
      </c>
      <c r="M934" s="13">
        <v>122.36</v>
      </c>
      <c r="N934" t="s">
        <v>27</v>
      </c>
      <c r="O934" t="s">
        <v>28</v>
      </c>
      <c r="P934">
        <v>7</v>
      </c>
      <c r="Q934" s="14">
        <f>_xlfn.IFS(H934=1,$AB$3,H934=2,$AB$4,H934=3,$AB$5)</f>
        <v>80</v>
      </c>
      <c r="R934" s="14">
        <f>L934*Q934</f>
        <v>20</v>
      </c>
      <c r="S934" s="14">
        <f>Table4[[#This Row],[LbrCost]]/24</f>
        <v>0.83333333333333337</v>
      </c>
      <c r="T934" s="14">
        <f>IF(Table4[[#This Row],[WtyLbr]]="Yes",0,Table4[[#This Row],[LbrCost]])</f>
        <v>20</v>
      </c>
      <c r="U934" s="14">
        <f>IF(Table4[[#This Row],[WtyParts]]="Yes",0,Table4[[#This Row],[PartsCost]])</f>
        <v>122.36</v>
      </c>
      <c r="V934" s="14">
        <f>M934+R934</f>
        <v>142.36000000000001</v>
      </c>
      <c r="W934" s="14">
        <f>SUM(Table4[[#This Row],[LbrFee]],Table4[[#This Row],[PartsFee]])</f>
        <v>142.36000000000001</v>
      </c>
      <c r="X934" t="s">
        <v>29</v>
      </c>
      <c r="Y934" t="s">
        <v>29</v>
      </c>
    </row>
    <row r="935" spans="1:25" ht="30" customHeight="1" x14ac:dyDescent="0.3">
      <c r="A935" t="s">
        <v>990</v>
      </c>
      <c r="B935" t="s">
        <v>42</v>
      </c>
      <c r="C935" t="s">
        <v>43</v>
      </c>
      <c r="D935" t="s">
        <v>26</v>
      </c>
      <c r="F935">
        <v>44383</v>
      </c>
      <c r="G935">
        <v>44399</v>
      </c>
      <c r="H935">
        <v>1</v>
      </c>
      <c r="L935">
        <v>0.5</v>
      </c>
      <c r="M935" s="13">
        <v>120</v>
      </c>
      <c r="N935" t="s">
        <v>27</v>
      </c>
      <c r="O935" t="s">
        <v>28</v>
      </c>
      <c r="P935">
        <v>16</v>
      </c>
      <c r="Q935" s="14">
        <f>_xlfn.IFS(H935=1,$AB$3,H935=2,$AB$4,H935=3,$AB$5)</f>
        <v>80</v>
      </c>
      <c r="R935" s="14">
        <f>L935*Q935</f>
        <v>40</v>
      </c>
      <c r="S935" s="14">
        <f>Table4[[#This Row],[LbrCost]]/24</f>
        <v>1.6666666666666667</v>
      </c>
      <c r="T935" s="14">
        <f>IF(Table4[[#This Row],[WtyLbr]]="Yes",0,Table4[[#This Row],[LbrCost]])</f>
        <v>40</v>
      </c>
      <c r="U935" s="14">
        <f>IF(Table4[[#This Row],[WtyParts]]="Yes",0,Table4[[#This Row],[PartsCost]])</f>
        <v>120</v>
      </c>
      <c r="V935" s="14">
        <f>M935+R935</f>
        <v>160</v>
      </c>
      <c r="W935" s="14">
        <f>SUM(Table4[[#This Row],[LbrFee]],Table4[[#This Row],[PartsFee]])</f>
        <v>160</v>
      </c>
      <c r="X935" t="s">
        <v>29</v>
      </c>
      <c r="Y935" t="s">
        <v>39</v>
      </c>
    </row>
    <row r="936" spans="1:25" ht="30" customHeight="1" x14ac:dyDescent="0.3">
      <c r="A936" t="s">
        <v>991</v>
      </c>
      <c r="B936" t="s">
        <v>24</v>
      </c>
      <c r="C936" t="s">
        <v>202</v>
      </c>
      <c r="D936" t="s">
        <v>26</v>
      </c>
      <c r="F936">
        <v>44383</v>
      </c>
      <c r="H936">
        <v>1</v>
      </c>
      <c r="M936" s="13">
        <v>48.79</v>
      </c>
      <c r="N936" t="s">
        <v>27</v>
      </c>
      <c r="O936" t="s">
        <v>28</v>
      </c>
      <c r="Q936" s="14">
        <f>_xlfn.IFS(H936=1,$AB$3,H936=2,$AB$4,H936=3,$AB$5)</f>
        <v>80</v>
      </c>
      <c r="R936" s="14">
        <f>L936*Q936</f>
        <v>0</v>
      </c>
      <c r="S936" s="14">
        <f>Table4[[#This Row],[LbrCost]]/24</f>
        <v>0</v>
      </c>
      <c r="T936" s="14">
        <f>IF(Table4[[#This Row],[WtyLbr]]="Yes",0,Table4[[#This Row],[LbrCost]])</f>
        <v>0</v>
      </c>
      <c r="U936" s="14">
        <f>IF(Table4[[#This Row],[WtyParts]]="Yes",0,Table4[[#This Row],[PartsCost]])</f>
        <v>48.79</v>
      </c>
      <c r="V936" s="14">
        <f>M936+R936</f>
        <v>48.79</v>
      </c>
      <c r="W936" s="14">
        <f>SUM(Table4[[#This Row],[LbrFee]],Table4[[#This Row],[PartsFee]])</f>
        <v>48.79</v>
      </c>
      <c r="X936" t="s">
        <v>29</v>
      </c>
      <c r="Y936" t="s">
        <v>60</v>
      </c>
    </row>
    <row r="937" spans="1:25" ht="30" customHeight="1" x14ac:dyDescent="0.3">
      <c r="A937" t="s">
        <v>992</v>
      </c>
      <c r="B937" t="s">
        <v>24</v>
      </c>
      <c r="C937" t="s">
        <v>202</v>
      </c>
      <c r="D937" t="s">
        <v>33</v>
      </c>
      <c r="F937">
        <v>44383</v>
      </c>
      <c r="H937">
        <v>2</v>
      </c>
      <c r="M937" s="13">
        <v>94.63</v>
      </c>
      <c r="N937" t="s">
        <v>27</v>
      </c>
      <c r="O937" t="s">
        <v>51</v>
      </c>
      <c r="Q937" s="14">
        <f>_xlfn.IFS(H937=1,$AB$3,H937=2,$AB$4,H937=3,$AB$5)</f>
        <v>140</v>
      </c>
      <c r="R937" s="14">
        <f>L937*Q937</f>
        <v>0</v>
      </c>
      <c r="S937" s="14">
        <f>Table4[[#This Row],[LbrCost]]/24</f>
        <v>0</v>
      </c>
      <c r="T937" s="14">
        <f>IF(Table4[[#This Row],[WtyLbr]]="Yes",0,Table4[[#This Row],[LbrCost]])</f>
        <v>0</v>
      </c>
      <c r="U937" s="14">
        <f>IF(Table4[[#This Row],[WtyParts]]="Yes",0,Table4[[#This Row],[PartsCost]])</f>
        <v>94.63</v>
      </c>
      <c r="V937" s="14">
        <f>M937+R937</f>
        <v>94.63</v>
      </c>
      <c r="W937" s="14">
        <f>SUM(Table4[[#This Row],[LbrFee]],Table4[[#This Row],[PartsFee]])</f>
        <v>94.63</v>
      </c>
      <c r="X937" t="s">
        <v>29</v>
      </c>
      <c r="Y937" t="s">
        <v>60</v>
      </c>
    </row>
    <row r="938" spans="1:25" ht="30" customHeight="1" x14ac:dyDescent="0.3">
      <c r="A938" t="s">
        <v>993</v>
      </c>
      <c r="B938" t="s">
        <v>68</v>
      </c>
      <c r="C938" t="s">
        <v>43</v>
      </c>
      <c r="D938" t="s">
        <v>33</v>
      </c>
      <c r="F938">
        <v>44383</v>
      </c>
      <c r="H938">
        <v>1</v>
      </c>
      <c r="M938" s="13">
        <v>142.38</v>
      </c>
      <c r="N938" t="s">
        <v>27</v>
      </c>
      <c r="O938" t="s">
        <v>51</v>
      </c>
      <c r="Q938" s="14">
        <f>_xlfn.IFS(H938=1,$AB$3,H938=2,$AB$4,H938=3,$AB$5)</f>
        <v>80</v>
      </c>
      <c r="R938" s="14">
        <f>L938*Q938</f>
        <v>0</v>
      </c>
      <c r="S938" s="14">
        <f>Table4[[#This Row],[LbrCost]]/24</f>
        <v>0</v>
      </c>
      <c r="T938" s="14">
        <f>IF(Table4[[#This Row],[WtyLbr]]="Yes",0,Table4[[#This Row],[LbrCost]])</f>
        <v>0</v>
      </c>
      <c r="U938" s="14">
        <f>IF(Table4[[#This Row],[WtyParts]]="Yes",0,Table4[[#This Row],[PartsCost]])</f>
        <v>142.38</v>
      </c>
      <c r="V938" s="14">
        <f>M938+R938</f>
        <v>142.38</v>
      </c>
      <c r="W938" s="14">
        <f>SUM(Table4[[#This Row],[LbrFee]],Table4[[#This Row],[PartsFee]])</f>
        <v>142.38</v>
      </c>
      <c r="X938" t="s">
        <v>29</v>
      </c>
      <c r="Y938" t="s">
        <v>60</v>
      </c>
    </row>
    <row r="939" spans="1:25" ht="30" customHeight="1" x14ac:dyDescent="0.3">
      <c r="A939" t="s">
        <v>994</v>
      </c>
      <c r="B939" t="s">
        <v>24</v>
      </c>
      <c r="C939" t="s">
        <v>202</v>
      </c>
      <c r="D939" t="s">
        <v>33</v>
      </c>
      <c r="F939">
        <v>44383</v>
      </c>
      <c r="H939">
        <v>2</v>
      </c>
      <c r="M939" s="13">
        <v>37.29</v>
      </c>
      <c r="N939" t="s">
        <v>27</v>
      </c>
      <c r="O939" t="s">
        <v>51</v>
      </c>
      <c r="Q939" s="14">
        <f>_xlfn.IFS(H939=1,$AB$3,H939=2,$AB$4,H939=3,$AB$5)</f>
        <v>140</v>
      </c>
      <c r="R939" s="14">
        <f>L939*Q939</f>
        <v>0</v>
      </c>
      <c r="S939" s="14">
        <f>Table4[[#This Row],[LbrCost]]/24</f>
        <v>0</v>
      </c>
      <c r="T939" s="14">
        <f>IF(Table4[[#This Row],[WtyLbr]]="Yes",0,Table4[[#This Row],[LbrCost]])</f>
        <v>0</v>
      </c>
      <c r="U939" s="14">
        <f>IF(Table4[[#This Row],[WtyParts]]="Yes",0,Table4[[#This Row],[PartsCost]])</f>
        <v>37.29</v>
      </c>
      <c r="V939" s="14">
        <f>M939+R939</f>
        <v>37.29</v>
      </c>
      <c r="W939" s="14">
        <f>SUM(Table4[[#This Row],[LbrFee]],Table4[[#This Row],[PartsFee]])</f>
        <v>37.29</v>
      </c>
      <c r="X939" t="s">
        <v>29</v>
      </c>
      <c r="Y939" t="s">
        <v>60</v>
      </c>
    </row>
    <row r="940" spans="1:25" ht="30" customHeight="1" x14ac:dyDescent="0.3">
      <c r="A940" t="s">
        <v>995</v>
      </c>
      <c r="B940" t="s">
        <v>68</v>
      </c>
      <c r="C940" t="s">
        <v>50</v>
      </c>
      <c r="D940" t="s">
        <v>53</v>
      </c>
      <c r="F940">
        <v>44384</v>
      </c>
      <c r="G940">
        <v>44398</v>
      </c>
      <c r="H940">
        <v>2</v>
      </c>
      <c r="L940">
        <v>1</v>
      </c>
      <c r="M940" s="13">
        <v>46.86</v>
      </c>
      <c r="N940" t="s">
        <v>27</v>
      </c>
      <c r="O940" t="s">
        <v>38</v>
      </c>
      <c r="P940">
        <v>14</v>
      </c>
      <c r="Q940" s="14">
        <f>_xlfn.IFS(H940=1,$AB$3,H940=2,$AB$4,H940=3,$AB$5)</f>
        <v>140</v>
      </c>
      <c r="R940" s="14">
        <f>L940*Q940</f>
        <v>140</v>
      </c>
      <c r="S940" s="14">
        <f>Table4[[#This Row],[LbrCost]]/24</f>
        <v>5.833333333333333</v>
      </c>
      <c r="T940" s="14">
        <f>IF(Table4[[#This Row],[WtyLbr]]="Yes",0,Table4[[#This Row],[LbrCost]])</f>
        <v>140</v>
      </c>
      <c r="U940" s="14">
        <f>IF(Table4[[#This Row],[WtyParts]]="Yes",0,Table4[[#This Row],[PartsCost]])</f>
        <v>46.86</v>
      </c>
      <c r="V940" s="14">
        <f>M940+R940</f>
        <v>186.86</v>
      </c>
      <c r="W940" s="14">
        <f>SUM(Table4[[#This Row],[LbrFee]],Table4[[#This Row],[PartsFee]])</f>
        <v>186.86</v>
      </c>
      <c r="X940" t="s">
        <v>47</v>
      </c>
      <c r="Y940" t="s">
        <v>47</v>
      </c>
    </row>
    <row r="941" spans="1:25" ht="30" customHeight="1" x14ac:dyDescent="0.3">
      <c r="A941" t="s">
        <v>996</v>
      </c>
      <c r="B941" t="s">
        <v>42</v>
      </c>
      <c r="C941" t="s">
        <v>25</v>
      </c>
      <c r="D941" t="s">
        <v>26</v>
      </c>
      <c r="E941" t="s">
        <v>44</v>
      </c>
      <c r="F941">
        <v>44384</v>
      </c>
      <c r="G941">
        <v>44398</v>
      </c>
      <c r="H941">
        <v>2</v>
      </c>
      <c r="L941">
        <v>0.5</v>
      </c>
      <c r="M941" s="13">
        <v>74.53</v>
      </c>
      <c r="N941" t="s">
        <v>27</v>
      </c>
      <c r="O941" t="s">
        <v>28</v>
      </c>
      <c r="P941">
        <v>14</v>
      </c>
      <c r="Q941" s="14">
        <f>_xlfn.IFS(H941=1,$AB$3,H941=2,$AB$4,H941=3,$AB$5)</f>
        <v>140</v>
      </c>
      <c r="R941" s="14">
        <f>L941*Q941</f>
        <v>70</v>
      </c>
      <c r="S941" s="14">
        <f>Table4[[#This Row],[LbrCost]]/24</f>
        <v>2.9166666666666665</v>
      </c>
      <c r="T941" s="14">
        <f>IF(Table4[[#This Row],[WtyLbr]]="Yes",0,Table4[[#This Row],[LbrCost]])</f>
        <v>70</v>
      </c>
      <c r="U941" s="14">
        <f>IF(Table4[[#This Row],[WtyParts]]="Yes",0,Table4[[#This Row],[PartsCost]])</f>
        <v>74.53</v>
      </c>
      <c r="V941" s="14">
        <f>M941+R941</f>
        <v>144.53</v>
      </c>
      <c r="W941" s="14">
        <f>SUM(Table4[[#This Row],[LbrFee]],Table4[[#This Row],[PartsFee]])</f>
        <v>144.53</v>
      </c>
      <c r="X941" t="s">
        <v>47</v>
      </c>
      <c r="Y941" t="s">
        <v>47</v>
      </c>
    </row>
    <row r="942" spans="1:25" ht="30" customHeight="1" x14ac:dyDescent="0.3">
      <c r="A942" t="s">
        <v>997</v>
      </c>
      <c r="B942" t="s">
        <v>24</v>
      </c>
      <c r="C942" t="s">
        <v>202</v>
      </c>
      <c r="D942" t="s">
        <v>37</v>
      </c>
      <c r="F942">
        <v>44384</v>
      </c>
      <c r="H942">
        <v>1</v>
      </c>
      <c r="M942" s="13">
        <v>140.13</v>
      </c>
      <c r="N942" t="s">
        <v>27</v>
      </c>
      <c r="O942" t="s">
        <v>28</v>
      </c>
      <c r="Q942" s="14">
        <f>_xlfn.IFS(H942=1,$AB$3,H942=2,$AB$4,H942=3,$AB$5)</f>
        <v>80</v>
      </c>
      <c r="R942" s="14">
        <f>L942*Q942</f>
        <v>0</v>
      </c>
      <c r="S942" s="14">
        <f>Table4[[#This Row],[LbrCost]]/24</f>
        <v>0</v>
      </c>
      <c r="T942" s="14">
        <f>IF(Table4[[#This Row],[WtyLbr]]="Yes",0,Table4[[#This Row],[LbrCost]])</f>
        <v>0</v>
      </c>
      <c r="U942" s="14">
        <f>IF(Table4[[#This Row],[WtyParts]]="Yes",0,Table4[[#This Row],[PartsCost]])</f>
        <v>140.13</v>
      </c>
      <c r="V942" s="14">
        <f>M942+R942</f>
        <v>140.13</v>
      </c>
      <c r="W942" s="14">
        <f>SUM(Table4[[#This Row],[LbrFee]],Table4[[#This Row],[PartsFee]])</f>
        <v>140.13</v>
      </c>
      <c r="X942" t="s">
        <v>47</v>
      </c>
      <c r="Y942" t="s">
        <v>60</v>
      </c>
    </row>
    <row r="943" spans="1:25" ht="30" customHeight="1" x14ac:dyDescent="0.3">
      <c r="A943" t="s">
        <v>998</v>
      </c>
      <c r="B943" t="s">
        <v>201</v>
      </c>
      <c r="C943" t="s">
        <v>202</v>
      </c>
      <c r="D943" t="s">
        <v>33</v>
      </c>
      <c r="F943">
        <v>44384</v>
      </c>
      <c r="H943">
        <v>2</v>
      </c>
      <c r="M943" s="13">
        <v>191.69</v>
      </c>
      <c r="N943" t="s">
        <v>27</v>
      </c>
      <c r="O943" t="s">
        <v>28</v>
      </c>
      <c r="Q943" s="14">
        <f>_xlfn.IFS(H943=1,$AB$3,H943=2,$AB$4,H943=3,$AB$5)</f>
        <v>140</v>
      </c>
      <c r="R943" s="14">
        <f>L943*Q943</f>
        <v>0</v>
      </c>
      <c r="S943" s="14">
        <f>Table4[[#This Row],[LbrCost]]/24</f>
        <v>0</v>
      </c>
      <c r="T943" s="14">
        <f>IF(Table4[[#This Row],[WtyLbr]]="Yes",0,Table4[[#This Row],[LbrCost]])</f>
        <v>0</v>
      </c>
      <c r="U943" s="14">
        <f>IF(Table4[[#This Row],[WtyParts]]="Yes",0,Table4[[#This Row],[PartsCost]])</f>
        <v>191.69</v>
      </c>
      <c r="V943" s="14">
        <f>M943+R943</f>
        <v>191.69</v>
      </c>
      <c r="W943" s="14">
        <f>SUM(Table4[[#This Row],[LbrFee]],Table4[[#This Row],[PartsFee]])</f>
        <v>191.69</v>
      </c>
      <c r="X943" t="s">
        <v>47</v>
      </c>
      <c r="Y943" t="s">
        <v>60</v>
      </c>
    </row>
    <row r="944" spans="1:25" ht="30" customHeight="1" x14ac:dyDescent="0.3">
      <c r="A944" t="s">
        <v>999</v>
      </c>
      <c r="B944" t="s">
        <v>36</v>
      </c>
      <c r="C944" t="s">
        <v>50</v>
      </c>
      <c r="D944" t="s">
        <v>37</v>
      </c>
      <c r="F944">
        <v>44384</v>
      </c>
      <c r="H944">
        <v>1</v>
      </c>
      <c r="M944" s="13">
        <v>64.34</v>
      </c>
      <c r="N944" t="s">
        <v>27</v>
      </c>
      <c r="O944" t="s">
        <v>51</v>
      </c>
      <c r="Q944" s="14">
        <f>_xlfn.IFS(H944=1,$AB$3,H944=2,$AB$4,H944=3,$AB$5)</f>
        <v>80</v>
      </c>
      <c r="R944" s="14">
        <f>L944*Q944</f>
        <v>0</v>
      </c>
      <c r="S944" s="14">
        <f>Table4[[#This Row],[LbrCost]]/24</f>
        <v>0</v>
      </c>
      <c r="T944" s="14">
        <f>IF(Table4[[#This Row],[WtyLbr]]="Yes",0,Table4[[#This Row],[LbrCost]])</f>
        <v>0</v>
      </c>
      <c r="U944" s="14">
        <f>IF(Table4[[#This Row],[WtyParts]]="Yes",0,Table4[[#This Row],[PartsCost]])</f>
        <v>64.34</v>
      </c>
      <c r="V944" s="14">
        <f>M944+R944</f>
        <v>64.34</v>
      </c>
      <c r="W944" s="14">
        <f>SUM(Table4[[#This Row],[LbrFee]],Table4[[#This Row],[PartsFee]])</f>
        <v>64.34</v>
      </c>
      <c r="X944" t="s">
        <v>47</v>
      </c>
      <c r="Y944" t="s">
        <v>60</v>
      </c>
    </row>
    <row r="945" spans="1:25" ht="30" customHeight="1" x14ac:dyDescent="0.3">
      <c r="A945" t="s">
        <v>1000</v>
      </c>
      <c r="B945" t="s">
        <v>31</v>
      </c>
      <c r="C945" t="s">
        <v>50</v>
      </c>
      <c r="D945" t="s">
        <v>33</v>
      </c>
      <c r="F945">
        <v>44384</v>
      </c>
      <c r="H945">
        <v>2</v>
      </c>
      <c r="M945" s="13">
        <v>335.62</v>
      </c>
      <c r="N945" t="s">
        <v>27</v>
      </c>
      <c r="O945" t="s">
        <v>38</v>
      </c>
      <c r="Q945" s="14">
        <f>_xlfn.IFS(H945=1,$AB$3,H945=2,$AB$4,H945=3,$AB$5)</f>
        <v>140</v>
      </c>
      <c r="R945" s="14">
        <f>L945*Q945</f>
        <v>0</v>
      </c>
      <c r="S945" s="14">
        <f>Table4[[#This Row],[LbrCost]]/24</f>
        <v>0</v>
      </c>
      <c r="T945" s="14">
        <f>IF(Table4[[#This Row],[WtyLbr]]="Yes",0,Table4[[#This Row],[LbrCost]])</f>
        <v>0</v>
      </c>
      <c r="U945" s="14">
        <f>IF(Table4[[#This Row],[WtyParts]]="Yes",0,Table4[[#This Row],[PartsCost]])</f>
        <v>335.62</v>
      </c>
      <c r="V945" s="14">
        <f>M945+R945</f>
        <v>335.62</v>
      </c>
      <c r="W945" s="14">
        <f>SUM(Table4[[#This Row],[LbrFee]],Table4[[#This Row],[PartsFee]])</f>
        <v>335.62</v>
      </c>
      <c r="X945" t="s">
        <v>47</v>
      </c>
      <c r="Y945" t="s">
        <v>60</v>
      </c>
    </row>
    <row r="946" spans="1:25" ht="30" customHeight="1" x14ac:dyDescent="0.3">
      <c r="A946" t="s">
        <v>1001</v>
      </c>
      <c r="B946" t="s">
        <v>80</v>
      </c>
      <c r="C946" t="s">
        <v>50</v>
      </c>
      <c r="D946" t="s">
        <v>33</v>
      </c>
      <c r="F946">
        <v>44384</v>
      </c>
      <c r="H946">
        <v>2</v>
      </c>
      <c r="M946" s="13">
        <v>414.86</v>
      </c>
      <c r="N946" t="s">
        <v>27</v>
      </c>
      <c r="O946" t="s">
        <v>51</v>
      </c>
      <c r="Q946" s="14">
        <f>_xlfn.IFS(H946=1,$AB$3,H946=2,$AB$4,H946=3,$AB$5)</f>
        <v>140</v>
      </c>
      <c r="R946" s="14">
        <f>L946*Q946</f>
        <v>0</v>
      </c>
      <c r="S946" s="14">
        <f>Table4[[#This Row],[LbrCost]]/24</f>
        <v>0</v>
      </c>
      <c r="T946" s="14">
        <f>IF(Table4[[#This Row],[WtyLbr]]="Yes",0,Table4[[#This Row],[LbrCost]])</f>
        <v>0</v>
      </c>
      <c r="U946" s="14">
        <f>IF(Table4[[#This Row],[WtyParts]]="Yes",0,Table4[[#This Row],[PartsCost]])</f>
        <v>414.86</v>
      </c>
      <c r="V946" s="14">
        <f>M946+R946</f>
        <v>414.86</v>
      </c>
      <c r="W946" s="14">
        <f>SUM(Table4[[#This Row],[LbrFee]],Table4[[#This Row],[PartsFee]])</f>
        <v>414.86</v>
      </c>
      <c r="X946" t="s">
        <v>47</v>
      </c>
      <c r="Y946" t="s">
        <v>60</v>
      </c>
    </row>
    <row r="947" spans="1:25" ht="30" customHeight="1" x14ac:dyDescent="0.3">
      <c r="A947" t="s">
        <v>1002</v>
      </c>
      <c r="B947" t="s">
        <v>36</v>
      </c>
      <c r="C947" t="s">
        <v>25</v>
      </c>
      <c r="D947" t="s">
        <v>53</v>
      </c>
      <c r="F947">
        <v>44385</v>
      </c>
      <c r="G947">
        <v>44396</v>
      </c>
      <c r="H947">
        <v>2</v>
      </c>
      <c r="L947">
        <v>1</v>
      </c>
      <c r="M947" s="13">
        <v>312.19</v>
      </c>
      <c r="N947" t="s">
        <v>27</v>
      </c>
      <c r="O947" t="s">
        <v>51</v>
      </c>
      <c r="P947">
        <v>11</v>
      </c>
      <c r="Q947" s="14">
        <f>_xlfn.IFS(H947=1,$AB$3,H947=2,$AB$4,H947=3,$AB$5)</f>
        <v>140</v>
      </c>
      <c r="R947" s="14">
        <f>L947*Q947</f>
        <v>140</v>
      </c>
      <c r="S947" s="14">
        <f>Table4[[#This Row],[LbrCost]]/24</f>
        <v>5.833333333333333</v>
      </c>
      <c r="T947" s="14">
        <f>IF(Table4[[#This Row],[WtyLbr]]="Yes",0,Table4[[#This Row],[LbrCost]])</f>
        <v>140</v>
      </c>
      <c r="U947" s="14">
        <f>IF(Table4[[#This Row],[WtyParts]]="Yes",0,Table4[[#This Row],[PartsCost]])</f>
        <v>312.19</v>
      </c>
      <c r="V947" s="14">
        <f>M947+R947</f>
        <v>452.19</v>
      </c>
      <c r="W947" s="14">
        <f>SUM(Table4[[#This Row],[LbrFee]],Table4[[#This Row],[PartsFee]])</f>
        <v>452.19</v>
      </c>
      <c r="X947" t="s">
        <v>39</v>
      </c>
      <c r="Y947" t="s">
        <v>63</v>
      </c>
    </row>
    <row r="948" spans="1:25" ht="30" customHeight="1" x14ac:dyDescent="0.3">
      <c r="A948" t="s">
        <v>1003</v>
      </c>
      <c r="B948" t="s">
        <v>36</v>
      </c>
      <c r="C948" t="s">
        <v>43</v>
      </c>
      <c r="D948" t="s">
        <v>169</v>
      </c>
      <c r="E948" t="s">
        <v>44</v>
      </c>
      <c r="F948">
        <v>44385</v>
      </c>
      <c r="H948">
        <v>2</v>
      </c>
      <c r="M948" s="13">
        <v>116.1</v>
      </c>
      <c r="N948" t="s">
        <v>27</v>
      </c>
      <c r="O948" t="s">
        <v>51</v>
      </c>
      <c r="Q948" s="14">
        <f>_xlfn.IFS(H948=1,$AB$3,H948=2,$AB$4,H948=3,$AB$5)</f>
        <v>140</v>
      </c>
      <c r="R948" s="14">
        <f>L948*Q948</f>
        <v>0</v>
      </c>
      <c r="S948" s="14">
        <f>Table4[[#This Row],[LbrCost]]/24</f>
        <v>0</v>
      </c>
      <c r="T948" s="14">
        <f>IF(Table4[[#This Row],[WtyLbr]]="Yes",0,Table4[[#This Row],[LbrCost]])</f>
        <v>0</v>
      </c>
      <c r="U948" s="14">
        <f>IF(Table4[[#This Row],[WtyParts]]="Yes",0,Table4[[#This Row],[PartsCost]])</f>
        <v>116.1</v>
      </c>
      <c r="V948" s="14">
        <f>M948+R948</f>
        <v>116.1</v>
      </c>
      <c r="W948" s="14">
        <f>SUM(Table4[[#This Row],[LbrFee]],Table4[[#This Row],[PartsFee]])</f>
        <v>116.1</v>
      </c>
      <c r="X948" t="s">
        <v>39</v>
      </c>
      <c r="Y948" t="s">
        <v>60</v>
      </c>
    </row>
    <row r="949" spans="1:25" ht="30" customHeight="1" x14ac:dyDescent="0.3">
      <c r="A949" t="s">
        <v>1004</v>
      </c>
      <c r="B949" t="s">
        <v>201</v>
      </c>
      <c r="C949" t="s">
        <v>202</v>
      </c>
      <c r="D949" t="s">
        <v>53</v>
      </c>
      <c r="F949">
        <v>44385</v>
      </c>
      <c r="H949">
        <v>2</v>
      </c>
      <c r="M949" s="13">
        <v>187.55</v>
      </c>
      <c r="N949" t="s">
        <v>27</v>
      </c>
      <c r="O949" t="s">
        <v>51</v>
      </c>
      <c r="Q949" s="14">
        <f>_xlfn.IFS(H949=1,$AB$3,H949=2,$AB$4,H949=3,$AB$5)</f>
        <v>140</v>
      </c>
      <c r="R949" s="14">
        <f>L949*Q949</f>
        <v>0</v>
      </c>
      <c r="S949" s="14">
        <f>Table4[[#This Row],[LbrCost]]/24</f>
        <v>0</v>
      </c>
      <c r="T949" s="14">
        <f>IF(Table4[[#This Row],[WtyLbr]]="Yes",0,Table4[[#This Row],[LbrCost]])</f>
        <v>0</v>
      </c>
      <c r="U949" s="14">
        <f>IF(Table4[[#This Row],[WtyParts]]="Yes",0,Table4[[#This Row],[PartsCost]])</f>
        <v>187.55</v>
      </c>
      <c r="V949" s="14">
        <f>M949+R949</f>
        <v>187.55</v>
      </c>
      <c r="W949" s="14">
        <f>SUM(Table4[[#This Row],[LbrFee]],Table4[[#This Row],[PartsFee]])</f>
        <v>187.55</v>
      </c>
      <c r="X949" t="s">
        <v>39</v>
      </c>
      <c r="Y949" t="s">
        <v>60</v>
      </c>
    </row>
    <row r="950" spans="1:25" ht="30" customHeight="1" x14ac:dyDescent="0.3">
      <c r="A950" t="s">
        <v>1005</v>
      </c>
      <c r="B950" t="s">
        <v>36</v>
      </c>
      <c r="C950" t="s">
        <v>50</v>
      </c>
      <c r="D950" t="s">
        <v>169</v>
      </c>
      <c r="F950">
        <v>44385</v>
      </c>
      <c r="H950">
        <v>2</v>
      </c>
      <c r="J950" t="s">
        <v>44</v>
      </c>
      <c r="K950" t="s">
        <v>44</v>
      </c>
      <c r="M950" s="13">
        <v>3060.34</v>
      </c>
      <c r="N950" t="s">
        <v>27</v>
      </c>
      <c r="O950" t="s">
        <v>388</v>
      </c>
      <c r="Q950" s="14">
        <f>_xlfn.IFS(H950=1,$AB$3,H950=2,$AB$4,H950=3,$AB$5)</f>
        <v>140</v>
      </c>
      <c r="R950" s="14">
        <f>L950*Q950</f>
        <v>0</v>
      </c>
      <c r="S950" s="14">
        <f>Table4[[#This Row],[LbrCost]]/24</f>
        <v>0</v>
      </c>
      <c r="T950" s="14">
        <f>IF(Table4[[#This Row],[WtyLbr]]="Yes",0,Table4[[#This Row],[LbrCost]])</f>
        <v>0</v>
      </c>
      <c r="U950" s="14">
        <f>IF(Table4[[#This Row],[WtyParts]]="Yes",0,Table4[[#This Row],[PartsCost]])</f>
        <v>0</v>
      </c>
      <c r="V950" s="14">
        <f>M950+R950</f>
        <v>3060.34</v>
      </c>
      <c r="W950" s="14">
        <f>SUM(Table4[[#This Row],[LbrFee]],Table4[[#This Row],[PartsFee]])</f>
        <v>0</v>
      </c>
      <c r="X950" t="s">
        <v>39</v>
      </c>
      <c r="Y950" t="s">
        <v>60</v>
      </c>
    </row>
    <row r="951" spans="1:25" ht="30" customHeight="1" x14ac:dyDescent="0.3">
      <c r="A951" t="s">
        <v>1006</v>
      </c>
      <c r="B951" t="s">
        <v>36</v>
      </c>
      <c r="C951" t="s">
        <v>50</v>
      </c>
      <c r="D951" t="s">
        <v>26</v>
      </c>
      <c r="F951">
        <v>44386</v>
      </c>
      <c r="H951">
        <v>2</v>
      </c>
      <c r="M951" s="13">
        <v>250.83</v>
      </c>
      <c r="N951" t="s">
        <v>27</v>
      </c>
      <c r="O951" t="s">
        <v>51</v>
      </c>
      <c r="Q951" s="14">
        <f>_xlfn.IFS(H951=1,$AB$3,H951=2,$AB$4,H951=3,$AB$5)</f>
        <v>140</v>
      </c>
      <c r="R951" s="14">
        <f>L951*Q951</f>
        <v>0</v>
      </c>
      <c r="S951" s="14">
        <f>Table4[[#This Row],[LbrCost]]/24</f>
        <v>0</v>
      </c>
      <c r="T951" s="14">
        <f>IF(Table4[[#This Row],[WtyLbr]]="Yes",0,Table4[[#This Row],[LbrCost]])</f>
        <v>0</v>
      </c>
      <c r="U951" s="14">
        <f>IF(Table4[[#This Row],[WtyParts]]="Yes",0,Table4[[#This Row],[PartsCost]])</f>
        <v>250.83</v>
      </c>
      <c r="V951" s="14">
        <f>M951+R951</f>
        <v>250.83</v>
      </c>
      <c r="W951" s="14">
        <f>SUM(Table4[[#This Row],[LbrFee]],Table4[[#This Row],[PartsFee]])</f>
        <v>250.83</v>
      </c>
      <c r="X951" t="s">
        <v>34</v>
      </c>
      <c r="Y951" t="s">
        <v>60</v>
      </c>
    </row>
    <row r="952" spans="1:25" ht="30" customHeight="1" x14ac:dyDescent="0.3">
      <c r="A952" t="s">
        <v>1007</v>
      </c>
      <c r="B952" t="s">
        <v>31</v>
      </c>
      <c r="C952" t="s">
        <v>50</v>
      </c>
      <c r="D952" t="s">
        <v>26</v>
      </c>
      <c r="F952">
        <v>44387</v>
      </c>
      <c r="H952">
        <v>1</v>
      </c>
      <c r="M952" s="13">
        <v>320.70999999999998</v>
      </c>
      <c r="N952" t="s">
        <v>27</v>
      </c>
      <c r="O952" t="s">
        <v>51</v>
      </c>
      <c r="Q952" s="14">
        <f>_xlfn.IFS(H952=1,$AB$3,H952=2,$AB$4,H952=3,$AB$5)</f>
        <v>80</v>
      </c>
      <c r="R952" s="14">
        <f>L952*Q952</f>
        <v>0</v>
      </c>
      <c r="S952" s="14">
        <f>Table4[[#This Row],[LbrCost]]/24</f>
        <v>0</v>
      </c>
      <c r="T952" s="14">
        <f>IF(Table4[[#This Row],[WtyLbr]]="Yes",0,Table4[[#This Row],[LbrCost]])</f>
        <v>0</v>
      </c>
      <c r="U952" s="14">
        <f>IF(Table4[[#This Row],[WtyParts]]="Yes",0,Table4[[#This Row],[PartsCost]])</f>
        <v>320.70999999999998</v>
      </c>
      <c r="V952" s="14">
        <f>M952+R952</f>
        <v>320.70999999999998</v>
      </c>
      <c r="W952" s="14">
        <f>SUM(Table4[[#This Row],[LbrFee]],Table4[[#This Row],[PartsFee]])</f>
        <v>320.70999999999998</v>
      </c>
      <c r="X952" t="s">
        <v>60</v>
      </c>
      <c r="Y952" t="s">
        <v>60</v>
      </c>
    </row>
    <row r="953" spans="1:25" ht="30" customHeight="1" x14ac:dyDescent="0.3">
      <c r="A953" t="s">
        <v>1008</v>
      </c>
      <c r="B953" t="s">
        <v>36</v>
      </c>
      <c r="C953" t="s">
        <v>50</v>
      </c>
      <c r="D953" t="s">
        <v>26</v>
      </c>
      <c r="E953" t="s">
        <v>44</v>
      </c>
      <c r="F953">
        <v>44389</v>
      </c>
      <c r="G953">
        <v>44398</v>
      </c>
      <c r="H953">
        <v>1</v>
      </c>
      <c r="L953">
        <v>0.75</v>
      </c>
      <c r="M953" s="13">
        <v>74.95</v>
      </c>
      <c r="N953" t="s">
        <v>27</v>
      </c>
      <c r="O953" t="s">
        <v>51</v>
      </c>
      <c r="P953">
        <v>9</v>
      </c>
      <c r="Q953" s="14">
        <f>_xlfn.IFS(H953=1,$AB$3,H953=2,$AB$4,H953=3,$AB$5)</f>
        <v>80</v>
      </c>
      <c r="R953" s="14">
        <f>L953*Q953</f>
        <v>60</v>
      </c>
      <c r="S953" s="14">
        <f>Table4[[#This Row],[LbrCost]]/24</f>
        <v>2.5</v>
      </c>
      <c r="T953" s="14">
        <f>IF(Table4[[#This Row],[WtyLbr]]="Yes",0,Table4[[#This Row],[LbrCost]])</f>
        <v>60</v>
      </c>
      <c r="U953" s="14">
        <f>IF(Table4[[#This Row],[WtyParts]]="Yes",0,Table4[[#This Row],[PartsCost]])</f>
        <v>74.95</v>
      </c>
      <c r="V953" s="14">
        <f>M953+R953</f>
        <v>134.94999999999999</v>
      </c>
      <c r="W953" s="14">
        <f>SUM(Table4[[#This Row],[LbrFee]],Table4[[#This Row],[PartsFee]])</f>
        <v>134.94999999999999</v>
      </c>
      <c r="X953" t="s">
        <v>63</v>
      </c>
      <c r="Y953" t="s">
        <v>47</v>
      </c>
    </row>
    <row r="954" spans="1:25" ht="30" customHeight="1" x14ac:dyDescent="0.3">
      <c r="A954" t="s">
        <v>1009</v>
      </c>
      <c r="B954" t="s">
        <v>68</v>
      </c>
      <c r="C954" t="s">
        <v>50</v>
      </c>
      <c r="D954" t="s">
        <v>33</v>
      </c>
      <c r="E954" t="s">
        <v>44</v>
      </c>
      <c r="F954">
        <v>44389</v>
      </c>
      <c r="G954">
        <v>44399</v>
      </c>
      <c r="H954">
        <v>2</v>
      </c>
      <c r="L954">
        <v>1.75</v>
      </c>
      <c r="M954" s="13">
        <v>120</v>
      </c>
      <c r="N954" t="s">
        <v>27</v>
      </c>
      <c r="O954" t="s">
        <v>38</v>
      </c>
      <c r="P954">
        <v>10</v>
      </c>
      <c r="Q954" s="14">
        <f>_xlfn.IFS(H954=1,$AB$3,H954=2,$AB$4,H954=3,$AB$5)</f>
        <v>140</v>
      </c>
      <c r="R954" s="14">
        <f>L954*Q954</f>
        <v>245</v>
      </c>
      <c r="S954" s="14">
        <f>Table4[[#This Row],[LbrCost]]/24</f>
        <v>10.208333333333334</v>
      </c>
      <c r="T954" s="14">
        <f>IF(Table4[[#This Row],[WtyLbr]]="Yes",0,Table4[[#This Row],[LbrCost]])</f>
        <v>245</v>
      </c>
      <c r="U954" s="14">
        <f>IF(Table4[[#This Row],[WtyParts]]="Yes",0,Table4[[#This Row],[PartsCost]])</f>
        <v>120</v>
      </c>
      <c r="V954" s="14">
        <f>M954+R954</f>
        <v>365</v>
      </c>
      <c r="W954" s="14">
        <f>SUM(Table4[[#This Row],[LbrFee]],Table4[[#This Row],[PartsFee]])</f>
        <v>365</v>
      </c>
      <c r="X954" t="s">
        <v>63</v>
      </c>
      <c r="Y954" t="s">
        <v>39</v>
      </c>
    </row>
    <row r="955" spans="1:25" ht="30" customHeight="1" x14ac:dyDescent="0.3">
      <c r="A955" t="s">
        <v>1010</v>
      </c>
      <c r="B955" t="s">
        <v>24</v>
      </c>
      <c r="C955" t="s">
        <v>202</v>
      </c>
      <c r="D955" t="s">
        <v>26</v>
      </c>
      <c r="F955">
        <v>44389</v>
      </c>
      <c r="H955">
        <v>2</v>
      </c>
      <c r="M955" s="13">
        <v>169.02</v>
      </c>
      <c r="N955" t="s">
        <v>27</v>
      </c>
      <c r="O955" t="s">
        <v>28</v>
      </c>
      <c r="Q955" s="14">
        <f>_xlfn.IFS(H955=1,$AB$3,H955=2,$AB$4,H955=3,$AB$5)</f>
        <v>140</v>
      </c>
      <c r="R955" s="14">
        <f>L955*Q955</f>
        <v>0</v>
      </c>
      <c r="S955" s="14">
        <f>Table4[[#This Row],[LbrCost]]/24</f>
        <v>0</v>
      </c>
      <c r="T955" s="14">
        <f>IF(Table4[[#This Row],[WtyLbr]]="Yes",0,Table4[[#This Row],[LbrCost]])</f>
        <v>0</v>
      </c>
      <c r="U955" s="14">
        <f>IF(Table4[[#This Row],[WtyParts]]="Yes",0,Table4[[#This Row],[PartsCost]])</f>
        <v>169.02</v>
      </c>
      <c r="V955" s="14">
        <f>M955+R955</f>
        <v>169.02</v>
      </c>
      <c r="W955" s="14">
        <f>SUM(Table4[[#This Row],[LbrFee]],Table4[[#This Row],[PartsFee]])</f>
        <v>169.02</v>
      </c>
      <c r="X955" t="s">
        <v>63</v>
      </c>
      <c r="Y955" t="s">
        <v>60</v>
      </c>
    </row>
    <row r="956" spans="1:25" ht="30" customHeight="1" x14ac:dyDescent="0.3">
      <c r="A956" t="s">
        <v>1011</v>
      </c>
      <c r="B956" t="s">
        <v>201</v>
      </c>
      <c r="C956" t="s">
        <v>202</v>
      </c>
      <c r="D956" t="s">
        <v>37</v>
      </c>
      <c r="F956">
        <v>44389</v>
      </c>
      <c r="H956">
        <v>2</v>
      </c>
      <c r="M956" s="13">
        <v>145</v>
      </c>
      <c r="N956" t="s">
        <v>27</v>
      </c>
      <c r="O956" t="s">
        <v>51</v>
      </c>
      <c r="Q956" s="14">
        <f>_xlfn.IFS(H956=1,$AB$3,H956=2,$AB$4,H956=3,$AB$5)</f>
        <v>140</v>
      </c>
      <c r="R956" s="14">
        <f>L956*Q956</f>
        <v>0</v>
      </c>
      <c r="S956" s="14">
        <f>Table4[[#This Row],[LbrCost]]/24</f>
        <v>0</v>
      </c>
      <c r="T956" s="14">
        <f>IF(Table4[[#This Row],[WtyLbr]]="Yes",0,Table4[[#This Row],[LbrCost]])</f>
        <v>0</v>
      </c>
      <c r="U956" s="14">
        <f>IF(Table4[[#This Row],[WtyParts]]="Yes",0,Table4[[#This Row],[PartsCost]])</f>
        <v>145</v>
      </c>
      <c r="V956" s="14">
        <f>M956+R956</f>
        <v>145</v>
      </c>
      <c r="W956" s="14">
        <f>SUM(Table4[[#This Row],[LbrFee]],Table4[[#This Row],[PartsFee]])</f>
        <v>145</v>
      </c>
      <c r="X956" t="s">
        <v>63</v>
      </c>
      <c r="Y956" t="s">
        <v>60</v>
      </c>
    </row>
    <row r="957" spans="1:25" ht="30" customHeight="1" x14ac:dyDescent="0.3">
      <c r="A957" t="s">
        <v>1012</v>
      </c>
      <c r="B957" t="s">
        <v>36</v>
      </c>
      <c r="C957" t="s">
        <v>43</v>
      </c>
      <c r="D957" t="s">
        <v>169</v>
      </c>
      <c r="F957">
        <v>44389</v>
      </c>
      <c r="H957">
        <v>1</v>
      </c>
      <c r="M957" s="13">
        <v>399.84</v>
      </c>
      <c r="N957" t="s">
        <v>27</v>
      </c>
      <c r="O957" t="s">
        <v>28</v>
      </c>
      <c r="Q957" s="14">
        <f>_xlfn.IFS(H957=1,$AB$3,H957=2,$AB$4,H957=3,$AB$5)</f>
        <v>80</v>
      </c>
      <c r="R957" s="14">
        <f>L957*Q957</f>
        <v>0</v>
      </c>
      <c r="S957" s="14">
        <f>Table4[[#This Row],[LbrCost]]/24</f>
        <v>0</v>
      </c>
      <c r="T957" s="14">
        <f>IF(Table4[[#This Row],[WtyLbr]]="Yes",0,Table4[[#This Row],[LbrCost]])</f>
        <v>0</v>
      </c>
      <c r="U957" s="14">
        <f>IF(Table4[[#This Row],[WtyParts]]="Yes",0,Table4[[#This Row],[PartsCost]])</f>
        <v>399.84</v>
      </c>
      <c r="V957" s="14">
        <f>M957+R957</f>
        <v>399.84</v>
      </c>
      <c r="W957" s="14">
        <f>SUM(Table4[[#This Row],[LbrFee]],Table4[[#This Row],[PartsFee]])</f>
        <v>399.84</v>
      </c>
      <c r="X957" t="s">
        <v>63</v>
      </c>
      <c r="Y957" t="s">
        <v>60</v>
      </c>
    </row>
    <row r="958" spans="1:25" ht="30" customHeight="1" x14ac:dyDescent="0.3">
      <c r="A958" t="s">
        <v>1013</v>
      </c>
      <c r="B958" t="s">
        <v>143</v>
      </c>
      <c r="C958" t="s">
        <v>50</v>
      </c>
      <c r="D958" t="s">
        <v>53</v>
      </c>
      <c r="F958">
        <v>44389</v>
      </c>
      <c r="H958">
        <v>1</v>
      </c>
      <c r="M958" s="13">
        <v>464.21</v>
      </c>
      <c r="N958" t="s">
        <v>27</v>
      </c>
      <c r="O958" t="s">
        <v>51</v>
      </c>
      <c r="Q958" s="14">
        <f>_xlfn.IFS(H958=1,$AB$3,H958=2,$AB$4,H958=3,$AB$5)</f>
        <v>80</v>
      </c>
      <c r="R958" s="14">
        <f>L958*Q958</f>
        <v>0</v>
      </c>
      <c r="S958" s="14">
        <f>Table4[[#This Row],[LbrCost]]/24</f>
        <v>0</v>
      </c>
      <c r="T958" s="14">
        <f>IF(Table4[[#This Row],[WtyLbr]]="Yes",0,Table4[[#This Row],[LbrCost]])</f>
        <v>0</v>
      </c>
      <c r="U958" s="14">
        <f>IF(Table4[[#This Row],[WtyParts]]="Yes",0,Table4[[#This Row],[PartsCost]])</f>
        <v>464.21</v>
      </c>
      <c r="V958" s="14">
        <f>M958+R958</f>
        <v>464.21</v>
      </c>
      <c r="W958" s="14">
        <f>SUM(Table4[[#This Row],[LbrFee]],Table4[[#This Row],[PartsFee]])</f>
        <v>464.21</v>
      </c>
      <c r="X958" t="s">
        <v>63</v>
      </c>
      <c r="Y958" t="s">
        <v>60</v>
      </c>
    </row>
    <row r="959" spans="1:25" ht="30" customHeight="1" x14ac:dyDescent="0.3">
      <c r="A959" t="s">
        <v>1014</v>
      </c>
      <c r="B959" t="s">
        <v>68</v>
      </c>
      <c r="C959" t="s">
        <v>25</v>
      </c>
      <c r="D959" t="s">
        <v>26</v>
      </c>
      <c r="E959" t="s">
        <v>44</v>
      </c>
      <c r="F959">
        <v>44390</v>
      </c>
      <c r="G959">
        <v>44397</v>
      </c>
      <c r="H959">
        <v>1</v>
      </c>
      <c r="L959">
        <v>0.5</v>
      </c>
      <c r="M959" s="13">
        <v>83.46</v>
      </c>
      <c r="N959" t="s">
        <v>27</v>
      </c>
      <c r="O959" t="s">
        <v>51</v>
      </c>
      <c r="P959">
        <v>7</v>
      </c>
      <c r="Q959" s="14">
        <f>_xlfn.IFS(H959=1,$AB$3,H959=2,$AB$4,H959=3,$AB$5)</f>
        <v>80</v>
      </c>
      <c r="R959" s="14">
        <f>L959*Q959</f>
        <v>40</v>
      </c>
      <c r="S959" s="14">
        <f>Table4[[#This Row],[LbrCost]]/24</f>
        <v>1.6666666666666667</v>
      </c>
      <c r="T959" s="14">
        <f>IF(Table4[[#This Row],[WtyLbr]]="Yes",0,Table4[[#This Row],[LbrCost]])</f>
        <v>40</v>
      </c>
      <c r="U959" s="14">
        <f>IF(Table4[[#This Row],[WtyParts]]="Yes",0,Table4[[#This Row],[PartsCost]])</f>
        <v>83.46</v>
      </c>
      <c r="V959" s="14">
        <f>M959+R959</f>
        <v>123.46</v>
      </c>
      <c r="W959" s="14">
        <f>SUM(Table4[[#This Row],[LbrFee]],Table4[[#This Row],[PartsFee]])</f>
        <v>123.46</v>
      </c>
      <c r="X959" t="s">
        <v>29</v>
      </c>
      <c r="Y959" t="s">
        <v>29</v>
      </c>
    </row>
    <row r="960" spans="1:25" ht="30" customHeight="1" x14ac:dyDescent="0.3">
      <c r="A960" t="s">
        <v>1015</v>
      </c>
      <c r="B960" t="s">
        <v>24</v>
      </c>
      <c r="C960" t="s">
        <v>202</v>
      </c>
      <c r="D960" t="s">
        <v>26</v>
      </c>
      <c r="F960">
        <v>44390</v>
      </c>
      <c r="H960">
        <v>2</v>
      </c>
      <c r="M960" s="13">
        <v>58.5</v>
      </c>
      <c r="N960" t="s">
        <v>27</v>
      </c>
      <c r="O960" t="s">
        <v>28</v>
      </c>
      <c r="Q960" s="14">
        <f>_xlfn.IFS(H960=1,$AB$3,H960=2,$AB$4,H960=3,$AB$5)</f>
        <v>140</v>
      </c>
      <c r="R960" s="14">
        <f>L960*Q960</f>
        <v>0</v>
      </c>
      <c r="S960" s="14">
        <f>Table4[[#This Row],[LbrCost]]/24</f>
        <v>0</v>
      </c>
      <c r="T960" s="14">
        <f>IF(Table4[[#This Row],[WtyLbr]]="Yes",0,Table4[[#This Row],[LbrCost]])</f>
        <v>0</v>
      </c>
      <c r="U960" s="14">
        <f>IF(Table4[[#This Row],[WtyParts]]="Yes",0,Table4[[#This Row],[PartsCost]])</f>
        <v>58.5</v>
      </c>
      <c r="V960" s="14">
        <f>M960+R960</f>
        <v>58.5</v>
      </c>
      <c r="W960" s="14">
        <f>SUM(Table4[[#This Row],[LbrFee]],Table4[[#This Row],[PartsFee]])</f>
        <v>58.5</v>
      </c>
      <c r="X960" t="s">
        <v>29</v>
      </c>
      <c r="Y960" t="s">
        <v>60</v>
      </c>
    </row>
    <row r="961" spans="1:25" ht="30" customHeight="1" x14ac:dyDescent="0.3">
      <c r="A961" t="s">
        <v>1016</v>
      </c>
      <c r="B961" t="s">
        <v>31</v>
      </c>
      <c r="C961" t="s">
        <v>50</v>
      </c>
      <c r="D961" t="s">
        <v>26</v>
      </c>
      <c r="F961">
        <v>44390</v>
      </c>
      <c r="H961">
        <v>1</v>
      </c>
      <c r="M961" s="13">
        <v>61.18</v>
      </c>
      <c r="N961" t="s">
        <v>27</v>
      </c>
      <c r="O961" t="s">
        <v>28</v>
      </c>
      <c r="Q961" s="14">
        <f>_xlfn.IFS(H961=1,$AB$3,H961=2,$AB$4,H961=3,$AB$5)</f>
        <v>80</v>
      </c>
      <c r="R961" s="14">
        <f>L961*Q961</f>
        <v>0</v>
      </c>
      <c r="S961" s="14">
        <f>Table4[[#This Row],[LbrCost]]/24</f>
        <v>0</v>
      </c>
      <c r="T961" s="14">
        <f>IF(Table4[[#This Row],[WtyLbr]]="Yes",0,Table4[[#This Row],[LbrCost]])</f>
        <v>0</v>
      </c>
      <c r="U961" s="14">
        <f>IF(Table4[[#This Row],[WtyParts]]="Yes",0,Table4[[#This Row],[PartsCost]])</f>
        <v>61.18</v>
      </c>
      <c r="V961" s="14">
        <f>M961+R961</f>
        <v>61.18</v>
      </c>
      <c r="W961" s="14">
        <f>SUM(Table4[[#This Row],[LbrFee]],Table4[[#This Row],[PartsFee]])</f>
        <v>61.18</v>
      </c>
      <c r="X961" t="s">
        <v>29</v>
      </c>
      <c r="Y961" t="s">
        <v>60</v>
      </c>
    </row>
    <row r="962" spans="1:25" ht="30" customHeight="1" x14ac:dyDescent="0.3">
      <c r="A962" t="s">
        <v>1017</v>
      </c>
      <c r="B962" t="s">
        <v>31</v>
      </c>
      <c r="C962" t="s">
        <v>50</v>
      </c>
      <c r="D962" t="s">
        <v>26</v>
      </c>
      <c r="F962">
        <v>44390</v>
      </c>
      <c r="H962">
        <v>1</v>
      </c>
      <c r="M962" s="13">
        <v>220.73</v>
      </c>
      <c r="N962" t="s">
        <v>27</v>
      </c>
      <c r="O962" t="s">
        <v>51</v>
      </c>
      <c r="Q962" s="14">
        <f>_xlfn.IFS(H962=1,$AB$3,H962=2,$AB$4,H962=3,$AB$5)</f>
        <v>80</v>
      </c>
      <c r="R962" s="14">
        <f>L962*Q962</f>
        <v>0</v>
      </c>
      <c r="S962" s="14">
        <f>Table4[[#This Row],[LbrCost]]/24</f>
        <v>0</v>
      </c>
      <c r="T962" s="14">
        <f>IF(Table4[[#This Row],[WtyLbr]]="Yes",0,Table4[[#This Row],[LbrCost]])</f>
        <v>0</v>
      </c>
      <c r="U962" s="14">
        <f>IF(Table4[[#This Row],[WtyParts]]="Yes",0,Table4[[#This Row],[PartsCost]])</f>
        <v>220.73</v>
      </c>
      <c r="V962" s="14">
        <f>M962+R962</f>
        <v>220.73</v>
      </c>
      <c r="W962" s="14">
        <f>SUM(Table4[[#This Row],[LbrFee]],Table4[[#This Row],[PartsFee]])</f>
        <v>220.73</v>
      </c>
      <c r="X962" t="s">
        <v>29</v>
      </c>
      <c r="Y962" t="s">
        <v>60</v>
      </c>
    </row>
    <row r="963" spans="1:25" ht="30" customHeight="1" x14ac:dyDescent="0.3">
      <c r="A963" t="s">
        <v>1018</v>
      </c>
      <c r="B963" t="s">
        <v>143</v>
      </c>
      <c r="C963" t="s">
        <v>202</v>
      </c>
      <c r="D963" t="s">
        <v>33</v>
      </c>
      <c r="E963" t="s">
        <v>44</v>
      </c>
      <c r="F963">
        <v>44390</v>
      </c>
      <c r="H963">
        <v>2</v>
      </c>
      <c r="M963" s="13">
        <v>66.86</v>
      </c>
      <c r="N963" t="s">
        <v>27</v>
      </c>
      <c r="O963" t="s">
        <v>51</v>
      </c>
      <c r="Q963" s="14">
        <f>_xlfn.IFS(H963=1,$AB$3,H963=2,$AB$4,H963=3,$AB$5)</f>
        <v>140</v>
      </c>
      <c r="R963" s="14">
        <f>L963*Q963</f>
        <v>0</v>
      </c>
      <c r="S963" s="14">
        <f>Table4[[#This Row],[LbrCost]]/24</f>
        <v>0</v>
      </c>
      <c r="T963" s="14">
        <f>IF(Table4[[#This Row],[WtyLbr]]="Yes",0,Table4[[#This Row],[LbrCost]])</f>
        <v>0</v>
      </c>
      <c r="U963" s="14">
        <f>IF(Table4[[#This Row],[WtyParts]]="Yes",0,Table4[[#This Row],[PartsCost]])</f>
        <v>66.86</v>
      </c>
      <c r="V963" s="14">
        <f>M963+R963</f>
        <v>66.86</v>
      </c>
      <c r="W963" s="14">
        <f>SUM(Table4[[#This Row],[LbrFee]],Table4[[#This Row],[PartsFee]])</f>
        <v>66.86</v>
      </c>
      <c r="X963" t="s">
        <v>29</v>
      </c>
      <c r="Y963" t="s">
        <v>60</v>
      </c>
    </row>
    <row r="964" spans="1:25" ht="30" customHeight="1" x14ac:dyDescent="0.3">
      <c r="A964" t="s">
        <v>1019</v>
      </c>
      <c r="B964" t="s">
        <v>42</v>
      </c>
      <c r="C964" t="s">
        <v>43</v>
      </c>
      <c r="D964" t="s">
        <v>33</v>
      </c>
      <c r="F964">
        <v>44391</v>
      </c>
      <c r="H964">
        <v>1</v>
      </c>
      <c r="M964" s="13">
        <v>120</v>
      </c>
      <c r="N964" t="s">
        <v>27</v>
      </c>
      <c r="O964" t="s">
        <v>38</v>
      </c>
      <c r="Q964" s="14">
        <f>_xlfn.IFS(H964=1,$AB$3,H964=2,$AB$4,H964=3,$AB$5)</f>
        <v>80</v>
      </c>
      <c r="R964" s="14">
        <f>L964*Q964</f>
        <v>0</v>
      </c>
      <c r="S964" s="14">
        <f>Table4[[#This Row],[LbrCost]]/24</f>
        <v>0</v>
      </c>
      <c r="T964" s="14">
        <f>IF(Table4[[#This Row],[WtyLbr]]="Yes",0,Table4[[#This Row],[LbrCost]])</f>
        <v>0</v>
      </c>
      <c r="U964" s="14">
        <f>IF(Table4[[#This Row],[WtyParts]]="Yes",0,Table4[[#This Row],[PartsCost]])</f>
        <v>120</v>
      </c>
      <c r="V964" s="14">
        <f>M964+R964</f>
        <v>120</v>
      </c>
      <c r="W964" s="14">
        <f>SUM(Table4[[#This Row],[LbrFee]],Table4[[#This Row],[PartsFee]])</f>
        <v>120</v>
      </c>
      <c r="X964" t="s">
        <v>47</v>
      </c>
      <c r="Y964" t="s">
        <v>60</v>
      </c>
    </row>
    <row r="965" spans="1:25" ht="30" customHeight="1" x14ac:dyDescent="0.3">
      <c r="A965" t="s">
        <v>1020</v>
      </c>
      <c r="B965" t="s">
        <v>42</v>
      </c>
      <c r="C965" t="s">
        <v>43</v>
      </c>
      <c r="D965" t="s">
        <v>33</v>
      </c>
      <c r="F965">
        <v>44391</v>
      </c>
      <c r="H965">
        <v>1</v>
      </c>
      <c r="M965" s="13">
        <v>120</v>
      </c>
      <c r="N965" t="s">
        <v>27</v>
      </c>
      <c r="O965" t="s">
        <v>38</v>
      </c>
      <c r="Q965" s="14">
        <f>_xlfn.IFS(H965=1,$AB$3,H965=2,$AB$4,H965=3,$AB$5)</f>
        <v>80</v>
      </c>
      <c r="R965" s="14">
        <f>L965*Q965</f>
        <v>0</v>
      </c>
      <c r="S965" s="14">
        <f>Table4[[#This Row],[LbrCost]]/24</f>
        <v>0</v>
      </c>
      <c r="T965" s="14">
        <f>IF(Table4[[#This Row],[WtyLbr]]="Yes",0,Table4[[#This Row],[LbrCost]])</f>
        <v>0</v>
      </c>
      <c r="U965" s="14">
        <f>IF(Table4[[#This Row],[WtyParts]]="Yes",0,Table4[[#This Row],[PartsCost]])</f>
        <v>120</v>
      </c>
      <c r="V965" s="14">
        <f>M965+R965</f>
        <v>120</v>
      </c>
      <c r="W965" s="14">
        <f>SUM(Table4[[#This Row],[LbrFee]],Table4[[#This Row],[PartsFee]])</f>
        <v>120</v>
      </c>
      <c r="X965" t="s">
        <v>47</v>
      </c>
      <c r="Y965" t="s">
        <v>60</v>
      </c>
    </row>
    <row r="966" spans="1:25" ht="30" customHeight="1" x14ac:dyDescent="0.3">
      <c r="A966" t="s">
        <v>1021</v>
      </c>
      <c r="B966" t="s">
        <v>42</v>
      </c>
      <c r="C966" t="s">
        <v>43</v>
      </c>
      <c r="D966" t="s">
        <v>33</v>
      </c>
      <c r="F966">
        <v>44391</v>
      </c>
      <c r="H966">
        <v>1</v>
      </c>
      <c r="M966" s="13">
        <v>120</v>
      </c>
      <c r="N966" t="s">
        <v>27</v>
      </c>
      <c r="O966" t="s">
        <v>38</v>
      </c>
      <c r="Q966" s="14">
        <f>_xlfn.IFS(H966=1,$AB$3,H966=2,$AB$4,H966=3,$AB$5)</f>
        <v>80</v>
      </c>
      <c r="R966" s="14">
        <f>L966*Q966</f>
        <v>0</v>
      </c>
      <c r="S966" s="14">
        <f>Table4[[#This Row],[LbrCost]]/24</f>
        <v>0</v>
      </c>
      <c r="T966" s="14">
        <f>IF(Table4[[#This Row],[WtyLbr]]="Yes",0,Table4[[#This Row],[LbrCost]])</f>
        <v>0</v>
      </c>
      <c r="U966" s="14">
        <f>IF(Table4[[#This Row],[WtyParts]]="Yes",0,Table4[[#This Row],[PartsCost]])</f>
        <v>120</v>
      </c>
      <c r="V966" s="14">
        <f>M966+R966</f>
        <v>120</v>
      </c>
      <c r="W966" s="14">
        <f>SUM(Table4[[#This Row],[LbrFee]],Table4[[#This Row],[PartsFee]])</f>
        <v>120</v>
      </c>
      <c r="X966" t="s">
        <v>47</v>
      </c>
      <c r="Y966" t="s">
        <v>60</v>
      </c>
    </row>
    <row r="967" spans="1:25" ht="30" customHeight="1" x14ac:dyDescent="0.3">
      <c r="A967" t="s">
        <v>1022</v>
      </c>
      <c r="B967" t="s">
        <v>80</v>
      </c>
      <c r="C967" t="s">
        <v>50</v>
      </c>
      <c r="D967" t="s">
        <v>26</v>
      </c>
      <c r="F967">
        <v>44391</v>
      </c>
      <c r="H967">
        <v>1</v>
      </c>
      <c r="M967" s="13">
        <v>166.62</v>
      </c>
      <c r="N967" t="s">
        <v>27</v>
      </c>
      <c r="O967" t="s">
        <v>51</v>
      </c>
      <c r="Q967" s="14">
        <f>_xlfn.IFS(H967=1,$AB$3,H967=2,$AB$4,H967=3,$AB$5)</f>
        <v>80</v>
      </c>
      <c r="R967" s="14">
        <f>L967*Q967</f>
        <v>0</v>
      </c>
      <c r="S967" s="14">
        <f>Table4[[#This Row],[LbrCost]]/24</f>
        <v>0</v>
      </c>
      <c r="T967" s="14">
        <f>IF(Table4[[#This Row],[WtyLbr]]="Yes",0,Table4[[#This Row],[LbrCost]])</f>
        <v>0</v>
      </c>
      <c r="U967" s="14">
        <f>IF(Table4[[#This Row],[WtyParts]]="Yes",0,Table4[[#This Row],[PartsCost]])</f>
        <v>166.62</v>
      </c>
      <c r="V967" s="14">
        <f>M967+R967</f>
        <v>166.62</v>
      </c>
      <c r="W967" s="14">
        <f>SUM(Table4[[#This Row],[LbrFee]],Table4[[#This Row],[PartsFee]])</f>
        <v>166.62</v>
      </c>
      <c r="X967" t="s">
        <v>47</v>
      </c>
      <c r="Y967" t="s">
        <v>60</v>
      </c>
    </row>
    <row r="968" spans="1:25" ht="30" customHeight="1" x14ac:dyDescent="0.3">
      <c r="A968" t="s">
        <v>1023</v>
      </c>
      <c r="B968" t="s">
        <v>143</v>
      </c>
      <c r="C968" t="s">
        <v>202</v>
      </c>
      <c r="D968" t="s">
        <v>33</v>
      </c>
      <c r="F968">
        <v>44391</v>
      </c>
      <c r="H968">
        <v>2</v>
      </c>
      <c r="M968" s="13">
        <v>336.26</v>
      </c>
      <c r="N968" t="s">
        <v>27</v>
      </c>
      <c r="O968" t="s">
        <v>28</v>
      </c>
      <c r="Q968" s="14">
        <f>_xlfn.IFS(H968=1,$AB$3,H968=2,$AB$4,H968=3,$AB$5)</f>
        <v>140</v>
      </c>
      <c r="R968" s="14">
        <f>L968*Q968</f>
        <v>0</v>
      </c>
      <c r="S968" s="14">
        <f>Table4[[#This Row],[LbrCost]]/24</f>
        <v>0</v>
      </c>
      <c r="T968" s="14">
        <f>IF(Table4[[#This Row],[WtyLbr]]="Yes",0,Table4[[#This Row],[LbrCost]])</f>
        <v>0</v>
      </c>
      <c r="U968" s="14">
        <f>IF(Table4[[#This Row],[WtyParts]]="Yes",0,Table4[[#This Row],[PartsCost]])</f>
        <v>336.26</v>
      </c>
      <c r="V968" s="14">
        <f>M968+R968</f>
        <v>336.26</v>
      </c>
      <c r="W968" s="14">
        <f>SUM(Table4[[#This Row],[LbrFee]],Table4[[#This Row],[PartsFee]])</f>
        <v>336.26</v>
      </c>
      <c r="X968" t="s">
        <v>47</v>
      </c>
      <c r="Y968" t="s">
        <v>60</v>
      </c>
    </row>
    <row r="969" spans="1:25" ht="30" customHeight="1" x14ac:dyDescent="0.3">
      <c r="A969" t="s">
        <v>1024</v>
      </c>
      <c r="B969" t="s">
        <v>42</v>
      </c>
      <c r="C969" t="s">
        <v>25</v>
      </c>
      <c r="D969" t="s">
        <v>53</v>
      </c>
      <c r="F969">
        <v>44391</v>
      </c>
      <c r="H969">
        <v>2</v>
      </c>
      <c r="M969" s="13">
        <v>1000.45</v>
      </c>
      <c r="N969" t="s">
        <v>27</v>
      </c>
      <c r="O969" t="s">
        <v>28</v>
      </c>
      <c r="Q969" s="14">
        <f>_xlfn.IFS(H969=1,$AB$3,H969=2,$AB$4,H969=3,$AB$5)</f>
        <v>140</v>
      </c>
      <c r="R969" s="14">
        <f>L969*Q969</f>
        <v>0</v>
      </c>
      <c r="S969" s="14">
        <f>Table4[[#This Row],[LbrCost]]/24</f>
        <v>0</v>
      </c>
      <c r="T969" s="14">
        <f>IF(Table4[[#This Row],[WtyLbr]]="Yes",0,Table4[[#This Row],[LbrCost]])</f>
        <v>0</v>
      </c>
      <c r="U969" s="14">
        <f>IF(Table4[[#This Row],[WtyParts]]="Yes",0,Table4[[#This Row],[PartsCost]])</f>
        <v>1000.45</v>
      </c>
      <c r="V969" s="14">
        <f>M969+R969</f>
        <v>1000.45</v>
      </c>
      <c r="W969" s="14">
        <f>SUM(Table4[[#This Row],[LbrFee]],Table4[[#This Row],[PartsFee]])</f>
        <v>1000.45</v>
      </c>
      <c r="X969" t="s">
        <v>47</v>
      </c>
      <c r="Y969" t="s">
        <v>60</v>
      </c>
    </row>
    <row r="970" spans="1:25" ht="30" customHeight="1" x14ac:dyDescent="0.3">
      <c r="A970" t="s">
        <v>1025</v>
      </c>
      <c r="B970" t="s">
        <v>36</v>
      </c>
      <c r="C970" t="s">
        <v>50</v>
      </c>
      <c r="D970" t="s">
        <v>169</v>
      </c>
      <c r="E970" t="s">
        <v>44</v>
      </c>
      <c r="F970">
        <v>44392</v>
      </c>
      <c r="G970">
        <v>44392</v>
      </c>
      <c r="H970">
        <v>1</v>
      </c>
      <c r="L970">
        <v>1</v>
      </c>
      <c r="M970" s="13">
        <v>310.93</v>
      </c>
      <c r="N970" t="s">
        <v>27</v>
      </c>
      <c r="O970" t="s">
        <v>51</v>
      </c>
      <c r="P970" t="s">
        <v>134</v>
      </c>
      <c r="Q970" s="14">
        <f>_xlfn.IFS(H970=1,$AB$3,H970=2,$AB$4,H970=3,$AB$5)</f>
        <v>80</v>
      </c>
      <c r="R970" s="14">
        <f>L970*Q970</f>
        <v>80</v>
      </c>
      <c r="S970" s="14">
        <f>Table4[[#This Row],[LbrCost]]/24</f>
        <v>3.3333333333333335</v>
      </c>
      <c r="T970" s="14">
        <f>IF(Table4[[#This Row],[WtyLbr]]="Yes",0,Table4[[#This Row],[LbrCost]])</f>
        <v>80</v>
      </c>
      <c r="U970" s="14">
        <f>IF(Table4[[#This Row],[WtyParts]]="Yes",0,Table4[[#This Row],[PartsCost]])</f>
        <v>310.93</v>
      </c>
      <c r="V970" s="14">
        <f>M970+R970</f>
        <v>390.93</v>
      </c>
      <c r="W970" s="14">
        <f>SUM(Table4[[#This Row],[LbrFee]],Table4[[#This Row],[PartsFee]])</f>
        <v>390.93</v>
      </c>
      <c r="X970" t="s">
        <v>39</v>
      </c>
      <c r="Y970" t="s">
        <v>39</v>
      </c>
    </row>
    <row r="971" spans="1:25" ht="30" customHeight="1" x14ac:dyDescent="0.3">
      <c r="A971" t="s">
        <v>1026</v>
      </c>
      <c r="B971" t="s">
        <v>143</v>
      </c>
      <c r="C971" t="s">
        <v>202</v>
      </c>
      <c r="D971" t="s">
        <v>33</v>
      </c>
      <c r="F971">
        <v>44392</v>
      </c>
      <c r="H971">
        <v>2</v>
      </c>
      <c r="M971" s="13">
        <v>450.2</v>
      </c>
      <c r="N971" t="s">
        <v>27</v>
      </c>
      <c r="O971" t="s">
        <v>28</v>
      </c>
      <c r="Q971" s="14">
        <f>_xlfn.IFS(H971=1,$AB$3,H971=2,$AB$4,H971=3,$AB$5)</f>
        <v>140</v>
      </c>
      <c r="R971" s="14">
        <f>L971*Q971</f>
        <v>0</v>
      </c>
      <c r="S971" s="14">
        <f>Table4[[#This Row],[LbrCost]]/24</f>
        <v>0</v>
      </c>
      <c r="T971" s="14">
        <f>IF(Table4[[#This Row],[WtyLbr]]="Yes",0,Table4[[#This Row],[LbrCost]])</f>
        <v>0</v>
      </c>
      <c r="U971" s="14">
        <f>IF(Table4[[#This Row],[WtyParts]]="Yes",0,Table4[[#This Row],[PartsCost]])</f>
        <v>450.2</v>
      </c>
      <c r="V971" s="14">
        <f>M971+R971</f>
        <v>450.2</v>
      </c>
      <c r="W971" s="14">
        <f>SUM(Table4[[#This Row],[LbrFee]],Table4[[#This Row],[PartsFee]])</f>
        <v>450.2</v>
      </c>
      <c r="X971" t="s">
        <v>39</v>
      </c>
      <c r="Y971" t="s">
        <v>60</v>
      </c>
    </row>
    <row r="972" spans="1:25" ht="30" customHeight="1" x14ac:dyDescent="0.3">
      <c r="A972" t="s">
        <v>1027</v>
      </c>
      <c r="B972" t="s">
        <v>24</v>
      </c>
      <c r="C972" t="s">
        <v>202</v>
      </c>
      <c r="D972" t="s">
        <v>33</v>
      </c>
      <c r="F972">
        <v>44392</v>
      </c>
      <c r="H972">
        <v>2</v>
      </c>
      <c r="M972" s="13">
        <v>186</v>
      </c>
      <c r="N972" t="s">
        <v>27</v>
      </c>
      <c r="O972" t="s">
        <v>28</v>
      </c>
      <c r="Q972" s="14">
        <f>_xlfn.IFS(H972=1,$AB$3,H972=2,$AB$4,H972=3,$AB$5)</f>
        <v>140</v>
      </c>
      <c r="R972" s="14">
        <f>L972*Q972</f>
        <v>0</v>
      </c>
      <c r="S972" s="14">
        <f>Table4[[#This Row],[LbrCost]]/24</f>
        <v>0</v>
      </c>
      <c r="T972" s="14">
        <f>IF(Table4[[#This Row],[WtyLbr]]="Yes",0,Table4[[#This Row],[LbrCost]])</f>
        <v>0</v>
      </c>
      <c r="U972" s="14">
        <f>IF(Table4[[#This Row],[WtyParts]]="Yes",0,Table4[[#This Row],[PartsCost]])</f>
        <v>186</v>
      </c>
      <c r="V972" s="14">
        <f>M972+R972</f>
        <v>186</v>
      </c>
      <c r="W972" s="14">
        <f>SUM(Table4[[#This Row],[LbrFee]],Table4[[#This Row],[PartsFee]])</f>
        <v>186</v>
      </c>
      <c r="X972" t="s">
        <v>39</v>
      </c>
      <c r="Y972" t="s">
        <v>60</v>
      </c>
    </row>
    <row r="973" spans="1:25" ht="30" customHeight="1" x14ac:dyDescent="0.3">
      <c r="A973" t="s">
        <v>1028</v>
      </c>
      <c r="B973" t="s">
        <v>36</v>
      </c>
      <c r="C973" t="s">
        <v>25</v>
      </c>
      <c r="D973" t="s">
        <v>33</v>
      </c>
      <c r="F973">
        <v>44393</v>
      </c>
      <c r="G973">
        <v>44406</v>
      </c>
      <c r="H973">
        <v>1</v>
      </c>
      <c r="L973">
        <v>1.5</v>
      </c>
      <c r="M973" s="13">
        <v>1111.5</v>
      </c>
      <c r="N973" t="s">
        <v>27</v>
      </c>
      <c r="O973" t="s">
        <v>38</v>
      </c>
      <c r="P973">
        <v>13</v>
      </c>
      <c r="Q973" s="14">
        <f>_xlfn.IFS(H973=1,$AB$3,H973=2,$AB$4,H973=3,$AB$5)</f>
        <v>80</v>
      </c>
      <c r="R973" s="14">
        <f>L973*Q973</f>
        <v>120</v>
      </c>
      <c r="S973" s="14">
        <f>Table4[[#This Row],[LbrCost]]/24</f>
        <v>5</v>
      </c>
      <c r="T973" s="14">
        <f>IF(Table4[[#This Row],[WtyLbr]]="Yes",0,Table4[[#This Row],[LbrCost]])</f>
        <v>120</v>
      </c>
      <c r="U973" s="14">
        <f>IF(Table4[[#This Row],[WtyParts]]="Yes",0,Table4[[#This Row],[PartsCost]])</f>
        <v>1111.5</v>
      </c>
      <c r="V973" s="14">
        <f>M973+R973</f>
        <v>1231.5</v>
      </c>
      <c r="W973" s="14">
        <f>SUM(Table4[[#This Row],[LbrFee]],Table4[[#This Row],[PartsFee]])</f>
        <v>1231.5</v>
      </c>
      <c r="X973" t="s">
        <v>34</v>
      </c>
      <c r="Y973" t="s">
        <v>39</v>
      </c>
    </row>
    <row r="974" spans="1:25" ht="30" customHeight="1" x14ac:dyDescent="0.3">
      <c r="A974" t="s">
        <v>1029</v>
      </c>
      <c r="B974" t="s">
        <v>201</v>
      </c>
      <c r="C974" t="s">
        <v>202</v>
      </c>
      <c r="D974" t="s">
        <v>53</v>
      </c>
      <c r="F974">
        <v>44393</v>
      </c>
      <c r="H974">
        <v>2</v>
      </c>
      <c r="M974" s="13">
        <v>170</v>
      </c>
      <c r="N974" t="s">
        <v>27</v>
      </c>
      <c r="O974" t="s">
        <v>28</v>
      </c>
      <c r="Q974" s="14">
        <f>_xlfn.IFS(H974=1,$AB$3,H974=2,$AB$4,H974=3,$AB$5)</f>
        <v>140</v>
      </c>
      <c r="R974" s="14">
        <f>L974*Q974</f>
        <v>0</v>
      </c>
      <c r="S974" s="14">
        <f>Table4[[#This Row],[LbrCost]]/24</f>
        <v>0</v>
      </c>
      <c r="T974" s="14">
        <f>IF(Table4[[#This Row],[WtyLbr]]="Yes",0,Table4[[#This Row],[LbrCost]])</f>
        <v>0</v>
      </c>
      <c r="U974" s="14">
        <f>IF(Table4[[#This Row],[WtyParts]]="Yes",0,Table4[[#This Row],[PartsCost]])</f>
        <v>170</v>
      </c>
      <c r="V974" s="14">
        <f>M974+R974</f>
        <v>170</v>
      </c>
      <c r="W974" s="14">
        <f>SUM(Table4[[#This Row],[LbrFee]],Table4[[#This Row],[PartsFee]])</f>
        <v>170</v>
      </c>
      <c r="X974" t="s">
        <v>34</v>
      </c>
      <c r="Y974" t="s">
        <v>60</v>
      </c>
    </row>
    <row r="975" spans="1:25" ht="30" customHeight="1" x14ac:dyDescent="0.3">
      <c r="A975" t="s">
        <v>1030</v>
      </c>
      <c r="B975" t="s">
        <v>24</v>
      </c>
      <c r="C975" t="s">
        <v>202</v>
      </c>
      <c r="D975" t="s">
        <v>33</v>
      </c>
      <c r="F975">
        <v>44393</v>
      </c>
      <c r="H975">
        <v>2</v>
      </c>
      <c r="M975" s="13">
        <v>180</v>
      </c>
      <c r="N975" t="s">
        <v>27</v>
      </c>
      <c r="O975" t="s">
        <v>28</v>
      </c>
      <c r="Q975" s="14">
        <f>_xlfn.IFS(H975=1,$AB$3,H975=2,$AB$4,H975=3,$AB$5)</f>
        <v>140</v>
      </c>
      <c r="R975" s="14">
        <f>L975*Q975</f>
        <v>0</v>
      </c>
      <c r="S975" s="14">
        <f>Table4[[#This Row],[LbrCost]]/24</f>
        <v>0</v>
      </c>
      <c r="T975" s="14">
        <f>IF(Table4[[#This Row],[WtyLbr]]="Yes",0,Table4[[#This Row],[LbrCost]])</f>
        <v>0</v>
      </c>
      <c r="U975" s="14">
        <f>IF(Table4[[#This Row],[WtyParts]]="Yes",0,Table4[[#This Row],[PartsCost]])</f>
        <v>180</v>
      </c>
      <c r="V975" s="14">
        <f>M975+R975</f>
        <v>180</v>
      </c>
      <c r="W975" s="14">
        <f>SUM(Table4[[#This Row],[LbrFee]],Table4[[#This Row],[PartsFee]])</f>
        <v>180</v>
      </c>
      <c r="X975" t="s">
        <v>34</v>
      </c>
      <c r="Y975" t="s">
        <v>60</v>
      </c>
    </row>
    <row r="976" spans="1:25" ht="30" customHeight="1" x14ac:dyDescent="0.3">
      <c r="A976" t="s">
        <v>1031</v>
      </c>
      <c r="B976" t="s">
        <v>42</v>
      </c>
      <c r="C976" t="s">
        <v>43</v>
      </c>
      <c r="D976" t="s">
        <v>26</v>
      </c>
      <c r="F976">
        <v>44394</v>
      </c>
      <c r="G976">
        <v>44403</v>
      </c>
      <c r="H976">
        <v>1</v>
      </c>
      <c r="L976">
        <v>0.75</v>
      </c>
      <c r="M976" s="13">
        <v>48</v>
      </c>
      <c r="N976" t="s">
        <v>27</v>
      </c>
      <c r="O976" t="s">
        <v>51</v>
      </c>
      <c r="P976">
        <v>9</v>
      </c>
      <c r="Q976" s="14">
        <f>_xlfn.IFS(H976=1,$AB$3,H976=2,$AB$4,H976=3,$AB$5)</f>
        <v>80</v>
      </c>
      <c r="R976" s="14">
        <f>L976*Q976</f>
        <v>60</v>
      </c>
      <c r="S976" s="14">
        <f>Table4[[#This Row],[LbrCost]]/24</f>
        <v>2.5</v>
      </c>
      <c r="T976" s="14">
        <f>IF(Table4[[#This Row],[WtyLbr]]="Yes",0,Table4[[#This Row],[LbrCost]])</f>
        <v>60</v>
      </c>
      <c r="U976" s="14">
        <f>IF(Table4[[#This Row],[WtyParts]]="Yes",0,Table4[[#This Row],[PartsCost]])</f>
        <v>48</v>
      </c>
      <c r="V976" s="14">
        <f>M976+R976</f>
        <v>108</v>
      </c>
      <c r="W976" s="14">
        <f>SUM(Table4[[#This Row],[LbrFee]],Table4[[#This Row],[PartsFee]])</f>
        <v>108</v>
      </c>
      <c r="X976" t="s">
        <v>60</v>
      </c>
      <c r="Y976" t="s">
        <v>63</v>
      </c>
    </row>
    <row r="977" spans="1:25" ht="30" customHeight="1" x14ac:dyDescent="0.3">
      <c r="A977" t="s">
        <v>1032</v>
      </c>
      <c r="B977" t="s">
        <v>36</v>
      </c>
      <c r="C977" t="s">
        <v>50</v>
      </c>
      <c r="D977" t="s">
        <v>33</v>
      </c>
      <c r="F977">
        <v>44394</v>
      </c>
      <c r="H977">
        <v>2</v>
      </c>
      <c r="J977" t="s">
        <v>44</v>
      </c>
      <c r="K977" t="s">
        <v>44</v>
      </c>
      <c r="M977" s="13">
        <v>1019.98</v>
      </c>
      <c r="N977" t="s">
        <v>27</v>
      </c>
      <c r="O977" t="s">
        <v>388</v>
      </c>
      <c r="Q977" s="14">
        <f>_xlfn.IFS(H977=1,$AB$3,H977=2,$AB$4,H977=3,$AB$5)</f>
        <v>140</v>
      </c>
      <c r="R977" s="14">
        <f>L977*Q977</f>
        <v>0</v>
      </c>
      <c r="S977" s="14">
        <f>Table4[[#This Row],[LbrCost]]/24</f>
        <v>0</v>
      </c>
      <c r="T977" s="14">
        <f>IF(Table4[[#This Row],[WtyLbr]]="Yes",0,Table4[[#This Row],[LbrCost]])</f>
        <v>0</v>
      </c>
      <c r="U977" s="14">
        <f>IF(Table4[[#This Row],[WtyParts]]="Yes",0,Table4[[#This Row],[PartsCost]])</f>
        <v>0</v>
      </c>
      <c r="V977" s="14">
        <f>M977+R977</f>
        <v>1019.98</v>
      </c>
      <c r="W977" s="14">
        <f>SUM(Table4[[#This Row],[LbrFee]],Table4[[#This Row],[PartsFee]])</f>
        <v>0</v>
      </c>
      <c r="X977" t="s">
        <v>60</v>
      </c>
      <c r="Y977" t="s">
        <v>60</v>
      </c>
    </row>
    <row r="978" spans="1:25" ht="30" customHeight="1" x14ac:dyDescent="0.3">
      <c r="A978" t="s">
        <v>1033</v>
      </c>
      <c r="B978" t="s">
        <v>68</v>
      </c>
      <c r="C978" t="s">
        <v>50</v>
      </c>
      <c r="D978" t="s">
        <v>26</v>
      </c>
      <c r="F978">
        <v>44396</v>
      </c>
      <c r="G978">
        <v>44396</v>
      </c>
      <c r="H978">
        <v>1</v>
      </c>
      <c r="L978">
        <v>0.5</v>
      </c>
      <c r="M978" s="13">
        <v>161.80000000000001</v>
      </c>
      <c r="N978" t="s">
        <v>27</v>
      </c>
      <c r="O978" t="s">
        <v>51</v>
      </c>
      <c r="P978" t="s">
        <v>134</v>
      </c>
      <c r="Q978" s="14">
        <f>_xlfn.IFS(H978=1,$AB$3,H978=2,$AB$4,H978=3,$AB$5)</f>
        <v>80</v>
      </c>
      <c r="R978" s="14">
        <f>L978*Q978</f>
        <v>40</v>
      </c>
      <c r="S978" s="14">
        <f>Table4[[#This Row],[LbrCost]]/24</f>
        <v>1.6666666666666667</v>
      </c>
      <c r="T978" s="14">
        <f>IF(Table4[[#This Row],[WtyLbr]]="Yes",0,Table4[[#This Row],[LbrCost]])</f>
        <v>40</v>
      </c>
      <c r="U978" s="14">
        <f>IF(Table4[[#This Row],[WtyParts]]="Yes",0,Table4[[#This Row],[PartsCost]])</f>
        <v>161.80000000000001</v>
      </c>
      <c r="V978" s="14">
        <f>M978+R978</f>
        <v>201.8</v>
      </c>
      <c r="W978" s="14">
        <f>SUM(Table4[[#This Row],[LbrFee]],Table4[[#This Row],[PartsFee]])</f>
        <v>201.8</v>
      </c>
      <c r="X978" t="s">
        <v>63</v>
      </c>
      <c r="Y978" t="s">
        <v>63</v>
      </c>
    </row>
    <row r="979" spans="1:25" ht="30" customHeight="1" x14ac:dyDescent="0.3">
      <c r="A979" t="s">
        <v>1034</v>
      </c>
      <c r="B979" t="s">
        <v>24</v>
      </c>
      <c r="C979" t="s">
        <v>202</v>
      </c>
      <c r="D979" t="s">
        <v>26</v>
      </c>
      <c r="F979">
        <v>44396</v>
      </c>
      <c r="H979">
        <v>2</v>
      </c>
      <c r="M979" s="13">
        <v>61.24</v>
      </c>
      <c r="N979" t="s">
        <v>27</v>
      </c>
      <c r="O979" t="s">
        <v>51</v>
      </c>
      <c r="Q979" s="14">
        <f>_xlfn.IFS(H979=1,$AB$3,H979=2,$AB$4,H979=3,$AB$5)</f>
        <v>140</v>
      </c>
      <c r="R979" s="14">
        <f>L979*Q979</f>
        <v>0</v>
      </c>
      <c r="S979" s="14">
        <f>Table4[[#This Row],[LbrCost]]/24</f>
        <v>0</v>
      </c>
      <c r="T979" s="14">
        <f>IF(Table4[[#This Row],[WtyLbr]]="Yes",0,Table4[[#This Row],[LbrCost]])</f>
        <v>0</v>
      </c>
      <c r="U979" s="14">
        <f>IF(Table4[[#This Row],[WtyParts]]="Yes",0,Table4[[#This Row],[PartsCost]])</f>
        <v>61.24</v>
      </c>
      <c r="V979" s="14">
        <f>M979+R979</f>
        <v>61.24</v>
      </c>
      <c r="W979" s="14">
        <f>SUM(Table4[[#This Row],[LbrFee]],Table4[[#This Row],[PartsFee]])</f>
        <v>61.24</v>
      </c>
      <c r="X979" t="s">
        <v>63</v>
      </c>
      <c r="Y979" t="s">
        <v>60</v>
      </c>
    </row>
    <row r="980" spans="1:25" ht="30" customHeight="1" x14ac:dyDescent="0.3">
      <c r="A980" t="s">
        <v>1035</v>
      </c>
      <c r="B980" t="s">
        <v>55</v>
      </c>
      <c r="C980" t="s">
        <v>25</v>
      </c>
      <c r="D980" t="s">
        <v>33</v>
      </c>
      <c r="F980">
        <v>44396</v>
      </c>
      <c r="H980">
        <v>2</v>
      </c>
      <c r="M980" s="13">
        <v>440.03</v>
      </c>
      <c r="N980" t="s">
        <v>27</v>
      </c>
      <c r="O980" t="s">
        <v>51</v>
      </c>
      <c r="Q980" s="14">
        <f>_xlfn.IFS(H980=1,$AB$3,H980=2,$AB$4,H980=3,$AB$5)</f>
        <v>140</v>
      </c>
      <c r="R980" s="14">
        <f>L980*Q980</f>
        <v>0</v>
      </c>
      <c r="S980" s="14">
        <f>Table4[[#This Row],[LbrCost]]/24</f>
        <v>0</v>
      </c>
      <c r="T980" s="14">
        <f>IF(Table4[[#This Row],[WtyLbr]]="Yes",0,Table4[[#This Row],[LbrCost]])</f>
        <v>0</v>
      </c>
      <c r="U980" s="14">
        <f>IF(Table4[[#This Row],[WtyParts]]="Yes",0,Table4[[#This Row],[PartsCost]])</f>
        <v>440.03</v>
      </c>
      <c r="V980" s="14">
        <f>M980+R980</f>
        <v>440.03</v>
      </c>
      <c r="W980" s="14">
        <f>SUM(Table4[[#This Row],[LbrFee]],Table4[[#This Row],[PartsFee]])</f>
        <v>440.03</v>
      </c>
      <c r="X980" t="s">
        <v>63</v>
      </c>
      <c r="Y980" t="s">
        <v>60</v>
      </c>
    </row>
    <row r="981" spans="1:25" ht="30" customHeight="1" x14ac:dyDescent="0.3">
      <c r="A981" t="s">
        <v>1036</v>
      </c>
      <c r="B981" t="s">
        <v>55</v>
      </c>
      <c r="C981" t="s">
        <v>25</v>
      </c>
      <c r="D981" t="s">
        <v>53</v>
      </c>
      <c r="F981">
        <v>44396</v>
      </c>
      <c r="H981">
        <v>2</v>
      </c>
      <c r="M981" s="13">
        <v>351</v>
      </c>
      <c r="N981" t="s">
        <v>27</v>
      </c>
      <c r="O981" t="s">
        <v>28</v>
      </c>
      <c r="Q981" s="14">
        <f>_xlfn.IFS(H981=1,$AB$3,H981=2,$AB$4,H981=3,$AB$5)</f>
        <v>140</v>
      </c>
      <c r="R981" s="14">
        <f>L981*Q981</f>
        <v>0</v>
      </c>
      <c r="S981" s="14">
        <f>Table4[[#This Row],[LbrCost]]/24</f>
        <v>0</v>
      </c>
      <c r="T981" s="14">
        <f>IF(Table4[[#This Row],[WtyLbr]]="Yes",0,Table4[[#This Row],[LbrCost]])</f>
        <v>0</v>
      </c>
      <c r="U981" s="14">
        <f>IF(Table4[[#This Row],[WtyParts]]="Yes",0,Table4[[#This Row],[PartsCost]])</f>
        <v>351</v>
      </c>
      <c r="V981" s="14">
        <f>M981+R981</f>
        <v>351</v>
      </c>
      <c r="W981" s="14">
        <f>SUM(Table4[[#This Row],[LbrFee]],Table4[[#This Row],[PartsFee]])</f>
        <v>351</v>
      </c>
      <c r="X981" t="s">
        <v>63</v>
      </c>
      <c r="Y981" t="s">
        <v>60</v>
      </c>
    </row>
    <row r="982" spans="1:25" ht="30" customHeight="1" x14ac:dyDescent="0.3">
      <c r="A982" t="s">
        <v>1037</v>
      </c>
      <c r="B982" t="s">
        <v>36</v>
      </c>
      <c r="C982" t="s">
        <v>25</v>
      </c>
      <c r="D982" t="s">
        <v>33</v>
      </c>
      <c r="F982">
        <v>44396</v>
      </c>
      <c r="H982">
        <v>2</v>
      </c>
      <c r="M982" s="13">
        <v>519.01</v>
      </c>
      <c r="N982" t="s">
        <v>27</v>
      </c>
      <c r="O982" t="s">
        <v>51</v>
      </c>
      <c r="Q982" s="14">
        <f>_xlfn.IFS(H982=1,$AB$3,H982=2,$AB$4,H982=3,$AB$5)</f>
        <v>140</v>
      </c>
      <c r="R982" s="14">
        <f>L982*Q982</f>
        <v>0</v>
      </c>
      <c r="S982" s="14">
        <f>Table4[[#This Row],[LbrCost]]/24</f>
        <v>0</v>
      </c>
      <c r="T982" s="14">
        <f>IF(Table4[[#This Row],[WtyLbr]]="Yes",0,Table4[[#This Row],[LbrCost]])</f>
        <v>0</v>
      </c>
      <c r="U982" s="14">
        <f>IF(Table4[[#This Row],[WtyParts]]="Yes",0,Table4[[#This Row],[PartsCost]])</f>
        <v>519.01</v>
      </c>
      <c r="V982" s="14">
        <f>M982+R982</f>
        <v>519.01</v>
      </c>
      <c r="W982" s="14">
        <f>SUM(Table4[[#This Row],[LbrFee]],Table4[[#This Row],[PartsFee]])</f>
        <v>519.01</v>
      </c>
      <c r="X982" t="s">
        <v>63</v>
      </c>
      <c r="Y982" t="s">
        <v>60</v>
      </c>
    </row>
    <row r="983" spans="1:25" ht="30" customHeight="1" x14ac:dyDescent="0.3">
      <c r="A983" t="s">
        <v>1038</v>
      </c>
      <c r="B983" t="s">
        <v>68</v>
      </c>
      <c r="C983" t="s">
        <v>50</v>
      </c>
      <c r="D983" t="s">
        <v>26</v>
      </c>
      <c r="F983">
        <v>44396</v>
      </c>
      <c r="H983">
        <v>2</v>
      </c>
      <c r="M983" s="13">
        <v>138.08000000000001</v>
      </c>
      <c r="N983" t="s">
        <v>27</v>
      </c>
      <c r="O983" t="s">
        <v>51</v>
      </c>
      <c r="Q983" s="14">
        <f>_xlfn.IFS(H983=1,$AB$3,H983=2,$AB$4,H983=3,$AB$5)</f>
        <v>140</v>
      </c>
      <c r="R983" s="14">
        <f>L983*Q983</f>
        <v>0</v>
      </c>
      <c r="S983" s="14">
        <f>Table4[[#This Row],[LbrCost]]/24</f>
        <v>0</v>
      </c>
      <c r="T983" s="14">
        <f>IF(Table4[[#This Row],[WtyLbr]]="Yes",0,Table4[[#This Row],[LbrCost]])</f>
        <v>0</v>
      </c>
      <c r="U983" s="14">
        <f>IF(Table4[[#This Row],[WtyParts]]="Yes",0,Table4[[#This Row],[PartsCost]])</f>
        <v>138.08000000000001</v>
      </c>
      <c r="V983" s="14">
        <f>M983+R983</f>
        <v>138.08000000000001</v>
      </c>
      <c r="W983" s="14">
        <f>SUM(Table4[[#This Row],[LbrFee]],Table4[[#This Row],[PartsFee]])</f>
        <v>138.08000000000001</v>
      </c>
      <c r="X983" t="s">
        <v>63</v>
      </c>
      <c r="Y983" t="s">
        <v>60</v>
      </c>
    </row>
    <row r="984" spans="1:25" ht="30" customHeight="1" x14ac:dyDescent="0.3">
      <c r="A984" t="s">
        <v>1039</v>
      </c>
      <c r="B984" t="s">
        <v>24</v>
      </c>
      <c r="C984" t="s">
        <v>202</v>
      </c>
      <c r="D984" t="s">
        <v>33</v>
      </c>
      <c r="F984">
        <v>44396</v>
      </c>
      <c r="H984">
        <v>2</v>
      </c>
      <c r="M984" s="13">
        <v>1073.46</v>
      </c>
      <c r="N984" t="s">
        <v>27</v>
      </c>
      <c r="O984" t="s">
        <v>28</v>
      </c>
      <c r="Q984" s="14">
        <f>_xlfn.IFS(H984=1,$AB$3,H984=2,$AB$4,H984=3,$AB$5)</f>
        <v>140</v>
      </c>
      <c r="R984" s="14">
        <f>L984*Q984</f>
        <v>0</v>
      </c>
      <c r="S984" s="14">
        <f>Table4[[#This Row],[LbrCost]]/24</f>
        <v>0</v>
      </c>
      <c r="T984" s="14">
        <f>IF(Table4[[#This Row],[WtyLbr]]="Yes",0,Table4[[#This Row],[LbrCost]])</f>
        <v>0</v>
      </c>
      <c r="U984" s="14">
        <f>IF(Table4[[#This Row],[WtyParts]]="Yes",0,Table4[[#This Row],[PartsCost]])</f>
        <v>1073.46</v>
      </c>
      <c r="V984" s="14">
        <f>M984+R984</f>
        <v>1073.46</v>
      </c>
      <c r="W984" s="14">
        <f>SUM(Table4[[#This Row],[LbrFee]],Table4[[#This Row],[PartsFee]])</f>
        <v>1073.46</v>
      </c>
      <c r="X984" t="s">
        <v>63</v>
      </c>
      <c r="Y984" t="s">
        <v>60</v>
      </c>
    </row>
    <row r="985" spans="1:25" ht="30" customHeight="1" x14ac:dyDescent="0.3">
      <c r="A985" t="s">
        <v>1040</v>
      </c>
      <c r="B985" t="s">
        <v>24</v>
      </c>
      <c r="C985" t="s">
        <v>202</v>
      </c>
      <c r="D985" t="s">
        <v>33</v>
      </c>
      <c r="F985">
        <v>44396</v>
      </c>
      <c r="H985">
        <v>2</v>
      </c>
      <c r="M985" s="13">
        <v>48.49</v>
      </c>
      <c r="N985" t="s">
        <v>27</v>
      </c>
      <c r="O985" t="s">
        <v>28</v>
      </c>
      <c r="Q985" s="14">
        <f>_xlfn.IFS(H985=1,$AB$3,H985=2,$AB$4,H985=3,$AB$5)</f>
        <v>140</v>
      </c>
      <c r="R985" s="14">
        <f>L985*Q985</f>
        <v>0</v>
      </c>
      <c r="S985" s="14">
        <f>Table4[[#This Row],[LbrCost]]/24</f>
        <v>0</v>
      </c>
      <c r="T985" s="14">
        <f>IF(Table4[[#This Row],[WtyLbr]]="Yes",0,Table4[[#This Row],[LbrCost]])</f>
        <v>0</v>
      </c>
      <c r="U985" s="14">
        <f>IF(Table4[[#This Row],[WtyParts]]="Yes",0,Table4[[#This Row],[PartsCost]])</f>
        <v>48.49</v>
      </c>
      <c r="V985" s="14">
        <f>M985+R985</f>
        <v>48.49</v>
      </c>
      <c r="W985" s="14">
        <f>SUM(Table4[[#This Row],[LbrFee]],Table4[[#This Row],[PartsFee]])</f>
        <v>48.49</v>
      </c>
      <c r="X985" t="s">
        <v>63</v>
      </c>
      <c r="Y985" t="s">
        <v>60</v>
      </c>
    </row>
    <row r="986" spans="1:25" ht="30" customHeight="1" x14ac:dyDescent="0.3">
      <c r="A986" t="s">
        <v>1041</v>
      </c>
      <c r="B986" t="s">
        <v>55</v>
      </c>
      <c r="C986" t="s">
        <v>25</v>
      </c>
      <c r="D986" t="s">
        <v>33</v>
      </c>
      <c r="F986">
        <v>44396</v>
      </c>
      <c r="H986">
        <v>1</v>
      </c>
      <c r="M986" s="13">
        <v>45.24</v>
      </c>
      <c r="N986" t="s">
        <v>27</v>
      </c>
      <c r="O986" t="s">
        <v>28</v>
      </c>
      <c r="Q986" s="14">
        <f>_xlfn.IFS(H986=1,$AB$3,H986=2,$AB$4,H986=3,$AB$5)</f>
        <v>80</v>
      </c>
      <c r="R986" s="14">
        <f>L986*Q986</f>
        <v>0</v>
      </c>
      <c r="S986" s="14">
        <f>Table4[[#This Row],[LbrCost]]/24</f>
        <v>0</v>
      </c>
      <c r="T986" s="14">
        <f>IF(Table4[[#This Row],[WtyLbr]]="Yes",0,Table4[[#This Row],[LbrCost]])</f>
        <v>0</v>
      </c>
      <c r="U986" s="14">
        <f>IF(Table4[[#This Row],[WtyParts]]="Yes",0,Table4[[#This Row],[PartsCost]])</f>
        <v>45.24</v>
      </c>
      <c r="V986" s="14">
        <f>M986+R986</f>
        <v>45.24</v>
      </c>
      <c r="W986" s="14">
        <f>SUM(Table4[[#This Row],[LbrFee]],Table4[[#This Row],[PartsFee]])</f>
        <v>45.24</v>
      </c>
      <c r="X986" t="s">
        <v>63</v>
      </c>
      <c r="Y986" t="s">
        <v>60</v>
      </c>
    </row>
    <row r="987" spans="1:25" ht="30" customHeight="1" x14ac:dyDescent="0.3">
      <c r="A987" t="s">
        <v>1042</v>
      </c>
      <c r="B987" t="s">
        <v>24</v>
      </c>
      <c r="C987" t="s">
        <v>202</v>
      </c>
      <c r="D987" t="s">
        <v>26</v>
      </c>
      <c r="F987">
        <v>44396</v>
      </c>
      <c r="H987">
        <v>1</v>
      </c>
      <c r="M987" s="13">
        <v>288.42</v>
      </c>
      <c r="N987" t="s">
        <v>27</v>
      </c>
      <c r="O987" t="s">
        <v>51</v>
      </c>
      <c r="Q987" s="14">
        <f>_xlfn.IFS(H987=1,$AB$3,H987=2,$AB$4,H987=3,$AB$5)</f>
        <v>80</v>
      </c>
      <c r="R987" s="14">
        <f>L987*Q987</f>
        <v>0</v>
      </c>
      <c r="S987" s="14">
        <f>Table4[[#This Row],[LbrCost]]/24</f>
        <v>0</v>
      </c>
      <c r="T987" s="14">
        <f>IF(Table4[[#This Row],[WtyLbr]]="Yes",0,Table4[[#This Row],[LbrCost]])</f>
        <v>0</v>
      </c>
      <c r="U987" s="14">
        <f>IF(Table4[[#This Row],[WtyParts]]="Yes",0,Table4[[#This Row],[PartsCost]])</f>
        <v>288.42</v>
      </c>
      <c r="V987" s="14">
        <f>M987+R987</f>
        <v>288.42</v>
      </c>
      <c r="W987" s="14">
        <f>SUM(Table4[[#This Row],[LbrFee]],Table4[[#This Row],[PartsFee]])</f>
        <v>288.42</v>
      </c>
      <c r="X987" t="s">
        <v>63</v>
      </c>
      <c r="Y987" t="s">
        <v>60</v>
      </c>
    </row>
    <row r="988" spans="1:25" ht="30" customHeight="1" x14ac:dyDescent="0.3">
      <c r="A988" t="s">
        <v>1043</v>
      </c>
      <c r="B988" t="s">
        <v>36</v>
      </c>
      <c r="C988" t="s">
        <v>50</v>
      </c>
      <c r="D988" t="s">
        <v>33</v>
      </c>
      <c r="F988">
        <v>44397</v>
      </c>
      <c r="H988">
        <v>1</v>
      </c>
      <c r="M988" s="13">
        <v>38.5</v>
      </c>
      <c r="N988" t="s">
        <v>27</v>
      </c>
      <c r="O988" t="s">
        <v>28</v>
      </c>
      <c r="Q988" s="14">
        <f>_xlfn.IFS(H988=1,$AB$3,H988=2,$AB$4,H988=3,$AB$5)</f>
        <v>80</v>
      </c>
      <c r="R988" s="14">
        <f>L988*Q988</f>
        <v>0</v>
      </c>
      <c r="S988" s="14">
        <f>Table4[[#This Row],[LbrCost]]/24</f>
        <v>0</v>
      </c>
      <c r="T988" s="14">
        <f>IF(Table4[[#This Row],[WtyLbr]]="Yes",0,Table4[[#This Row],[LbrCost]])</f>
        <v>0</v>
      </c>
      <c r="U988" s="14">
        <f>IF(Table4[[#This Row],[WtyParts]]="Yes",0,Table4[[#This Row],[PartsCost]])</f>
        <v>38.5</v>
      </c>
      <c r="V988" s="14">
        <f>M988+R988</f>
        <v>38.5</v>
      </c>
      <c r="W988" s="14">
        <f>SUM(Table4[[#This Row],[LbrFee]],Table4[[#This Row],[PartsFee]])</f>
        <v>38.5</v>
      </c>
      <c r="X988" t="s">
        <v>29</v>
      </c>
      <c r="Y988" t="s">
        <v>60</v>
      </c>
    </row>
    <row r="989" spans="1:25" ht="30" customHeight="1" x14ac:dyDescent="0.3">
      <c r="A989" t="s">
        <v>1044</v>
      </c>
      <c r="B989" t="s">
        <v>31</v>
      </c>
      <c r="C989" t="s">
        <v>50</v>
      </c>
      <c r="D989" t="s">
        <v>37</v>
      </c>
      <c r="F989">
        <v>44397</v>
      </c>
      <c r="H989">
        <v>1</v>
      </c>
      <c r="M989" s="13">
        <v>108</v>
      </c>
      <c r="N989" t="s">
        <v>27</v>
      </c>
      <c r="O989" t="s">
        <v>28</v>
      </c>
      <c r="Q989" s="14">
        <f>_xlfn.IFS(H989=1,$AB$3,H989=2,$AB$4,H989=3,$AB$5)</f>
        <v>80</v>
      </c>
      <c r="R989" s="14">
        <f>L989*Q989</f>
        <v>0</v>
      </c>
      <c r="S989" s="14">
        <f>Table4[[#This Row],[LbrCost]]/24</f>
        <v>0</v>
      </c>
      <c r="T989" s="14">
        <f>IF(Table4[[#This Row],[WtyLbr]]="Yes",0,Table4[[#This Row],[LbrCost]])</f>
        <v>0</v>
      </c>
      <c r="U989" s="14">
        <f>IF(Table4[[#This Row],[WtyParts]]="Yes",0,Table4[[#This Row],[PartsCost]])</f>
        <v>108</v>
      </c>
      <c r="V989" s="14">
        <f>M989+R989</f>
        <v>108</v>
      </c>
      <c r="W989" s="14">
        <f>SUM(Table4[[#This Row],[LbrFee]],Table4[[#This Row],[PartsFee]])</f>
        <v>108</v>
      </c>
      <c r="X989" t="s">
        <v>29</v>
      </c>
      <c r="Y989" t="s">
        <v>60</v>
      </c>
    </row>
    <row r="990" spans="1:25" ht="30" customHeight="1" x14ac:dyDescent="0.3">
      <c r="A990" t="s">
        <v>1045</v>
      </c>
      <c r="B990" t="s">
        <v>24</v>
      </c>
      <c r="C990" t="s">
        <v>202</v>
      </c>
      <c r="D990" t="s">
        <v>26</v>
      </c>
      <c r="F990">
        <v>44397</v>
      </c>
      <c r="H990">
        <v>2</v>
      </c>
      <c r="M990" s="13">
        <v>142.85</v>
      </c>
      <c r="N990" t="s">
        <v>27</v>
      </c>
      <c r="O990" t="s">
        <v>28</v>
      </c>
      <c r="Q990" s="14">
        <f>_xlfn.IFS(H990=1,$AB$3,H990=2,$AB$4,H990=3,$AB$5)</f>
        <v>140</v>
      </c>
      <c r="R990" s="14">
        <f>L990*Q990</f>
        <v>0</v>
      </c>
      <c r="S990" s="14">
        <f>Table4[[#This Row],[LbrCost]]/24</f>
        <v>0</v>
      </c>
      <c r="T990" s="14">
        <f>IF(Table4[[#This Row],[WtyLbr]]="Yes",0,Table4[[#This Row],[LbrCost]])</f>
        <v>0</v>
      </c>
      <c r="U990" s="14">
        <f>IF(Table4[[#This Row],[WtyParts]]="Yes",0,Table4[[#This Row],[PartsCost]])</f>
        <v>142.85</v>
      </c>
      <c r="V990" s="14">
        <f>M990+R990</f>
        <v>142.85</v>
      </c>
      <c r="W990" s="14">
        <f>SUM(Table4[[#This Row],[LbrFee]],Table4[[#This Row],[PartsFee]])</f>
        <v>142.85</v>
      </c>
      <c r="X990" t="s">
        <v>29</v>
      </c>
      <c r="Y990" t="s">
        <v>60</v>
      </c>
    </row>
    <row r="991" spans="1:25" ht="30" customHeight="1" x14ac:dyDescent="0.3">
      <c r="A991" t="s">
        <v>1046</v>
      </c>
      <c r="B991" t="s">
        <v>36</v>
      </c>
      <c r="C991" t="s">
        <v>43</v>
      </c>
      <c r="D991" t="s">
        <v>26</v>
      </c>
      <c r="F991">
        <v>44398</v>
      </c>
      <c r="H991">
        <v>1</v>
      </c>
      <c r="M991" s="13">
        <v>85.94</v>
      </c>
      <c r="N991" t="s">
        <v>27</v>
      </c>
      <c r="O991" t="s">
        <v>28</v>
      </c>
      <c r="Q991" s="14">
        <f>_xlfn.IFS(H991=1,$AB$3,H991=2,$AB$4,H991=3,$AB$5)</f>
        <v>80</v>
      </c>
      <c r="R991" s="14">
        <f>L991*Q991</f>
        <v>0</v>
      </c>
      <c r="S991" s="14">
        <f>Table4[[#This Row],[LbrCost]]/24</f>
        <v>0</v>
      </c>
      <c r="T991" s="14">
        <f>IF(Table4[[#This Row],[WtyLbr]]="Yes",0,Table4[[#This Row],[LbrCost]])</f>
        <v>0</v>
      </c>
      <c r="U991" s="14">
        <f>IF(Table4[[#This Row],[WtyParts]]="Yes",0,Table4[[#This Row],[PartsCost]])</f>
        <v>85.94</v>
      </c>
      <c r="V991" s="14">
        <f>M991+R991</f>
        <v>85.94</v>
      </c>
      <c r="W991" s="14">
        <f>SUM(Table4[[#This Row],[LbrFee]],Table4[[#This Row],[PartsFee]])</f>
        <v>85.94</v>
      </c>
      <c r="X991" t="s">
        <v>47</v>
      </c>
      <c r="Y991" t="s">
        <v>60</v>
      </c>
    </row>
    <row r="992" spans="1:25" ht="30" customHeight="1" x14ac:dyDescent="0.3">
      <c r="A992" t="s">
        <v>1047</v>
      </c>
      <c r="B992" t="s">
        <v>24</v>
      </c>
      <c r="C992" t="s">
        <v>202</v>
      </c>
      <c r="D992" t="s">
        <v>33</v>
      </c>
      <c r="F992">
        <v>44398</v>
      </c>
      <c r="H992">
        <v>2</v>
      </c>
      <c r="M992" s="13">
        <v>21.33</v>
      </c>
      <c r="N992" t="s">
        <v>27</v>
      </c>
      <c r="O992" t="s">
        <v>28</v>
      </c>
      <c r="Q992" s="14">
        <f>_xlfn.IFS(H992=1,$AB$3,H992=2,$AB$4,H992=3,$AB$5)</f>
        <v>140</v>
      </c>
      <c r="R992" s="14">
        <f>L992*Q992</f>
        <v>0</v>
      </c>
      <c r="S992" s="14">
        <f>Table4[[#This Row],[LbrCost]]/24</f>
        <v>0</v>
      </c>
      <c r="T992" s="14">
        <f>IF(Table4[[#This Row],[WtyLbr]]="Yes",0,Table4[[#This Row],[LbrCost]])</f>
        <v>0</v>
      </c>
      <c r="U992" s="14">
        <f>IF(Table4[[#This Row],[WtyParts]]="Yes",0,Table4[[#This Row],[PartsCost]])</f>
        <v>21.33</v>
      </c>
      <c r="V992" s="14">
        <f>M992+R992</f>
        <v>21.33</v>
      </c>
      <c r="W992" s="14">
        <f>SUM(Table4[[#This Row],[LbrFee]],Table4[[#This Row],[PartsFee]])</f>
        <v>21.33</v>
      </c>
      <c r="X992" t="s">
        <v>47</v>
      </c>
      <c r="Y992" t="s">
        <v>60</v>
      </c>
    </row>
    <row r="993" spans="1:25" ht="30" customHeight="1" x14ac:dyDescent="0.3">
      <c r="A993" t="s">
        <v>1048</v>
      </c>
      <c r="B993" t="s">
        <v>42</v>
      </c>
      <c r="C993" t="s">
        <v>43</v>
      </c>
      <c r="D993" t="s">
        <v>33</v>
      </c>
      <c r="F993">
        <v>44398</v>
      </c>
      <c r="H993">
        <v>2</v>
      </c>
      <c r="M993" s="13">
        <v>602.66</v>
      </c>
      <c r="N993" t="s">
        <v>27</v>
      </c>
      <c r="O993" t="s">
        <v>51</v>
      </c>
      <c r="Q993" s="14">
        <f>_xlfn.IFS(H993=1,$AB$3,H993=2,$AB$4,H993=3,$AB$5)</f>
        <v>140</v>
      </c>
      <c r="R993" s="14">
        <f>L993*Q993</f>
        <v>0</v>
      </c>
      <c r="S993" s="14">
        <f>Table4[[#This Row],[LbrCost]]/24</f>
        <v>0</v>
      </c>
      <c r="T993" s="14">
        <f>IF(Table4[[#This Row],[WtyLbr]]="Yes",0,Table4[[#This Row],[LbrCost]])</f>
        <v>0</v>
      </c>
      <c r="U993" s="14">
        <f>IF(Table4[[#This Row],[WtyParts]]="Yes",0,Table4[[#This Row],[PartsCost]])</f>
        <v>602.66</v>
      </c>
      <c r="V993" s="14">
        <f>M993+R993</f>
        <v>602.66</v>
      </c>
      <c r="W993" s="14">
        <f>SUM(Table4[[#This Row],[LbrFee]],Table4[[#This Row],[PartsFee]])</f>
        <v>602.66</v>
      </c>
      <c r="X993" t="s">
        <v>47</v>
      </c>
      <c r="Y993" t="s">
        <v>60</v>
      </c>
    </row>
    <row r="994" spans="1:25" ht="30" customHeight="1" x14ac:dyDescent="0.3">
      <c r="A994" t="s">
        <v>1049</v>
      </c>
      <c r="B994" t="s">
        <v>42</v>
      </c>
      <c r="C994" t="s">
        <v>43</v>
      </c>
      <c r="D994" t="s">
        <v>26</v>
      </c>
      <c r="E994" t="s">
        <v>44</v>
      </c>
      <c r="F994">
        <v>44399</v>
      </c>
      <c r="H994">
        <v>2</v>
      </c>
      <c r="M994" s="13">
        <v>66.89</v>
      </c>
      <c r="N994" t="s">
        <v>27</v>
      </c>
      <c r="O994" t="s">
        <v>51</v>
      </c>
      <c r="Q994" s="14">
        <f>_xlfn.IFS(H994=1,$AB$3,H994=2,$AB$4,H994=3,$AB$5)</f>
        <v>140</v>
      </c>
      <c r="R994" s="14">
        <f>L994*Q994</f>
        <v>0</v>
      </c>
      <c r="S994" s="14">
        <f>Table4[[#This Row],[LbrCost]]/24</f>
        <v>0</v>
      </c>
      <c r="T994" s="14">
        <f>IF(Table4[[#This Row],[WtyLbr]]="Yes",0,Table4[[#This Row],[LbrCost]])</f>
        <v>0</v>
      </c>
      <c r="U994" s="14">
        <f>IF(Table4[[#This Row],[WtyParts]]="Yes",0,Table4[[#This Row],[PartsCost]])</f>
        <v>66.89</v>
      </c>
      <c r="V994" s="14">
        <f>M994+R994</f>
        <v>66.89</v>
      </c>
      <c r="W994" s="14">
        <f>SUM(Table4[[#This Row],[LbrFee]],Table4[[#This Row],[PartsFee]])</f>
        <v>66.89</v>
      </c>
      <c r="X994" t="s">
        <v>39</v>
      </c>
      <c r="Y994" t="s">
        <v>60</v>
      </c>
    </row>
    <row r="995" spans="1:25" ht="30" customHeight="1" x14ac:dyDescent="0.3">
      <c r="A995" t="s">
        <v>1050</v>
      </c>
      <c r="B995" t="s">
        <v>42</v>
      </c>
      <c r="C995" t="s">
        <v>25</v>
      </c>
      <c r="D995" t="s">
        <v>53</v>
      </c>
      <c r="F995">
        <v>44399</v>
      </c>
      <c r="H995">
        <v>1</v>
      </c>
      <c r="M995" s="13">
        <v>472.55</v>
      </c>
      <c r="N995" t="s">
        <v>27</v>
      </c>
      <c r="O995" t="s">
        <v>28</v>
      </c>
      <c r="Q995" s="14">
        <f>_xlfn.IFS(H995=1,$AB$3,H995=2,$AB$4,H995=3,$AB$5)</f>
        <v>80</v>
      </c>
      <c r="R995" s="14">
        <f>L995*Q995</f>
        <v>0</v>
      </c>
      <c r="S995" s="14">
        <f>Table4[[#This Row],[LbrCost]]/24</f>
        <v>0</v>
      </c>
      <c r="T995" s="14">
        <f>IF(Table4[[#This Row],[WtyLbr]]="Yes",0,Table4[[#This Row],[LbrCost]])</f>
        <v>0</v>
      </c>
      <c r="U995" s="14">
        <f>IF(Table4[[#This Row],[WtyParts]]="Yes",0,Table4[[#This Row],[PartsCost]])</f>
        <v>472.55</v>
      </c>
      <c r="V995" s="14">
        <f>M995+R995</f>
        <v>472.55</v>
      </c>
      <c r="W995" s="14">
        <f>SUM(Table4[[#This Row],[LbrFee]],Table4[[#This Row],[PartsFee]])</f>
        <v>472.55</v>
      </c>
      <c r="X995" t="s">
        <v>39</v>
      </c>
      <c r="Y995" t="s">
        <v>60</v>
      </c>
    </row>
    <row r="996" spans="1:25" ht="30" customHeight="1" x14ac:dyDescent="0.3">
      <c r="A996" t="s">
        <v>1051</v>
      </c>
      <c r="B996" t="s">
        <v>68</v>
      </c>
      <c r="C996" t="s">
        <v>43</v>
      </c>
      <c r="D996" t="s">
        <v>26</v>
      </c>
      <c r="F996">
        <v>44399</v>
      </c>
      <c r="H996">
        <v>1</v>
      </c>
      <c r="M996" s="13">
        <v>147.69999999999999</v>
      </c>
      <c r="N996" t="s">
        <v>27</v>
      </c>
      <c r="O996" t="s">
        <v>51</v>
      </c>
      <c r="Q996" s="14">
        <f>_xlfn.IFS(H996=1,$AB$3,H996=2,$AB$4,H996=3,$AB$5)</f>
        <v>80</v>
      </c>
      <c r="R996" s="14">
        <f>L996*Q996</f>
        <v>0</v>
      </c>
      <c r="S996" s="14">
        <f>Table4[[#This Row],[LbrCost]]/24</f>
        <v>0</v>
      </c>
      <c r="T996" s="14">
        <f>IF(Table4[[#This Row],[WtyLbr]]="Yes",0,Table4[[#This Row],[LbrCost]])</f>
        <v>0</v>
      </c>
      <c r="U996" s="14">
        <f>IF(Table4[[#This Row],[WtyParts]]="Yes",0,Table4[[#This Row],[PartsCost]])</f>
        <v>147.69999999999999</v>
      </c>
      <c r="V996" s="14">
        <f>M996+R996</f>
        <v>147.69999999999999</v>
      </c>
      <c r="W996" s="14">
        <f>SUM(Table4[[#This Row],[LbrFee]],Table4[[#This Row],[PartsFee]])</f>
        <v>147.69999999999999</v>
      </c>
      <c r="X996" t="s">
        <v>39</v>
      </c>
      <c r="Y996" t="s">
        <v>60</v>
      </c>
    </row>
    <row r="997" spans="1:25" ht="30" customHeight="1" x14ac:dyDescent="0.3">
      <c r="A997" t="s">
        <v>1052</v>
      </c>
      <c r="B997" t="s">
        <v>68</v>
      </c>
      <c r="C997" t="s">
        <v>50</v>
      </c>
      <c r="D997" t="s">
        <v>26</v>
      </c>
      <c r="F997">
        <v>44399</v>
      </c>
      <c r="H997">
        <v>2</v>
      </c>
      <c r="M997" s="13">
        <v>237.21</v>
      </c>
      <c r="N997" t="s">
        <v>27</v>
      </c>
      <c r="O997" t="s">
        <v>51</v>
      </c>
      <c r="Q997" s="14">
        <f>_xlfn.IFS(H997=1,$AB$3,H997=2,$AB$4,H997=3,$AB$5)</f>
        <v>140</v>
      </c>
      <c r="R997" s="14">
        <f>L997*Q997</f>
        <v>0</v>
      </c>
      <c r="S997" s="14">
        <f>Table4[[#This Row],[LbrCost]]/24</f>
        <v>0</v>
      </c>
      <c r="T997" s="14">
        <f>IF(Table4[[#This Row],[WtyLbr]]="Yes",0,Table4[[#This Row],[LbrCost]])</f>
        <v>0</v>
      </c>
      <c r="U997" s="14">
        <f>IF(Table4[[#This Row],[WtyParts]]="Yes",0,Table4[[#This Row],[PartsCost]])</f>
        <v>237.21</v>
      </c>
      <c r="V997" s="14">
        <f>M997+R997</f>
        <v>237.21</v>
      </c>
      <c r="W997" s="14">
        <f>SUM(Table4[[#This Row],[LbrFee]],Table4[[#This Row],[PartsFee]])</f>
        <v>237.21</v>
      </c>
      <c r="X997" t="s">
        <v>39</v>
      </c>
      <c r="Y997" t="s">
        <v>60</v>
      </c>
    </row>
    <row r="998" spans="1:25" ht="30" customHeight="1" x14ac:dyDescent="0.3">
      <c r="A998" t="s">
        <v>1053</v>
      </c>
      <c r="B998" t="s">
        <v>42</v>
      </c>
      <c r="C998" t="s">
        <v>43</v>
      </c>
      <c r="D998" t="s">
        <v>53</v>
      </c>
      <c r="F998">
        <v>44399</v>
      </c>
      <c r="H998">
        <v>1</v>
      </c>
      <c r="M998" s="13">
        <v>128.81</v>
      </c>
      <c r="N998" t="s">
        <v>27</v>
      </c>
      <c r="O998" t="s">
        <v>51</v>
      </c>
      <c r="Q998" s="14">
        <f>_xlfn.IFS(H998=1,$AB$3,H998=2,$AB$4,H998=3,$AB$5)</f>
        <v>80</v>
      </c>
      <c r="R998" s="14">
        <f>L998*Q998</f>
        <v>0</v>
      </c>
      <c r="S998" s="14">
        <f>Table4[[#This Row],[LbrCost]]/24</f>
        <v>0</v>
      </c>
      <c r="T998" s="14">
        <f>IF(Table4[[#This Row],[WtyLbr]]="Yes",0,Table4[[#This Row],[LbrCost]])</f>
        <v>0</v>
      </c>
      <c r="U998" s="14">
        <f>IF(Table4[[#This Row],[WtyParts]]="Yes",0,Table4[[#This Row],[PartsCost]])</f>
        <v>128.81</v>
      </c>
      <c r="V998" s="14">
        <f>M998+R998</f>
        <v>128.81</v>
      </c>
      <c r="W998" s="14">
        <f>SUM(Table4[[#This Row],[LbrFee]],Table4[[#This Row],[PartsFee]])</f>
        <v>128.81</v>
      </c>
      <c r="X998" t="s">
        <v>39</v>
      </c>
      <c r="Y998" t="s">
        <v>60</v>
      </c>
    </row>
    <row r="999" spans="1:25" ht="30" customHeight="1" x14ac:dyDescent="0.3">
      <c r="A999" t="s">
        <v>1054</v>
      </c>
      <c r="B999" t="s">
        <v>36</v>
      </c>
      <c r="C999" t="s">
        <v>43</v>
      </c>
      <c r="D999" t="s">
        <v>26</v>
      </c>
      <c r="F999">
        <v>44400</v>
      </c>
      <c r="H999">
        <v>1</v>
      </c>
      <c r="M999" s="13">
        <v>84.89</v>
      </c>
      <c r="N999" t="s">
        <v>27</v>
      </c>
      <c r="O999" t="s">
        <v>51</v>
      </c>
      <c r="Q999" s="14">
        <f>_xlfn.IFS(H999=1,$AB$3,H999=2,$AB$4,H999=3,$AB$5)</f>
        <v>80</v>
      </c>
      <c r="R999" s="14">
        <f>L999*Q999</f>
        <v>0</v>
      </c>
      <c r="S999" s="14">
        <f>Table4[[#This Row],[LbrCost]]/24</f>
        <v>0</v>
      </c>
      <c r="T999" s="14">
        <f>IF(Table4[[#This Row],[WtyLbr]]="Yes",0,Table4[[#This Row],[LbrCost]])</f>
        <v>0</v>
      </c>
      <c r="U999" s="14">
        <f>IF(Table4[[#This Row],[WtyParts]]="Yes",0,Table4[[#This Row],[PartsCost]])</f>
        <v>84.89</v>
      </c>
      <c r="V999" s="14">
        <f>M999+R999</f>
        <v>84.89</v>
      </c>
      <c r="W999" s="14">
        <f>SUM(Table4[[#This Row],[LbrFee]],Table4[[#This Row],[PartsFee]])</f>
        <v>84.89</v>
      </c>
      <c r="X999" t="s">
        <v>34</v>
      </c>
      <c r="Y999" t="s">
        <v>60</v>
      </c>
    </row>
    <row r="1000" spans="1:25" ht="30" customHeight="1" x14ac:dyDescent="0.3">
      <c r="A1000" t="s">
        <v>1055</v>
      </c>
      <c r="B1000" t="s">
        <v>201</v>
      </c>
      <c r="C1000" t="s">
        <v>202</v>
      </c>
      <c r="D1000" t="s">
        <v>37</v>
      </c>
      <c r="F1000">
        <v>44401</v>
      </c>
      <c r="H1000">
        <v>1</v>
      </c>
      <c r="M1000" s="13">
        <v>122.32</v>
      </c>
      <c r="N1000" t="s">
        <v>27</v>
      </c>
      <c r="O1000" t="s">
        <v>28</v>
      </c>
      <c r="Q1000" s="14">
        <f>_xlfn.IFS(H1000=1,$AB$3,H1000=2,$AB$4,H1000=3,$AB$5)</f>
        <v>80</v>
      </c>
      <c r="R1000" s="14">
        <f>L1000*Q1000</f>
        <v>0</v>
      </c>
      <c r="S1000" s="14">
        <f>Table4[[#This Row],[LbrCost]]/24</f>
        <v>0</v>
      </c>
      <c r="T1000" s="14">
        <f>IF(Table4[[#This Row],[WtyLbr]]="Yes",0,Table4[[#This Row],[LbrCost]])</f>
        <v>0</v>
      </c>
      <c r="U1000" s="14">
        <f>IF(Table4[[#This Row],[WtyParts]]="Yes",0,Table4[[#This Row],[PartsCost]])</f>
        <v>122.32</v>
      </c>
      <c r="V1000" s="14">
        <f>M1000+R1000</f>
        <v>122.32</v>
      </c>
      <c r="W1000" s="14">
        <f>SUM(Table4[[#This Row],[LbrFee]],Table4[[#This Row],[PartsFee]])</f>
        <v>122.32</v>
      </c>
      <c r="X1000" t="s">
        <v>60</v>
      </c>
      <c r="Y1000" t="s">
        <v>60</v>
      </c>
    </row>
    <row r="1001" spans="1:25" ht="30" customHeight="1" thickBot="1" x14ac:dyDescent="0.35">
      <c r="A1001" t="s">
        <v>1056</v>
      </c>
      <c r="B1001" t="s">
        <v>201</v>
      </c>
      <c r="C1001" t="s">
        <v>202</v>
      </c>
      <c r="D1001" t="s">
        <v>26</v>
      </c>
      <c r="F1001">
        <v>44406</v>
      </c>
      <c r="H1001">
        <v>2</v>
      </c>
      <c r="M1001" s="13">
        <v>210.45</v>
      </c>
      <c r="N1001" t="s">
        <v>27</v>
      </c>
      <c r="O1001" t="s">
        <v>51</v>
      </c>
      <c r="Q1001" s="14">
        <f>_xlfn.IFS(H1001=1,$AB$3,H1001=2,$AB$4,H1001=3,$AB$5)</f>
        <v>140</v>
      </c>
      <c r="R1001" s="14">
        <f>L1001*Q1001</f>
        <v>0</v>
      </c>
      <c r="S1001" s="14">
        <f>Table4[[#This Row],[LbrCost]]/24</f>
        <v>0</v>
      </c>
      <c r="T1001" s="14">
        <f>IF(Table4[[#This Row],[WtyLbr]]="Yes",0,Table4[[#This Row],[LbrCost]])</f>
        <v>0</v>
      </c>
      <c r="U1001" s="14">
        <f>IF(Table4[[#This Row],[WtyParts]]="Yes",0,Table4[[#This Row],[PartsCost]])</f>
        <v>210.45</v>
      </c>
      <c r="V1001" s="14">
        <f>M1001+R1001</f>
        <v>210.45</v>
      </c>
      <c r="W1001" s="14">
        <f>SUM(Table4[[#This Row],[LbrFee]],Table4[[#This Row],[PartsFee]])</f>
        <v>210.45</v>
      </c>
      <c r="X1001" t="s">
        <v>39</v>
      </c>
      <c r="Y1001" t="s">
        <v>60</v>
      </c>
    </row>
    <row r="1002" spans="1:25" ht="30" customHeight="1" x14ac:dyDescent="0.3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4"/>
      <c r="N1002" s="23"/>
      <c r="O1002" s="23"/>
      <c r="P1002" s="23"/>
      <c r="Q1002" s="25"/>
      <c r="R1002" s="25"/>
      <c r="S1002" s="25"/>
      <c r="T1002" s="26"/>
      <c r="U1002" s="25"/>
      <c r="V1002" s="23"/>
      <c r="W1002" s="25"/>
      <c r="X1002" s="23"/>
      <c r="Y1002" s="23"/>
    </row>
  </sheetData>
  <dataValidations count="1">
    <dataValidation type="decimal" allowBlank="1" showInputMessage="1" showErrorMessage="1" sqref="H2:H1001" xr:uid="{2A1C44FF-FD6E-419E-8BD5-6F3762698425}">
      <formula1>1</formula1>
      <formula2>3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AD52-0B4A-4FD8-A5EF-7B4964063A34}">
  <dimension ref="A1:C5"/>
  <sheetViews>
    <sheetView workbookViewId="0">
      <selection activeCell="C1" sqref="C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3.109375" bestFit="1" customWidth="1"/>
    <col min="4" max="4" width="8.21875" bestFit="1" customWidth="1"/>
    <col min="5" max="5" width="10.77734375" bestFit="1" customWidth="1"/>
    <col min="6" max="275" width="6.5546875" bestFit="1" customWidth="1"/>
    <col min="276" max="818" width="7.5546875" bestFit="1" customWidth="1"/>
    <col min="819" max="860" width="9.109375" bestFit="1" customWidth="1"/>
    <col min="861" max="861" width="10.77734375" bestFit="1" customWidth="1"/>
  </cols>
  <sheetData>
    <row r="1" spans="1:3" x14ac:dyDescent="0.3">
      <c r="A1" s="19" t="s">
        <v>1057</v>
      </c>
      <c r="B1" t="s">
        <v>1060</v>
      </c>
      <c r="C1" t="s">
        <v>1061</v>
      </c>
    </row>
    <row r="2" spans="1:3" x14ac:dyDescent="0.3">
      <c r="A2" s="20">
        <v>1</v>
      </c>
      <c r="B2" s="21">
        <v>609</v>
      </c>
      <c r="C2" s="21">
        <v>24640</v>
      </c>
    </row>
    <row r="3" spans="1:3" x14ac:dyDescent="0.3">
      <c r="A3" s="20">
        <v>2</v>
      </c>
      <c r="B3" s="21">
        <v>388</v>
      </c>
      <c r="C3" s="21">
        <v>43155</v>
      </c>
    </row>
    <row r="4" spans="1:3" x14ac:dyDescent="0.3">
      <c r="A4" s="20">
        <v>3</v>
      </c>
      <c r="B4" s="21">
        <v>3</v>
      </c>
      <c r="C4" s="21">
        <v>1852.5</v>
      </c>
    </row>
    <row r="5" spans="1:3" x14ac:dyDescent="0.3">
      <c r="A5" s="20" t="s">
        <v>1058</v>
      </c>
      <c r="B5" s="21">
        <v>1000</v>
      </c>
      <c r="C5" s="21">
        <v>69647.5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6802-21F3-48F5-A40D-7447330E9574}">
  <dimension ref="A1:B7"/>
  <sheetViews>
    <sheetView workbookViewId="0">
      <selection activeCell="B6" sqref="B6"/>
    </sheetView>
  </sheetViews>
  <sheetFormatPr defaultColWidth="12.88671875" defaultRowHeight="14.4" x14ac:dyDescent="0.3"/>
  <cols>
    <col min="1" max="1" width="12.5546875" bestFit="1" customWidth="1"/>
    <col min="2" max="2" width="13.6640625" bestFit="1" customWidth="1"/>
  </cols>
  <sheetData>
    <row r="1" spans="1:2" x14ac:dyDescent="0.3">
      <c r="A1" s="19" t="s">
        <v>1057</v>
      </c>
      <c r="B1" t="s">
        <v>1059</v>
      </c>
    </row>
    <row r="2" spans="1:2" x14ac:dyDescent="0.3">
      <c r="A2" s="20" t="s">
        <v>26</v>
      </c>
      <c r="B2" s="21">
        <v>407</v>
      </c>
    </row>
    <row r="3" spans="1:2" x14ac:dyDescent="0.3">
      <c r="A3" s="20" t="s">
        <v>37</v>
      </c>
      <c r="B3" s="21">
        <v>190</v>
      </c>
    </row>
    <row r="4" spans="1:2" x14ac:dyDescent="0.3">
      <c r="A4" s="20" t="s">
        <v>169</v>
      </c>
      <c r="B4" s="21">
        <v>63</v>
      </c>
    </row>
    <row r="5" spans="1:2" x14ac:dyDescent="0.3">
      <c r="A5" s="20" t="s">
        <v>53</v>
      </c>
      <c r="B5" s="21">
        <v>86</v>
      </c>
    </row>
    <row r="6" spans="1:2" x14ac:dyDescent="0.3">
      <c r="A6" s="20" t="s">
        <v>33</v>
      </c>
      <c r="B6" s="21">
        <v>254</v>
      </c>
    </row>
    <row r="7" spans="1:2" x14ac:dyDescent="0.3">
      <c r="A7" s="20" t="s">
        <v>1058</v>
      </c>
      <c r="B7" s="2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309D-8F54-4CDC-9973-E6D85A00B477}">
  <dimension ref="C3:L14"/>
  <sheetViews>
    <sheetView workbookViewId="0">
      <selection activeCell="K5" sqref="K5:K10"/>
    </sheetView>
  </sheetViews>
  <sheetFormatPr defaultRowHeight="14.4" x14ac:dyDescent="0.3"/>
  <sheetData>
    <row r="3" spans="3:12" ht="15" thickBot="1" x14ac:dyDescent="0.35"/>
    <row r="4" spans="3:12" ht="15" thickBot="1" x14ac:dyDescent="0.3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29.4" thickBot="1" x14ac:dyDescent="0.35">
      <c r="C5" s="5"/>
      <c r="D5" s="9" t="s">
        <v>7</v>
      </c>
      <c r="E5" s="9" t="s">
        <v>16</v>
      </c>
      <c r="F5" s="5"/>
      <c r="G5" s="6" t="s">
        <v>14</v>
      </c>
      <c r="H5" s="5"/>
      <c r="I5" s="7" t="s">
        <v>2</v>
      </c>
      <c r="J5" s="5"/>
      <c r="K5" s="8" t="s">
        <v>3</v>
      </c>
      <c r="L5" s="5"/>
    </row>
    <row r="6" spans="3:12" ht="15" thickBot="1" x14ac:dyDescent="0.35">
      <c r="C6" s="5"/>
      <c r="D6" s="2">
        <v>1</v>
      </c>
      <c r="E6" s="2">
        <v>80</v>
      </c>
      <c r="F6" s="5"/>
      <c r="G6" s="1" t="s">
        <v>28</v>
      </c>
      <c r="H6" s="5"/>
      <c r="I6" s="1" t="s">
        <v>50</v>
      </c>
      <c r="J6" s="5"/>
      <c r="K6" s="1" t="s">
        <v>26</v>
      </c>
      <c r="L6" s="5"/>
    </row>
    <row r="7" spans="3:12" ht="15" thickBot="1" x14ac:dyDescent="0.35">
      <c r="C7" s="5"/>
      <c r="D7" s="4">
        <v>2</v>
      </c>
      <c r="E7" s="4">
        <v>140</v>
      </c>
      <c r="F7" s="5"/>
      <c r="G7" s="3" t="s">
        <v>51</v>
      </c>
      <c r="H7" s="5"/>
      <c r="I7" s="3" t="s">
        <v>43</v>
      </c>
      <c r="J7" s="5"/>
      <c r="K7" s="3" t="s">
        <v>37</v>
      </c>
      <c r="L7" s="5"/>
    </row>
    <row r="8" spans="3:12" ht="15" thickBot="1" x14ac:dyDescent="0.35">
      <c r="C8" s="5"/>
      <c r="D8" s="2">
        <v>3</v>
      </c>
      <c r="E8" s="2">
        <v>195</v>
      </c>
      <c r="F8" s="5"/>
      <c r="G8" s="1" t="s">
        <v>407</v>
      </c>
      <c r="H8" s="5"/>
      <c r="I8" s="1" t="s">
        <v>25</v>
      </c>
      <c r="J8" s="5"/>
      <c r="K8" s="1" t="s">
        <v>169</v>
      </c>
      <c r="L8" s="5"/>
    </row>
    <row r="9" spans="3:12" ht="15" thickBot="1" x14ac:dyDescent="0.35">
      <c r="C9" s="5"/>
      <c r="D9" s="5"/>
      <c r="E9" s="5"/>
      <c r="F9" s="5"/>
      <c r="G9" s="3" t="s">
        <v>38</v>
      </c>
      <c r="H9" s="5"/>
      <c r="I9" s="3" t="s">
        <v>202</v>
      </c>
      <c r="J9" s="5"/>
      <c r="K9" s="3" t="s">
        <v>53</v>
      </c>
      <c r="L9" s="5"/>
    </row>
    <row r="10" spans="3:12" ht="15" thickBot="1" x14ac:dyDescent="0.35">
      <c r="C10" s="5"/>
      <c r="D10" s="5"/>
      <c r="E10" s="5"/>
      <c r="F10" s="5"/>
      <c r="G10" s="1" t="s">
        <v>388</v>
      </c>
      <c r="H10" s="5"/>
      <c r="I10" s="1" t="s">
        <v>32</v>
      </c>
      <c r="J10" s="5"/>
      <c r="K10" s="1" t="s">
        <v>33</v>
      </c>
      <c r="L10" s="5"/>
    </row>
    <row r="11" spans="3:12" ht="15" thickBot="1" x14ac:dyDescent="0.35">
      <c r="C11" s="5"/>
      <c r="D11" s="5"/>
      <c r="E11" s="5"/>
      <c r="F11" s="5"/>
      <c r="G11" s="5"/>
      <c r="H11" s="5"/>
      <c r="I11" s="3" t="s">
        <v>59</v>
      </c>
      <c r="J11" s="5"/>
      <c r="K11" s="5"/>
      <c r="L11" s="5"/>
    </row>
    <row r="12" spans="3:12" ht="15" thickBot="1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3:12" ht="15" thickBot="1" x14ac:dyDescent="0.35"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3:12" ht="15" thickBot="1" x14ac:dyDescent="0.35">
      <c r="C14" s="5"/>
      <c r="D14" s="5"/>
      <c r="E14" s="5"/>
      <c r="F14" s="5"/>
      <c r="G14" s="5"/>
      <c r="H14" s="5"/>
      <c r="I14" s="5"/>
      <c r="J14" s="5"/>
      <c r="K14" s="5"/>
      <c r="L1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 W O < / s t r i n g > < / k e y > < v a l u e > < i n t > 7 3 < / i n t > < / v a l u e > < / i t e m > < i t e m > < k e y > < s t r i n g > D i s t r i c t < / s t r i n g > < / k e y > < v a l u e > < i n t > 9 8 < / i n t > < / v a l u e > < / i t e m > < i t e m > < k e y > < s t r i n g > L e a d T e c h < / s t r i n g > < / k e y > < v a l u e > < i n t > 1 1 3 < / i n t > < / v a l u e > < / i t e m > < i t e m > < k e y > < s t r i n g > S e r v i c e < / s t r i n g > < / k e y > < v a l u e > < i n t > 9 8 < / i n t > < / v a l u e > < / i t e m > < i t e m > < k e y > < s t r i n g > R u s h < / s t r i n g > < / k e y > < v a l u e > < i n t > 8 1 < / i n t > < / v a l u e > < / i t e m > < i t e m > < k e y > < s t r i n g > R e q D a t e < / s t r i n g > < / k e y > < v a l u e > < i n t > 1 0 8 < / i n t > < / v a l u e > < / i t e m > < i t e m > < k e y > < s t r i n g > W o r k D a t e < / s t r i n g > < / k e y > < v a l u e > < i n t > 1 2 1 < / i n t > < / v a l u e > < / i t e m > < i t e m > < k e y > < s t r i n g > T e c h s < / s t r i n g > < / k e y > < v a l u e > < i n t > 8 5 < / i n t > < / v a l u e > < / i t e m > < i t e m > < k e y > < s t r i n g > T e c h R a t e < / s t r i n g > < / k e y > < v a l u e > < i n t > 1 1 1 < / i n t > < / v a l u e > < / i t e m > < i t e m > < k e y > < s t r i n g > W t y L b r < / s t r i n g > < / k e y > < v a l u e > < i n t > 1 0 0 < / i n t > < / v a l u e > < / i t e m > < i t e m > < k e y > < s t r i n g > W t y P a r t s < / s t r i n g > < / k e y > < v a l u e > < i n t > 1 1 5 < / i n t > < / v a l u e > < / i t e m > < i t e m > < k e y > < s t r i n g > L b r H r s < / s t r i n g > < / k e y > < v a l u e > < i n t > 9 5 < / i n t > < / v a l u e > < / i t e m > < i t e m > < k e y > < s t r i n g > P a r t s C o s t < / s t r i n g > < / k e y > < v a l u e > < i n t > 1 1 7 < / i n t > < / v a l u e > < / i t e m > < i t e m > < k e y > < s t r i n g > C u s t P a r t C o s t < / s t r i n g > < / k e y > < v a l u e > < i n t > 1 4 3 < / i n t > < / v a l u e > < / i t e m > < i t e m > < k e y > < s t r i n g > P a y m e n t < / s t r i n g > < / k e y > < v a l u e > < i n t > 1 1 1 < / i n t > < / v a l u e > < / i t e m > < i t e m > < k e y > < s t r i n g > W a i t < / s t r i n g > < / k e y > < v a l u e > < i n t > 7 8 < / i n t > < / v a l u e > < / i t e m > < i t e m > < k e y > < s t r i n g > L b r R a t e < / s t r i n g > < / k e y > < v a l u e > < i n t > 1 0 2 < / i n t > < / v a l u e > < / i t e m > < i t e m > < k e y > < s t r i n g > L b r C o s t < / s t r i n g > < / k e y > < v a l u e > < i n t > 1 0 2 < / i n t > < / v a l u e > < / i t e m > < i t e m > < k e y > < s t r i n g > H o u r l y   C o s t < / s t r i n g > < / k e y > < v a l u e > < i n t > 1 3 3 < / i n t > < / v a l u e > < / i t e m > < i t e m > < k e y > < s t r i n g > L b r F e e < / s t r i n g > < / k e y > < v a l u e > < i n t > 9 5 < / i n t > < / v a l u e > < / i t e m > < i t e m > < k e y > < s t r i n g > P a r t s F e e < / s t r i n g > < / k e y > < v a l u e > < i n t > 1 1 0 < / i n t > < / v a l u e > < / i t e m > < i t e m > < k e y > < s t r i n g > T o t a l C o s t < / s t r i n g > < / k e y > < v a l u e > < i n t > 1 1 3 < / i n t > < / v a l u e > < / i t e m > < i t e m > < k e y > < s t r i n g > T o t a l F e e < / s t r i n g > < / k e y > < v a l u e > < i n t > 1 0 6 < / i n t > < / v a l u e > < / i t e m > < i t e m > < k e y > < s t r i n g > R e q D a y < / s t r i n g > < / k e y > < v a l u e > < i n t > 1 0 2 < / i n t > < / v a l u e > < / i t e m > < i t e m > < k e y > < s t r i n g > W o r k D a y < / s t r i n g > < / k e y > < v a l u e > < i n t > 1 1 5 < / i n t > < / v a l u e > < / i t e m > < / C o l u m n W i d t h s > < C o l u m n D i s p l a y I n d e x > < i t e m > < k e y > < s t r i n g > W O < / s t r i n g > < / k e y > < v a l u e > < i n t > 0 < / i n t > < / v a l u e > < / i t e m > < i t e m > < k e y > < s t r i n g > D i s t r i c t < / s t r i n g > < / k e y > < v a l u e > < i n t > 1 < / i n t > < / v a l u e > < / i t e m > < i t e m > < k e y > < s t r i n g > L e a d T e c h < / s t r i n g > < / k e y > < v a l u e > < i n t > 2 < / i n t > < / v a l u e > < / i t e m > < i t e m > < k e y > < s t r i n g > S e r v i c e < / s t r i n g > < / k e y > < v a l u e > < i n t > 3 < / i n t > < / v a l u e > < / i t e m > < i t e m > < k e y > < s t r i n g > R u s h < / s t r i n g > < / k e y > < v a l u e > < i n t > 4 < / i n t > < / v a l u e > < / i t e m > < i t e m > < k e y > < s t r i n g > R e q D a t e < / s t r i n g > < / k e y > < v a l u e > < i n t > 5 < / i n t > < / v a l u e > < / i t e m > < i t e m > < k e y > < s t r i n g > W o r k D a t e < / s t r i n g > < / k e y > < v a l u e > < i n t > 6 < / i n t > < / v a l u e > < / i t e m > < i t e m > < k e y > < s t r i n g > T e c h s < / s t r i n g > < / k e y > < v a l u e > < i n t > 7 < / i n t > < / v a l u e > < / i t e m > < i t e m > < k e y > < s t r i n g > T e c h R a t e < / s t r i n g > < / k e y > < v a l u e > < i n t > 8 < / i n t > < / v a l u e > < / i t e m > < i t e m > < k e y > < s t r i n g > W t y L b r < / s t r i n g > < / k e y > < v a l u e > < i n t > 9 < / i n t > < / v a l u e > < / i t e m > < i t e m > < k e y > < s t r i n g > W t y P a r t s < / s t r i n g > < / k e y > < v a l u e > < i n t > 1 0 < / i n t > < / v a l u e > < / i t e m > < i t e m > < k e y > < s t r i n g > L b r H r s < / s t r i n g > < / k e y > < v a l u e > < i n t > 1 1 < / i n t > < / v a l u e > < / i t e m > < i t e m > < k e y > < s t r i n g > P a r t s C o s t < / s t r i n g > < / k e y > < v a l u e > < i n t > 1 2 < / i n t > < / v a l u e > < / i t e m > < i t e m > < k e y > < s t r i n g > C u s t P a r t C o s t < / s t r i n g > < / k e y > < v a l u e > < i n t > 1 3 < / i n t > < / v a l u e > < / i t e m > < i t e m > < k e y > < s t r i n g > P a y m e n t < / s t r i n g > < / k e y > < v a l u e > < i n t > 1 4 < / i n t > < / v a l u e > < / i t e m > < i t e m > < k e y > < s t r i n g > W a i t < / s t r i n g > < / k e y > < v a l u e > < i n t > 1 5 < / i n t > < / v a l u e > < / i t e m > < i t e m > < k e y > < s t r i n g > L b r R a t e < / s t r i n g > < / k e y > < v a l u e > < i n t > 1 6 < / i n t > < / v a l u e > < / i t e m > < i t e m > < k e y > < s t r i n g > L b r C o s t < / s t r i n g > < / k e y > < v a l u e > < i n t > 1 7 < / i n t > < / v a l u e > < / i t e m > < i t e m > < k e y > < s t r i n g > H o u r l y   C o s t < / s t r i n g > < / k e y > < v a l u e > < i n t > 1 8 < / i n t > < / v a l u e > < / i t e m > < i t e m > < k e y > < s t r i n g > L b r F e e < / s t r i n g > < / k e y > < v a l u e > < i n t > 1 9 < / i n t > < / v a l u e > < / i t e m > < i t e m > < k e y > < s t r i n g > P a r t s F e e < / s t r i n g > < / k e y > < v a l u e > < i n t > 2 0 < / i n t > < / v a l u e > < / i t e m > < i t e m > < k e y > < s t r i n g > T o t a l C o s t < / s t r i n g > < / k e y > < v a l u e > < i n t > 2 1 < / i n t > < / v a l u e > < / i t e m > < i t e m > < k e y > < s t r i n g > T o t a l F e e < / s t r i n g > < / k e y > < v a l u e > < i n t > 2 2 < / i n t > < / v a l u e > < / i t e m > < i t e m > < k e y > < s t r i n g > R e q D a y < / s t r i n g > < / k e y > < v a l u e > < i n t > 2 3 < / i n t > < / v a l u e > < / i t e m > < i t e m > < k e y > < s t r i n g > W o r k D a y 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 2 0 2 3 - 1 2 - 1 3 T 1 8 : 5 8 : 0 2 . 8 3 1 9 7 4 3 + 0 5 : 3 0 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 S e r v i c e < / K e y > < / D i a g r a m O b j e c t K e y > < D i a g r a m O b j e c t K e y > < K e y > M e a s u r e s \ C o u n t   o f   S e r v i c e \ T a g I n f o \ F o r m u l a < / K e y > < / D i a g r a m O b j e c t K e y > < D i a g r a m O b j e c t K e y > < K e y > M e a s u r e s \ C o u n t   o f   S e r v i c e \ T a g I n f o \ V a l u e < / K e y > < / D i a g r a m O b j e c t K e y > < D i a g r a m O b j e c t K e y > < K e y > M e a s u r e s \ S u m   o f   L b r F e e < / K e y > < / D i a g r a m O b j e c t K e y > < D i a g r a m O b j e c t K e y > < K e y > M e a s u r e s \ S u m   o f   L b r F e e \ T a g I n f o \ F o r m u l a < / K e y > < / D i a g r a m O b j e c t K e y > < D i a g r a m O b j e c t K e y > < K e y > M e a s u r e s \ S u m   o f   L b r F e e \ T a g I n f o \ V a l u e < / K e y > < / D i a g r a m O b j e c t K e y > < D i a g r a m O b j e c t K e y > < K e y > C o l u m n s \ W O < / K e y > < / D i a g r a m O b j e c t K e y > < D i a g r a m O b j e c t K e y > < K e y > C o l u m n s \ D i s t r i c t < / K e y > < / D i a g r a m O b j e c t K e y > < D i a g r a m O b j e c t K e y > < K e y > C o l u m n s \ L e a d T e c h < / K e y > < / D i a g r a m O b j e c t K e y > < D i a g r a m O b j e c t K e y > < K e y > C o l u m n s \ S e r v i c e < / K e y > < / D i a g r a m O b j e c t K e y > < D i a g r a m O b j e c t K e y > < K e y > C o l u m n s \ R u s h < / K e y > < / D i a g r a m O b j e c t K e y > < D i a g r a m O b j e c t K e y > < K e y > C o l u m n s \ R e q D a t e < / K e y > < / D i a g r a m O b j e c t K e y > < D i a g r a m O b j e c t K e y > < K e y > C o l u m n s \ W o r k D a t e < / K e y > < / D i a g r a m O b j e c t K e y > < D i a g r a m O b j e c t K e y > < K e y > C o l u m n s \ T e c h s < / K e y > < / D i a g r a m O b j e c t K e y > < D i a g r a m O b j e c t K e y > < K e y > C o l u m n s \ T e c h R a t e < / K e y > < / D i a g r a m O b j e c t K e y > < D i a g r a m O b j e c t K e y > < K e y > C o l u m n s \ W t y L b r < / K e y > < / D i a g r a m O b j e c t K e y > < D i a g r a m O b j e c t K e y > < K e y > C o l u m n s \ W t y P a r t s < / K e y > < / D i a g r a m O b j e c t K e y > < D i a g r a m O b j e c t K e y > < K e y > C o l u m n s \ L b r H r s < / K e y > < / D i a g r a m O b j e c t K e y > < D i a g r a m O b j e c t K e y > < K e y > C o l u m n s \ P a r t s C o s t < / K e y > < / D i a g r a m O b j e c t K e y > < D i a g r a m O b j e c t K e y > < K e y > C o l u m n s \ C u s t P a r t C o s t < / K e y > < / D i a g r a m O b j e c t K e y > < D i a g r a m O b j e c t K e y > < K e y > C o l u m n s \ P a y m e n t < / K e y > < / D i a g r a m O b j e c t K e y > < D i a g r a m O b j e c t K e y > < K e y > C o l u m n s \ W a i t < / K e y > < / D i a g r a m O b j e c t K e y > < D i a g r a m O b j e c t K e y > < K e y > C o l u m n s \ L b r R a t e < / K e y > < / D i a g r a m O b j e c t K e y > < D i a g r a m O b j e c t K e y > < K e y > C o l u m n s \ L b r C o s t < / K e y > < / D i a g r a m O b j e c t K e y > < D i a g r a m O b j e c t K e y > < K e y > C o l u m n s \ H o u r l y   C o s t < / K e y > < / D i a g r a m O b j e c t K e y > < D i a g r a m O b j e c t K e y > < K e y > C o l u m n s \ L b r F e e < / K e y > < / D i a g r a m O b j e c t K e y > < D i a g r a m O b j e c t K e y > < K e y > C o l u m n s \ P a r t s F e e < / K e y > < / D i a g r a m O b j e c t K e y > < D i a g r a m O b j e c t K e y > < K e y > C o l u m n s \ T o t a l C o s t < / K e y > < / D i a g r a m O b j e c t K e y > < D i a g r a m O b j e c t K e y > < K e y > C o l u m n s \ T o t a l F e e < / K e y > < / D i a g r a m O b j e c t K e y > < D i a g r a m O b j e c t K e y > < K e y > C o l u m n s \ R e q D a y < / K e y > < / D i a g r a m O b j e c t K e y > < D i a g r a m O b j e c t K e y > < K e y > C o l u m n s \ W o r k D a y < / K e y > < / D i a g r a m O b j e c t K e y > < D i a g r a m O b j e c t K e y > < K e y > L i n k s \ & l t ; C o l u m n s \ C o u n t   o f   S e r v i c e & g t ; - & l t ; M e a s u r e s \ S e r v i c e & g t ; < / K e y > < / D i a g r a m O b j e c t K e y > < D i a g r a m O b j e c t K e y > < K e y > L i n k s \ & l t ; C o l u m n s \ C o u n t   o f   S e r v i c e & g t ; - & l t ; M e a s u r e s \ S e r v i c e & g t ; \ C O L U M N < / K e y > < / D i a g r a m O b j e c t K e y > < D i a g r a m O b j e c t K e y > < K e y > L i n k s \ & l t ; C o l u m n s \ C o u n t   o f   S e r v i c e & g t ; - & l t ; M e a s u r e s \ S e r v i c e & g t ; \ M E A S U R E < / K e y > < / D i a g r a m O b j e c t K e y > < D i a g r a m O b j e c t K e y > < K e y > L i n k s \ & l t ; C o l u m n s \ S u m   o f   L b r F e e & g t ; - & l t ; M e a s u r e s \ L b r F e e & g t ; < / K e y > < / D i a g r a m O b j e c t K e y > < D i a g r a m O b j e c t K e y > < K e y > L i n k s \ & l t ; C o l u m n s \ S u m   o f   L b r F e e & g t ; - & l t ; M e a s u r e s \ L b r F e e & g t ; \ C O L U M N < / K e y > < / D i a g r a m O b j e c t K e y > < D i a g r a m O b j e c t K e y > < K e y > L i n k s \ & l t ; C o l u m n s \ S u m   o f   L b r F e e & g t ; - & l t ; M e a s u r e s \ L b r F e e & g t ; \ M E A S U R E 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 S e r v i c e 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 S e r v i c e \ T a g I n f o \ F o r m u l a 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 S e r v i c e \ T a g I n f o \ V a l u e 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 L b r F e e 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 L b r F e e \ T a g I n f o \ F o r m u l a 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 L b r F e e \ T a g I n f o \ V a l u e 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 C o l u m n s \ W O 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 C o l u m n s \ L e a d T e c h 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 C o l u m n s \ R u s h 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 C o l u m n s \ T e c h s 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 C o l u m n s \ T e c h R a t e 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 C o l u m n s \ W t y L b r 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 C o l u m n s \ W t y P a r t s 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 C o l u m n s \ L b r H r s 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 C o l u m n s \ P a r t s C o s t 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 C o l u m n s \ C u s t P a r t C o s t 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 C o l u m n s \ L b r R a t e 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 C o l u m n s \ L b r C o s t 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  C o s t 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 C o l u m n s \ L b r F e e 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 C o l u m n s \ P a r t s F e e 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 C o l u m n s \ T o t a l C o s t 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 C o l u m n s \ T o t a l F e e 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 C o l u m n s \ R e q D a y 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 C o l u m n s \ W o r k D a y 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 S e r v i c e & g t ; - & l t ; M e a s u r e s \ S e r v i c e & g t ; 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 S e r v i c e & g t ; - & l t ; M e a s u r e s \ S e r v i c e & g t ; \ C O L U M N 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 S e r v i c e & g t ; - & l t ; M e a s u r e s \ S e r v i c e & g t ; \ M E A S U R E 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 L b r F e e & g t ; - & l t ; M e a s u r e s \ L b r F e e & g t ; 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 L b r F e e & g t ; - & l t ; M e a s u r e s \ L b r F e e & g t ; \ C O L U M N 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 L b r F e e & g t ; - & l t ; M e a s u r e s \ L b r F e e & g t ; \ M E A S U R E 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 C o l u m n s \ L e a d T e c h 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 C o l u m n s \ W t y L b r 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 C o l u m n s \ W t y P a r t s 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 C o l u m n s \ L b r H r s 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 C o l u m n s \ P a r t s C o s t 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 C o l u m n s \ C u s t P a r t C o s t 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 C o l u m n s \ L b r R a t e 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 C o l u m n s \ L b r C o s t 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 C o l u m n s \ L b r F e e 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 C o l u m n s \ P a r t s F e e 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A4E8FCC-B10B-4136-A2D5-9D7B778C2CE1}">
  <ds:schemaRefs/>
</ds:datastoreItem>
</file>

<file path=customXml/itemProps10.xml><?xml version="1.0" encoding="utf-8"?>
<ds:datastoreItem xmlns:ds="http://schemas.openxmlformats.org/officeDocument/2006/customXml" ds:itemID="{FA668163-3E04-490A-8052-1435901C9118}">
  <ds:schemaRefs/>
</ds:datastoreItem>
</file>

<file path=customXml/itemProps11.xml><?xml version="1.0" encoding="utf-8"?>
<ds:datastoreItem xmlns:ds="http://schemas.openxmlformats.org/officeDocument/2006/customXml" ds:itemID="{330AA3CD-7A3C-4DE4-8234-494173394706}">
  <ds:schemaRefs/>
</ds:datastoreItem>
</file>

<file path=customXml/itemProps12.xml><?xml version="1.0" encoding="utf-8"?>
<ds:datastoreItem xmlns:ds="http://schemas.openxmlformats.org/officeDocument/2006/customXml" ds:itemID="{6695C413-0092-4DBB-8E49-3452F2903650}">
  <ds:schemaRefs/>
</ds:datastoreItem>
</file>

<file path=customXml/itemProps13.xml><?xml version="1.0" encoding="utf-8"?>
<ds:datastoreItem xmlns:ds="http://schemas.openxmlformats.org/officeDocument/2006/customXml" ds:itemID="{838CC2F8-8453-4E6E-9433-49D1A9780792}">
  <ds:schemaRefs/>
</ds:datastoreItem>
</file>

<file path=customXml/itemProps14.xml><?xml version="1.0" encoding="utf-8"?>
<ds:datastoreItem xmlns:ds="http://schemas.openxmlformats.org/officeDocument/2006/customXml" ds:itemID="{E4046D39-4424-4A5A-87BF-E9D9E7714A04}">
  <ds:schemaRefs/>
</ds:datastoreItem>
</file>

<file path=customXml/itemProps15.xml><?xml version="1.0" encoding="utf-8"?>
<ds:datastoreItem xmlns:ds="http://schemas.openxmlformats.org/officeDocument/2006/customXml" ds:itemID="{0941DDF4-2511-4326-A058-5C812F29D3FA}">
  <ds:schemaRefs/>
</ds:datastoreItem>
</file>

<file path=customXml/itemProps16.xml><?xml version="1.0" encoding="utf-8"?>
<ds:datastoreItem xmlns:ds="http://schemas.openxmlformats.org/officeDocument/2006/customXml" ds:itemID="{82B42B7B-3085-4E9F-B88A-ED38A5AE8456}">
  <ds:schemaRefs/>
</ds:datastoreItem>
</file>

<file path=customXml/itemProps2.xml><?xml version="1.0" encoding="utf-8"?>
<ds:datastoreItem xmlns:ds="http://schemas.openxmlformats.org/officeDocument/2006/customXml" ds:itemID="{D7358036-BCAB-46AC-960C-36DE48ADC8FA}">
  <ds:schemaRefs/>
</ds:datastoreItem>
</file>

<file path=customXml/itemProps3.xml><?xml version="1.0" encoding="utf-8"?>
<ds:datastoreItem xmlns:ds="http://schemas.openxmlformats.org/officeDocument/2006/customXml" ds:itemID="{4A2550AB-2491-4331-8512-2BD5E81E1E4C}">
  <ds:schemaRefs/>
</ds:datastoreItem>
</file>

<file path=customXml/itemProps4.xml><?xml version="1.0" encoding="utf-8"?>
<ds:datastoreItem xmlns:ds="http://schemas.openxmlformats.org/officeDocument/2006/customXml" ds:itemID="{FC753A84-B047-44F2-B800-E252B9DD3F37}">
  <ds:schemaRefs/>
</ds:datastoreItem>
</file>

<file path=customXml/itemProps5.xml><?xml version="1.0" encoding="utf-8"?>
<ds:datastoreItem xmlns:ds="http://schemas.openxmlformats.org/officeDocument/2006/customXml" ds:itemID="{A2150870-9E10-48F0-9B07-4733820BDE91}">
  <ds:schemaRefs/>
</ds:datastoreItem>
</file>

<file path=customXml/itemProps6.xml><?xml version="1.0" encoding="utf-8"?>
<ds:datastoreItem xmlns:ds="http://schemas.openxmlformats.org/officeDocument/2006/customXml" ds:itemID="{960C8D57-8782-4515-881C-75297EA9A062}">
  <ds:schemaRefs/>
</ds:datastoreItem>
</file>

<file path=customXml/itemProps7.xml><?xml version="1.0" encoding="utf-8"?>
<ds:datastoreItem xmlns:ds="http://schemas.openxmlformats.org/officeDocument/2006/customXml" ds:itemID="{BBD75C78-5995-43EB-8393-494FE066E890}">
  <ds:schemaRefs/>
</ds:datastoreItem>
</file>

<file path=customXml/itemProps8.xml><?xml version="1.0" encoding="utf-8"?>
<ds:datastoreItem xmlns:ds="http://schemas.openxmlformats.org/officeDocument/2006/customXml" ds:itemID="{C782F2C4-CE81-4BD2-B0E1-A1D2BB0F0E53}">
  <ds:schemaRefs/>
</ds:datastoreItem>
</file>

<file path=customXml/itemProps9.xml><?xml version="1.0" encoding="utf-8"?>
<ds:datastoreItem xmlns:ds="http://schemas.openxmlformats.org/officeDocument/2006/customXml" ds:itemID="{523C6615-06B0-4B35-8695-81B8782CC0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WorkOrders</vt:lpstr>
      <vt:lpstr>Work Order Pivot</vt:lpstr>
      <vt:lpstr>Count of Techs</vt:lpstr>
      <vt:lpstr>AdminData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</dc:creator>
  <cp:lastModifiedBy>Rashmi</cp:lastModifiedBy>
  <dcterms:created xsi:type="dcterms:W3CDTF">2023-11-28T13:55:57Z</dcterms:created>
  <dcterms:modified xsi:type="dcterms:W3CDTF">2023-12-13T13:28:03Z</dcterms:modified>
</cp:coreProperties>
</file>