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0663BF6C-B5E8-4EF7-A8B3-3ABD8C4B09F6}" xr6:coauthVersionLast="47" xr6:coauthVersionMax="47" xr10:uidLastSave="{00000000-0000-0000-0000-000000000000}"/>
  <bookViews>
    <workbookView xWindow="-108" yWindow="-108" windowWidth="23256" windowHeight="12456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definedNames>
    <definedName name="_xlnm._FilterDatabase" localSheetId="0" hidden="1">Diameter_25mm!$B$1:$B$204</definedName>
    <definedName name="_xlnm._FilterDatabase" localSheetId="1" hidden="1">Diameter_40mm!$G$1:$G$166</definedName>
    <definedName name="_xlnm._FilterDatabase" localSheetId="2" hidden="1">Diameter_50mm!$H$1:$H$156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4" l="1"/>
  <c r="H130" i="4" s="1"/>
  <c r="H120" i="4"/>
  <c r="G120" i="4"/>
  <c r="O130" i="5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 s="1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H17" i="4" s="1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L65" i="4" l="1"/>
  <c r="M49" i="4"/>
  <c r="G144" i="5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<sst xmlns="http://schemas.openxmlformats.org/spreadsheetml/2006/main" count="631" uniqueCount="81">
  <si>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</si>
  <si>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</si>
  <si>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</si>
  <si>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</si>
  <si>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</si>
  <si>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</si>
  <si>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</si>
  <si>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</si>
  <si>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</si>
  <si>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</si>
  <si>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</si>
  <si>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</si>
  <si>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</si>
  <si>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</si>
  <si>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</si>
  <si>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</si>
  <si>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</si>
  <si>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</si>
  <si>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</si>
  <si>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</si>
  <si>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</si>
  <si>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</si>
  <si>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</si>
  <si>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</si>
  <si>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</si>
  <si>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</si>
  <si>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</si>
  <si>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</si>
  <si>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</si>
  <si>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</si>
  <si>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</si>
  <si>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</si>
  <si>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</si>
  <si>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</si>
  <si>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</si>
  <si>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</si>
  <si>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</si>
  <si>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</si>
  <si>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</si>
  <si>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</si>
  <si>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</si>
  <si>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</si>
  <si>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</si>
  <si>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</si>
  <si>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</si>
  <si>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</si>
  <si>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</si>
  <si>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</si>
  <si>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</si>
  <si>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</si>
  <si>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</si>
  <si>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</si>
  <si>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</si>
  <si>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</si>
  <si>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</si>
  <si>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</si>
  <si>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</si>
  <si>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</si>
  <si>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</si>
  <si>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</si>
  <si>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</si>
  <si>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</si>
  <si>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</si>
  <si>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</si>
  <si>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</si>
  <si>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</si>
  <si>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</si>
  <si>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</si>
  <si>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Split After Collapse</t>
  </si>
  <si>
    <t>Spherical Collapse</t>
  </si>
  <si>
    <t>Split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</si>
  <si>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</si>
  <si>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</si>
  <si>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</si>
  <si>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</si>
  <si>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</si>
  <si>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</si>
  <si>
    <t>Bubble Behaviour</t>
  </si>
  <si>
    <t>Centre Collapse</t>
  </si>
  <si>
    <t>Jetting Towards Nearer Wall</t>
  </si>
  <si>
    <t>Jetting Away From Nearer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</si>
</sst>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P204"/>
  <sheetViews>
    <sheetView tabSelected="1" zoomScale="70" workbookViewId="0">
      <pane ySplit="1" topLeftCell="A114" activePane="bottomLeft" state="frozen"/>
      <selection pane="bottomLeft" activeCell="F136" sqref="F136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33"/>
    <col min="10" max="10" width="27.44140625" style="12" bestFit="1" customWidth="1"/>
    <col min="11" max="11" width="32.44140625" style="18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39" t="s">
        <v>77</v>
      </c>
      <c r="K1" s="39" t="s">
        <v>50</v>
      </c>
      <c r="L1" s="11" t="s">
        <v>71</v>
      </c>
      <c r="M1" s="11" t="s">
        <v>74</v>
      </c>
      <c r="N1" s="11" t="s">
        <v>72</v>
      </c>
      <c r="O1" s="11" t="s">
        <v>73</v>
      </c>
      <c r="P1" s="39" t="s">
        <v>3</v>
      </c>
    </row>
    <row r="2" spans="1:16" ht="28.8" x14ac:dyDescent="0.3">
      <c r="A2" s="4">
        <v>20</v>
      </c>
      <c r="B2" s="2">
        <v>20.087</v>
      </c>
      <c r="C2" s="41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40">
        <f>AVERAGE(H2:H3)</f>
        <v>2.8014612903496499</v>
      </c>
      <c r="J2" s="12" t="s">
        <v>79</v>
      </c>
      <c r="K2" s="22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6" ht="28.8" x14ac:dyDescent="0.3">
      <c r="B3" s="2">
        <v>19.22</v>
      </c>
      <c r="C3" s="41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40"/>
      <c r="J3" s="12" t="s">
        <v>79</v>
      </c>
      <c r="K3" s="22" t="s">
        <v>51</v>
      </c>
      <c r="L3" s="9"/>
      <c r="M3" s="9"/>
      <c r="N3" s="9"/>
      <c r="O3" s="9"/>
    </row>
    <row r="4" spans="1:16" x14ac:dyDescent="0.3">
      <c r="F4" s="1"/>
      <c r="G4" s="1"/>
      <c r="H4" s="1"/>
      <c r="I4" s="30"/>
      <c r="L4" s="9"/>
      <c r="M4" s="9"/>
      <c r="N4" s="9"/>
      <c r="O4" s="9"/>
    </row>
    <row r="5" spans="1:16" ht="28.8" x14ac:dyDescent="0.3">
      <c r="B5" s="2">
        <v>19.042999999999999</v>
      </c>
      <c r="C5" s="41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40">
        <f>AVERAGE(H5:H7)</f>
        <v>2.8431984137655064</v>
      </c>
      <c r="J5" s="12" t="s">
        <v>70</v>
      </c>
      <c r="K5" s="20" t="s">
        <v>48</v>
      </c>
      <c r="L5" s="9"/>
      <c r="M5" s="9"/>
      <c r="N5" s="9"/>
      <c r="O5" s="9"/>
      <c r="P5" s="7" t="s">
        <v>56</v>
      </c>
    </row>
    <row r="6" spans="1:16" ht="28.8" x14ac:dyDescent="0.3">
      <c r="B6" s="2">
        <v>18.834</v>
      </c>
      <c r="C6" s="41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40"/>
      <c r="J6" s="12" t="s">
        <v>79</v>
      </c>
      <c r="K6" s="23" t="s">
        <v>52</v>
      </c>
      <c r="L6" s="9"/>
      <c r="M6" s="9"/>
      <c r="N6" s="9"/>
      <c r="O6" s="9"/>
    </row>
    <row r="7" spans="1:16" ht="28.8" x14ac:dyDescent="0.3">
      <c r="B7" s="2">
        <v>18.716999999999999</v>
      </c>
      <c r="C7" s="41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40"/>
      <c r="J7" s="12" t="s">
        <v>79</v>
      </c>
      <c r="K7" s="22" t="s">
        <v>51</v>
      </c>
      <c r="L7" s="9"/>
      <c r="M7" s="9"/>
      <c r="N7" s="9"/>
      <c r="O7" s="9"/>
    </row>
    <row r="8" spans="1:16" x14ac:dyDescent="0.3">
      <c r="F8" s="1"/>
      <c r="G8" s="1"/>
      <c r="H8" s="1"/>
      <c r="I8" s="30"/>
      <c r="L8" s="9"/>
      <c r="M8" s="9"/>
      <c r="N8" s="9"/>
      <c r="O8" s="9"/>
    </row>
    <row r="9" spans="1:16" ht="28.8" x14ac:dyDescent="0.3">
      <c r="B9" s="2">
        <v>18.196000000000002</v>
      </c>
      <c r="C9" s="41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40">
        <f>AVERAGE(H9:H11)</f>
        <v>2.6178025898005699</v>
      </c>
      <c r="J9" s="12" t="s">
        <v>79</v>
      </c>
      <c r="K9" s="22" t="s">
        <v>34</v>
      </c>
      <c r="L9" s="9"/>
      <c r="M9" s="9"/>
      <c r="N9" s="9"/>
      <c r="O9" s="9"/>
    </row>
    <row r="10" spans="1:16" ht="28.8" x14ac:dyDescent="0.3">
      <c r="B10" s="2">
        <v>17.364000000000001</v>
      </c>
      <c r="C10" s="41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40"/>
      <c r="J10" s="12" t="s">
        <v>79</v>
      </c>
      <c r="K10" s="22" t="s">
        <v>34</v>
      </c>
      <c r="L10" s="9"/>
      <c r="M10" s="9"/>
      <c r="N10" s="9"/>
      <c r="O10" s="9"/>
    </row>
    <row r="11" spans="1:16" ht="28.8" x14ac:dyDescent="0.3">
      <c r="B11" s="2">
        <v>17.736000000000001</v>
      </c>
      <c r="C11" s="41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40"/>
      <c r="J11" s="12" t="s">
        <v>79</v>
      </c>
      <c r="K11" s="22" t="s">
        <v>34</v>
      </c>
      <c r="L11" s="9"/>
      <c r="M11" s="9"/>
      <c r="N11" s="9"/>
      <c r="O11" s="9"/>
    </row>
    <row r="12" spans="1:16" x14ac:dyDescent="0.3">
      <c r="F12" s="1"/>
      <c r="G12" s="1"/>
      <c r="H12" s="1"/>
      <c r="I12" s="30"/>
      <c r="L12" s="9"/>
      <c r="M12" s="9"/>
      <c r="N12" s="9"/>
      <c r="O12" s="9"/>
    </row>
    <row r="13" spans="1:16" ht="28.8" x14ac:dyDescent="0.3">
      <c r="B13" s="2">
        <v>17.423999999999999</v>
      </c>
      <c r="C13" s="41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40">
        <f>AVERAGE(H13:H15)</f>
        <v>2.461544007083877</v>
      </c>
      <c r="J13" s="12" t="s">
        <v>79</v>
      </c>
      <c r="K13" s="23" t="s">
        <v>52</v>
      </c>
      <c r="L13" s="9"/>
      <c r="M13" s="9"/>
      <c r="N13" s="9"/>
      <c r="O13" s="9"/>
    </row>
    <row r="14" spans="1:16" ht="28.8" x14ac:dyDescent="0.3">
      <c r="B14" s="2">
        <v>17.32</v>
      </c>
      <c r="C14" s="41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40"/>
      <c r="J14" s="12" t="s">
        <v>70</v>
      </c>
      <c r="K14" s="20" t="s">
        <v>53</v>
      </c>
      <c r="L14" s="9"/>
      <c r="M14" s="9"/>
      <c r="N14" s="9"/>
      <c r="O14" s="9"/>
      <c r="P14" s="7" t="s">
        <v>57</v>
      </c>
    </row>
    <row r="15" spans="1:16" ht="28.8" x14ac:dyDescent="0.3">
      <c r="B15" s="2">
        <v>17.323</v>
      </c>
      <c r="C15" s="41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40"/>
      <c r="J15" s="12" t="s">
        <v>70</v>
      </c>
      <c r="K15" s="20" t="s">
        <v>53</v>
      </c>
      <c r="L15" s="9"/>
      <c r="M15" s="9"/>
      <c r="N15" s="9"/>
      <c r="O15" s="9"/>
      <c r="P15" s="7" t="s">
        <v>57</v>
      </c>
    </row>
    <row r="16" spans="1:16" s="3" customFormat="1" x14ac:dyDescent="0.3">
      <c r="A16" s="5"/>
      <c r="C16" s="5"/>
      <c r="F16" s="6"/>
      <c r="G16" s="6"/>
      <c r="H16" s="6"/>
      <c r="I16" s="31"/>
      <c r="J16" s="13"/>
      <c r="K16" s="24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30">
        <f>H17</f>
        <v>3.9591395510204084</v>
      </c>
      <c r="J17" s="12" t="s">
        <v>79</v>
      </c>
      <c r="K17" s="22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30"/>
      <c r="K18" s="22"/>
      <c r="L18" s="9"/>
      <c r="M18" s="9"/>
      <c r="N18" s="9"/>
      <c r="O18" s="9"/>
    </row>
    <row r="19" spans="1:16" ht="28.8" x14ac:dyDescent="0.3">
      <c r="B19" s="2">
        <v>24.989000000000001</v>
      </c>
      <c r="C19" s="41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40">
        <f>AVERAGE(H19:H21)</f>
        <v>4.110773752937539</v>
      </c>
      <c r="J19" s="12" t="s">
        <v>79</v>
      </c>
      <c r="K19" s="22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41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40"/>
      <c r="J20" s="12" t="s">
        <v>79</v>
      </c>
      <c r="K20" s="17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41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40"/>
      <c r="J21" s="12" t="s">
        <v>79</v>
      </c>
      <c r="K21" s="22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30"/>
      <c r="K22" s="22"/>
      <c r="L22" s="9"/>
      <c r="M22" s="9"/>
      <c r="N22" s="9"/>
      <c r="O22" s="9"/>
    </row>
    <row r="23" spans="1:16" ht="28.8" x14ac:dyDescent="0.3">
      <c r="B23" s="2">
        <v>25.748000000000001</v>
      </c>
      <c r="C23" s="41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40">
        <f>AVERAGE(H23:H25)</f>
        <v>3.9667821367021276</v>
      </c>
      <c r="J23" s="12" t="s">
        <v>70</v>
      </c>
      <c r="K23" s="23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41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40"/>
      <c r="J24" s="12" t="s">
        <v>69</v>
      </c>
      <c r="K24" s="18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41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40"/>
      <c r="J25" s="12" t="s">
        <v>69</v>
      </c>
      <c r="K25" s="17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30"/>
      <c r="K26" s="17"/>
      <c r="L26" s="9"/>
      <c r="M26" s="9"/>
      <c r="N26" s="9"/>
      <c r="O26" s="9"/>
    </row>
    <row r="27" spans="1:16" ht="28.8" x14ac:dyDescent="0.3">
      <c r="B27" s="2">
        <v>24.728999999999999</v>
      </c>
      <c r="C27" s="41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40">
        <f>AVERAGE(H27:H29)</f>
        <v>4.0832651016208352</v>
      </c>
      <c r="J27" s="12" t="s">
        <v>69</v>
      </c>
      <c r="K27" s="17" t="s">
        <v>54</v>
      </c>
      <c r="L27" s="9"/>
      <c r="M27" s="9"/>
      <c r="N27" s="9"/>
      <c r="O27" s="9"/>
    </row>
    <row r="28" spans="1:16" x14ac:dyDescent="0.3">
      <c r="B28" s="2">
        <v>24.945</v>
      </c>
      <c r="C28" s="41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40"/>
      <c r="J28" s="12" t="s">
        <v>69</v>
      </c>
      <c r="K28" s="18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41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40"/>
      <c r="J29" s="12" t="s">
        <v>69</v>
      </c>
      <c r="K29" s="17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31"/>
      <c r="J30" s="13"/>
      <c r="K30" s="24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41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40">
        <f>AVERAGE(H31:H33)</f>
        <v>5.2372300090266881</v>
      </c>
      <c r="J31" s="12" t="s">
        <v>79</v>
      </c>
      <c r="K31" s="22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41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40"/>
      <c r="J32" s="12" t="s">
        <v>79</v>
      </c>
      <c r="K32" s="22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41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40"/>
      <c r="J33" s="12" t="s">
        <v>79</v>
      </c>
      <c r="K33" s="22" t="s">
        <v>51</v>
      </c>
      <c r="L33" s="9"/>
      <c r="M33" s="9"/>
      <c r="N33" s="9"/>
      <c r="O33" s="9"/>
    </row>
    <row r="34" spans="1:16" x14ac:dyDescent="0.3">
      <c r="G34" s="1"/>
      <c r="H34" s="1"/>
      <c r="I34" s="30"/>
      <c r="L34" s="9"/>
      <c r="M34" s="9"/>
      <c r="N34" s="9"/>
      <c r="O34" s="9"/>
    </row>
    <row r="35" spans="1:16" ht="28.8" x14ac:dyDescent="0.3">
      <c r="B35" s="2">
        <v>35.743000000000002</v>
      </c>
      <c r="C35" s="41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40">
        <f>AVERAGE(H35:H37)</f>
        <v>5.4260931484999801</v>
      </c>
      <c r="J35" s="12" t="s">
        <v>79</v>
      </c>
      <c r="K35" s="17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41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40"/>
      <c r="J36" s="12" t="s">
        <v>69</v>
      </c>
      <c r="K36" s="17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41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40"/>
      <c r="J37" s="12" t="s">
        <v>69</v>
      </c>
      <c r="K37" s="17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30"/>
      <c r="L38" s="9"/>
      <c r="M38" s="9"/>
      <c r="N38" s="9"/>
      <c r="O38" s="9"/>
    </row>
    <row r="39" spans="1:16" ht="28.8" x14ac:dyDescent="0.3">
      <c r="B39" s="2">
        <v>35.768000000000001</v>
      </c>
      <c r="C39" s="41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40">
        <f>AVERAGE(H39:H41)</f>
        <v>5.3575568053424263</v>
      </c>
      <c r="J39" s="12" t="s">
        <v>69</v>
      </c>
      <c r="K39" s="17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41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40"/>
      <c r="J40" s="12" t="s">
        <v>69</v>
      </c>
      <c r="K40" s="17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41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40"/>
      <c r="J41" s="12" t="s">
        <v>69</v>
      </c>
      <c r="K41" s="17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30"/>
      <c r="L42" s="9"/>
      <c r="M42" s="9"/>
      <c r="N42" s="9"/>
      <c r="O42" s="9"/>
    </row>
    <row r="43" spans="1:16" x14ac:dyDescent="0.3">
      <c r="B43" s="2">
        <v>36.261000000000003</v>
      </c>
      <c r="C43" s="41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40">
        <f>AVERAGE(H43:H45)</f>
        <v>5.24837811</v>
      </c>
      <c r="J43" s="12" t="s">
        <v>69</v>
      </c>
      <c r="K43" s="18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41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40"/>
      <c r="J44" s="12" t="s">
        <v>69</v>
      </c>
      <c r="K44" s="18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41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40"/>
      <c r="J45" s="12" t="s">
        <v>69</v>
      </c>
      <c r="K45" s="18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31"/>
      <c r="J46" s="13"/>
      <c r="K46" s="24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41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40">
        <f>AVERAGE(H47:H49)</f>
        <v>6.0572555823993568</v>
      </c>
      <c r="J47" s="12" t="s">
        <v>79</v>
      </c>
      <c r="K47" s="23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41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40"/>
      <c r="J48" s="12" t="s">
        <v>79</v>
      </c>
      <c r="K48" s="23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41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40"/>
      <c r="J49" s="12" t="s">
        <v>79</v>
      </c>
      <c r="K49" s="23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30"/>
      <c r="L50" s="9"/>
      <c r="M50" s="9"/>
      <c r="N50" s="9"/>
      <c r="O50" s="9"/>
    </row>
    <row r="51" spans="1:16" ht="28.8" x14ac:dyDescent="0.3">
      <c r="B51" s="1">
        <v>38.360999999999997</v>
      </c>
      <c r="C51" s="41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40">
        <f>AVERAGE(H51:H53)</f>
        <v>6.1418768142926359</v>
      </c>
      <c r="J51" s="12" t="s">
        <v>69</v>
      </c>
      <c r="K51" s="17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41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40"/>
      <c r="J52" s="12" t="s">
        <v>69</v>
      </c>
      <c r="K52" s="17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41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40"/>
      <c r="J53" s="12" t="s">
        <v>69</v>
      </c>
      <c r="K53" s="18" t="s">
        <v>59</v>
      </c>
      <c r="L53" s="9"/>
      <c r="M53" s="9"/>
      <c r="N53" s="9"/>
      <c r="O53" s="9"/>
    </row>
    <row r="54" spans="1:16" x14ac:dyDescent="0.3">
      <c r="B54" s="1"/>
      <c r="F54" s="1"/>
      <c r="G54" s="1"/>
      <c r="H54" s="1"/>
      <c r="I54" s="30"/>
      <c r="L54" s="9"/>
      <c r="M54" s="9"/>
      <c r="N54" s="9"/>
      <c r="O54" s="9"/>
    </row>
    <row r="55" spans="1:16" x14ac:dyDescent="0.3">
      <c r="B55" s="1">
        <v>39.884999999999998</v>
      </c>
      <c r="C55" s="41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40">
        <f>AVERAGE(H55:H57)</f>
        <v>5.8428088589904048</v>
      </c>
      <c r="J55" s="12" t="s">
        <v>69</v>
      </c>
      <c r="K55" s="18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41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40"/>
      <c r="J56" s="12" t="s">
        <v>69</v>
      </c>
      <c r="K56" s="17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41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40"/>
      <c r="J57" s="12" t="s">
        <v>69</v>
      </c>
      <c r="K57" s="17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30"/>
      <c r="L58" s="9"/>
      <c r="M58" s="9"/>
      <c r="N58" s="9"/>
      <c r="O58" s="9"/>
    </row>
    <row r="59" spans="1:16" ht="28.8" x14ac:dyDescent="0.3">
      <c r="B59" s="1">
        <v>39.930999999999997</v>
      </c>
      <c r="C59" s="41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40">
        <f>AVERAGE(H59:H61)</f>
        <v>5.8709432561949599</v>
      </c>
      <c r="J59" s="12" t="s">
        <v>79</v>
      </c>
      <c r="K59" s="22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41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40"/>
      <c r="J60" s="12" t="s">
        <v>79</v>
      </c>
      <c r="K60" s="22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41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40"/>
      <c r="J61" s="12" t="s">
        <v>79</v>
      </c>
      <c r="K61" s="22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31"/>
      <c r="J62" s="13"/>
      <c r="K62" s="24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41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40">
        <f>AVERAGE(H63:H65)</f>
        <v>6.9211138899267395</v>
      </c>
      <c r="J63" s="12" t="s">
        <v>79</v>
      </c>
      <c r="K63" s="19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41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40"/>
      <c r="J64" s="12" t="s">
        <v>79</v>
      </c>
      <c r="K64" s="19" t="s">
        <v>52</v>
      </c>
      <c r="L64" s="9"/>
      <c r="M64" s="9"/>
      <c r="N64" s="9"/>
      <c r="O64" s="9"/>
    </row>
    <row r="65" spans="2:16" ht="28.8" x14ac:dyDescent="0.3">
      <c r="B65" s="1">
        <v>43.981999999999999</v>
      </c>
      <c r="C65" s="41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40"/>
      <c r="J65" s="12" t="s">
        <v>79</v>
      </c>
      <c r="K65" s="22" t="s">
        <v>51</v>
      </c>
      <c r="L65" s="9"/>
      <c r="M65" s="9"/>
      <c r="N65" s="9"/>
      <c r="O65" s="9"/>
    </row>
    <row r="66" spans="2:16" x14ac:dyDescent="0.3">
      <c r="B66" s="1"/>
      <c r="F66" s="1"/>
      <c r="G66" s="1"/>
      <c r="H66" s="1"/>
      <c r="I66" s="30"/>
      <c r="L66" s="9"/>
      <c r="M66" s="9"/>
      <c r="N66" s="9"/>
      <c r="O66" s="9"/>
    </row>
    <row r="67" spans="2:16" ht="28.8" x14ac:dyDescent="0.3">
      <c r="B67" s="1">
        <v>44.673999999999999</v>
      </c>
      <c r="C67" s="41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40">
        <f>AVERAGE(H67:H69)</f>
        <v>6.3945979086575191</v>
      </c>
      <c r="J67" s="12" t="s">
        <v>69</v>
      </c>
      <c r="K67" s="17" t="s">
        <v>54</v>
      </c>
      <c r="L67" s="9"/>
      <c r="M67" s="9"/>
      <c r="N67" s="9"/>
      <c r="O67" s="9"/>
    </row>
    <row r="68" spans="2:16" ht="28.8" x14ac:dyDescent="0.3">
      <c r="B68" s="1">
        <v>45.237000000000002</v>
      </c>
      <c r="C68" s="41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40"/>
      <c r="J68" s="12" t="s">
        <v>69</v>
      </c>
      <c r="K68" s="17" t="s">
        <v>54</v>
      </c>
      <c r="L68" s="9"/>
      <c r="M68" s="9"/>
      <c r="N68" s="9"/>
      <c r="O68" s="9"/>
    </row>
    <row r="69" spans="2:16" ht="28.8" x14ac:dyDescent="0.3">
      <c r="B69" s="1">
        <v>44.831000000000003</v>
      </c>
      <c r="C69" s="41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40"/>
      <c r="J69" s="12" t="s">
        <v>69</v>
      </c>
      <c r="K69" s="17" t="s">
        <v>54</v>
      </c>
      <c r="L69" s="9"/>
      <c r="M69" s="9"/>
      <c r="N69" s="9"/>
      <c r="O69" s="9"/>
    </row>
    <row r="70" spans="2:16" x14ac:dyDescent="0.3">
      <c r="B70" s="1"/>
      <c r="F70" s="1"/>
      <c r="G70" s="1"/>
      <c r="H70" s="1"/>
      <c r="I70" s="30"/>
      <c r="L70" s="9"/>
      <c r="M70" s="9"/>
      <c r="N70" s="9"/>
      <c r="O70" s="9"/>
    </row>
    <row r="71" spans="2:16" x14ac:dyDescent="0.3">
      <c r="B71" s="1">
        <v>45.835000000000001</v>
      </c>
      <c r="C71" s="41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40">
        <f>AVERAGE(H71:H73)</f>
        <v>6.2445353466761633</v>
      </c>
      <c r="J71" s="12" t="s">
        <v>69</v>
      </c>
      <c r="K71" s="18" t="s">
        <v>37</v>
      </c>
      <c r="L71" s="9"/>
      <c r="M71" s="9"/>
      <c r="N71" s="9"/>
      <c r="O71" s="9"/>
      <c r="P71" s="7" t="s">
        <v>61</v>
      </c>
    </row>
    <row r="72" spans="2:16" ht="28.8" x14ac:dyDescent="0.3">
      <c r="B72" s="1">
        <v>45.033999999999999</v>
      </c>
      <c r="C72" s="41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40"/>
      <c r="J72" s="12" t="s">
        <v>69</v>
      </c>
      <c r="K72" s="17" t="s">
        <v>54</v>
      </c>
      <c r="L72" s="9"/>
      <c r="M72" s="9"/>
      <c r="N72" s="9"/>
      <c r="O72" s="9"/>
    </row>
    <row r="73" spans="2:16" x14ac:dyDescent="0.3">
      <c r="B73" s="1">
        <v>44.932000000000002</v>
      </c>
      <c r="C73" s="41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40"/>
      <c r="J73" s="12" t="s">
        <v>69</v>
      </c>
      <c r="K73" s="18" t="s">
        <v>37</v>
      </c>
      <c r="L73" s="9"/>
      <c r="M73" s="9"/>
      <c r="N73" s="9"/>
      <c r="O73" s="9"/>
    </row>
    <row r="74" spans="2:16" x14ac:dyDescent="0.3">
      <c r="B74" s="1"/>
      <c r="F74" s="1"/>
      <c r="G74" s="1"/>
      <c r="H74" s="1"/>
      <c r="I74" s="30"/>
      <c r="L74" s="9"/>
      <c r="M74" s="9"/>
      <c r="N74" s="9"/>
      <c r="O74" s="9"/>
    </row>
    <row r="75" spans="2:16" ht="28.8" x14ac:dyDescent="0.3">
      <c r="B75" s="1">
        <v>45.676000000000002</v>
      </c>
      <c r="C75" s="41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40">
        <f>AVERAGE(H75:H77)</f>
        <v>6.6579770921576182</v>
      </c>
      <c r="J75" s="12" t="s">
        <v>79</v>
      </c>
      <c r="K75" s="22" t="s">
        <v>62</v>
      </c>
      <c r="L75" s="9"/>
      <c r="M75" s="9"/>
      <c r="N75" s="9"/>
      <c r="O75" s="9"/>
    </row>
    <row r="76" spans="2:16" ht="28.8" x14ac:dyDescent="0.3">
      <c r="B76" s="1">
        <v>45.747999999999998</v>
      </c>
      <c r="C76" s="41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40"/>
      <c r="J76" s="12" t="s">
        <v>79</v>
      </c>
      <c r="K76" s="22" t="s">
        <v>62</v>
      </c>
      <c r="L76" s="9"/>
      <c r="M76" s="9"/>
      <c r="N76" s="9"/>
      <c r="O76" s="9"/>
    </row>
    <row r="77" spans="2:16" ht="28.8" x14ac:dyDescent="0.3">
      <c r="B77" s="1">
        <v>46.424999999999997</v>
      </c>
      <c r="C77" s="41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40"/>
      <c r="J77" s="12" t="s">
        <v>79</v>
      </c>
      <c r="K77" s="22" t="s">
        <v>62</v>
      </c>
      <c r="L77" s="9"/>
      <c r="M77" s="9"/>
      <c r="N77" s="9"/>
      <c r="O77" s="9"/>
    </row>
    <row r="78" spans="2:16" x14ac:dyDescent="0.3">
      <c r="B78" s="1"/>
      <c r="F78" s="1"/>
      <c r="G78" s="1"/>
      <c r="H78" s="1"/>
      <c r="I78" s="30"/>
      <c r="L78" s="9"/>
      <c r="M78" s="9"/>
      <c r="N78" s="9"/>
      <c r="O78" s="9"/>
    </row>
    <row r="79" spans="2:16" ht="28.8" x14ac:dyDescent="0.3">
      <c r="B79" s="1">
        <v>45.502000000000002</v>
      </c>
      <c r="C79" s="41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40">
        <f>AVERAGE(H79:H80)</f>
        <v>6.4914303339622652</v>
      </c>
      <c r="J79" s="12" t="s">
        <v>79</v>
      </c>
      <c r="K79" s="22" t="s">
        <v>51</v>
      </c>
      <c r="L79" s="9"/>
      <c r="M79" s="9"/>
      <c r="N79" s="9"/>
      <c r="O79" s="9"/>
    </row>
    <row r="80" spans="2:16" ht="28.8" x14ac:dyDescent="0.3">
      <c r="B80" s="1">
        <v>45.817999999999998</v>
      </c>
      <c r="C80" s="41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40"/>
      <c r="J80" s="12" t="s">
        <v>79</v>
      </c>
      <c r="K80" s="22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31"/>
      <c r="J81" s="13"/>
      <c r="K81" s="24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41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40">
        <f>AVERAGE(H82:H84)</f>
        <v>4.7015153194993422</v>
      </c>
      <c r="J82" s="12" t="s">
        <v>79</v>
      </c>
      <c r="K82" s="22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41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40"/>
      <c r="J83" s="12" t="s">
        <v>79</v>
      </c>
      <c r="K83" s="22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41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40"/>
      <c r="J84" s="12" t="s">
        <v>79</v>
      </c>
      <c r="K84" s="22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30"/>
      <c r="L85" s="9"/>
      <c r="M85" s="9"/>
      <c r="N85" s="9"/>
      <c r="O85" s="9"/>
    </row>
    <row r="86" spans="1:16" ht="28.8" x14ac:dyDescent="0.3">
      <c r="B86" s="1">
        <v>28.568000000000001</v>
      </c>
      <c r="C86" s="41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40">
        <f>AVERAGE(H86:H88)</f>
        <v>4.5238307000653597</v>
      </c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41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40"/>
      <c r="J87" s="12" t="s">
        <v>79</v>
      </c>
      <c r="K87" s="19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41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40"/>
      <c r="J88" s="12" t="s">
        <v>79</v>
      </c>
      <c r="K88" s="19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30"/>
      <c r="L89" s="9"/>
      <c r="M89" s="9"/>
      <c r="N89" s="9"/>
      <c r="O89" s="9"/>
    </row>
    <row r="90" spans="1:16" ht="28.8" x14ac:dyDescent="0.3">
      <c r="B90" s="1">
        <v>30.263000000000002</v>
      </c>
      <c r="C90" s="41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40">
        <f>AVERAGE(H90:H92)</f>
        <v>4.6005033320341058</v>
      </c>
      <c r="J90" s="12" t="s">
        <v>69</v>
      </c>
      <c r="K90" s="17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41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40"/>
      <c r="J91" s="12" t="s">
        <v>69</v>
      </c>
      <c r="K91" s="17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41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40"/>
      <c r="J92" s="12" t="s">
        <v>69</v>
      </c>
      <c r="K92" s="17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30"/>
      <c r="L93" s="9"/>
      <c r="M93" s="9"/>
      <c r="N93" s="9"/>
      <c r="O93" s="9"/>
    </row>
    <row r="94" spans="1:16" x14ac:dyDescent="0.3">
      <c r="B94" s="1">
        <v>30.4</v>
      </c>
      <c r="C94" s="41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40">
        <f>AVERAGE(H94:H96)</f>
        <v>4.5051399921507063</v>
      </c>
      <c r="J94" s="12" t="s">
        <v>69</v>
      </c>
      <c r="K94" s="18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41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40"/>
      <c r="J95" s="12" t="s">
        <v>69</v>
      </c>
      <c r="K95" s="17" t="s">
        <v>54</v>
      </c>
      <c r="L95" s="9"/>
      <c r="M95" s="9"/>
      <c r="N95" s="9"/>
      <c r="O95" s="9"/>
    </row>
    <row r="96" spans="1:16" x14ac:dyDescent="0.3">
      <c r="B96" s="1">
        <v>29.965</v>
      </c>
      <c r="C96" s="41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40"/>
      <c r="J96" s="12" t="s">
        <v>69</v>
      </c>
      <c r="K96" s="18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3"/>
      <c r="K97" s="24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1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40">
        <f>AVERAGE(H98:H100)</f>
        <v>2.319229214458689</v>
      </c>
      <c r="J98" s="12" t="s">
        <v>79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C99" s="41"/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14.637</v>
      </c>
      <c r="C100" s="41"/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15.449</v>
      </c>
      <c r="C102" s="41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40">
        <f>AVERAGE(H102:H104)</f>
        <v>2.3233382832482654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14.226000000000001</v>
      </c>
      <c r="C103" s="41"/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40"/>
      <c r="J103" s="12" t="s">
        <v>79</v>
      </c>
      <c r="L103" s="9"/>
      <c r="M103" s="9"/>
      <c r="N103" s="9"/>
      <c r="O103" s="9"/>
    </row>
    <row r="104" spans="1:16" x14ac:dyDescent="0.3">
      <c r="B104" s="1">
        <v>14.836</v>
      </c>
      <c r="C104" s="41"/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40"/>
      <c r="J104" s="12" t="s">
        <v>79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14.801</v>
      </c>
      <c r="C106" s="41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40">
        <f>AVERAGE(H106:H108)</f>
        <v>2.3406723667405882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14.817</v>
      </c>
      <c r="C107" s="41"/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40"/>
      <c r="J107" s="12" t="s">
        <v>70</v>
      </c>
      <c r="L107" s="9"/>
      <c r="M107" s="9"/>
      <c r="N107" s="9"/>
      <c r="O107" s="9"/>
    </row>
    <row r="108" spans="1:16" x14ac:dyDescent="0.3">
      <c r="B108" s="1">
        <v>15.124000000000001</v>
      </c>
      <c r="C108" s="41"/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40"/>
      <c r="J108" s="12" t="s">
        <v>70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30"/>
      <c r="L109" s="9"/>
      <c r="M109" s="9"/>
      <c r="N109" s="9"/>
      <c r="O109" s="9"/>
    </row>
    <row r="110" spans="1:16" x14ac:dyDescent="0.3">
      <c r="B110" s="1">
        <v>14.563000000000001</v>
      </c>
      <c r="C110" s="41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40">
        <f>AVERAGE(H110:H112)</f>
        <v>2.0544255186571738</v>
      </c>
      <c r="J110" s="12" t="s">
        <v>70</v>
      </c>
      <c r="L110" s="9"/>
      <c r="M110" s="9"/>
      <c r="N110" s="9"/>
      <c r="O110" s="9"/>
    </row>
    <row r="111" spans="1:16" x14ac:dyDescent="0.3">
      <c r="B111" s="1">
        <v>14.734999999999999</v>
      </c>
      <c r="C111" s="41"/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40"/>
      <c r="J111" s="12" t="s">
        <v>70</v>
      </c>
      <c r="L111" s="9"/>
      <c r="M111" s="9"/>
      <c r="N111" s="9"/>
      <c r="O111" s="9"/>
    </row>
    <row r="112" spans="1:16" x14ac:dyDescent="0.3">
      <c r="B112" s="1">
        <v>14.146000000000001</v>
      </c>
      <c r="C112" s="41"/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40"/>
      <c r="J112" s="12" t="s">
        <v>70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31"/>
      <c r="J113" s="13"/>
      <c r="K113" s="24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1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40">
        <f>AVERAGE(H114:H116)</f>
        <v>1.2354674981643359</v>
      </c>
      <c r="J114" s="12" t="s">
        <v>80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C115" s="41"/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40"/>
      <c r="J115" s="12" t="s">
        <v>80</v>
      </c>
      <c r="L115" s="9"/>
      <c r="M115" s="9"/>
      <c r="N115" s="9"/>
      <c r="O115" s="9"/>
    </row>
    <row r="116" spans="1:16" x14ac:dyDescent="0.3">
      <c r="B116" s="1">
        <v>10.311</v>
      </c>
      <c r="C116" s="41"/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40"/>
      <c r="J116" s="12" t="s">
        <v>70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30"/>
      <c r="L117" s="9"/>
      <c r="M117" s="9"/>
      <c r="N117" s="9"/>
      <c r="O117" s="9"/>
    </row>
    <row r="118" spans="1:16" x14ac:dyDescent="0.3">
      <c r="B118" s="1">
        <v>9.6950000000000003</v>
      </c>
      <c r="C118" s="41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40">
        <f>AVERAGE(H118:H120)</f>
        <v>1.6207070116027635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12.010999999999999</v>
      </c>
      <c r="C119" s="41"/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40"/>
      <c r="J119" s="12" t="s">
        <v>70</v>
      </c>
      <c r="L119" s="9"/>
      <c r="M119" s="9"/>
      <c r="N119" s="9"/>
      <c r="O119" s="9"/>
    </row>
    <row r="120" spans="1:16" x14ac:dyDescent="0.3">
      <c r="B120" s="1">
        <v>11.433999999999999</v>
      </c>
      <c r="C120" s="41"/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40"/>
      <c r="J120" s="12" t="s">
        <v>70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30"/>
      <c r="L121" s="9"/>
      <c r="M121" s="9"/>
      <c r="N121" s="9"/>
      <c r="O121" s="9"/>
    </row>
    <row r="122" spans="1:16" x14ac:dyDescent="0.3">
      <c r="B122" s="1">
        <v>11.311</v>
      </c>
      <c r="C122" s="41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40">
        <f>AVERAGE(H122:H124)</f>
        <v>1.4273180080645158</v>
      </c>
      <c r="J122" s="12" t="s">
        <v>70</v>
      </c>
      <c r="L122" s="9"/>
      <c r="M122" s="9"/>
      <c r="N122" s="9"/>
      <c r="O122" s="9"/>
    </row>
    <row r="123" spans="1:16" x14ac:dyDescent="0.3">
      <c r="B123" s="1">
        <v>11.004</v>
      </c>
      <c r="C123" s="41"/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40"/>
      <c r="J123" s="12" t="s">
        <v>70</v>
      </c>
      <c r="L123" s="9"/>
      <c r="M123" s="9"/>
      <c r="N123" s="9"/>
      <c r="O123" s="9"/>
    </row>
    <row r="124" spans="1:16" x14ac:dyDescent="0.3">
      <c r="B124" s="1">
        <v>10.27</v>
      </c>
      <c r="C124" s="41"/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40"/>
      <c r="J124" s="12" t="s">
        <v>70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10.811</v>
      </c>
      <c r="C126" s="41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40">
        <f>AVERAGE(H126:H128)</f>
        <v>1.4624019067166587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9.31</v>
      </c>
      <c r="C127" s="41"/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40"/>
      <c r="J127" s="12" t="s">
        <v>70</v>
      </c>
      <c r="L127" s="9"/>
      <c r="M127" s="9"/>
      <c r="N127" s="9"/>
      <c r="O127" s="9"/>
    </row>
    <row r="128" spans="1:16" x14ac:dyDescent="0.3">
      <c r="B128" s="1">
        <v>9.1340000000000003</v>
      </c>
      <c r="C128" s="41"/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40"/>
      <c r="J128" s="12" t="s">
        <v>70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31"/>
      <c r="J129" s="13"/>
      <c r="K129" s="24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1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40">
        <f>AVERAGE(H130:H132)</f>
        <v>0.92798603352550801</v>
      </c>
      <c r="J130" s="12" t="s">
        <v>80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C131" s="41"/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40"/>
      <c r="J131" s="12" t="s">
        <v>80</v>
      </c>
      <c r="L131" s="9"/>
      <c r="M131" s="9"/>
      <c r="N131" s="9"/>
      <c r="O131" s="9"/>
    </row>
    <row r="132" spans="1:16" x14ac:dyDescent="0.3">
      <c r="B132" s="1">
        <v>6.1959999999999997</v>
      </c>
      <c r="C132" s="41"/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40"/>
      <c r="J132" s="12" t="s">
        <v>80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5.4459999999999997</v>
      </c>
      <c r="C134" s="41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40">
        <f>AVERAGE(H134:H136)</f>
        <v>0.90988391903849353</v>
      </c>
      <c r="J134" s="12" t="s">
        <v>78</v>
      </c>
      <c r="L134" s="9"/>
      <c r="M134" s="9"/>
      <c r="N134" s="9"/>
      <c r="O134" s="9"/>
    </row>
    <row r="135" spans="1:16" x14ac:dyDescent="0.3">
      <c r="B135" s="1">
        <v>5.0460000000000003</v>
      </c>
      <c r="C135" s="41"/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40"/>
      <c r="J135" s="12" t="s">
        <v>78</v>
      </c>
      <c r="L135" s="9"/>
      <c r="M135" s="9"/>
      <c r="N135" s="9"/>
      <c r="O135" s="9"/>
    </row>
    <row r="136" spans="1:16" x14ac:dyDescent="0.3">
      <c r="B136" s="1">
        <v>6.8490000000000002</v>
      </c>
      <c r="C136" s="41"/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40"/>
      <c r="J136" s="12" t="s">
        <v>70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30"/>
      <c r="L137" s="9"/>
      <c r="M137" s="9"/>
      <c r="N137" s="9"/>
      <c r="O137" s="9"/>
    </row>
    <row r="138" spans="1:16" x14ac:dyDescent="0.3">
      <c r="B138" s="1">
        <v>6.3710000000000004</v>
      </c>
      <c r="C138" s="41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40">
        <f>AVERAGE(H138:H140)</f>
        <v>0.79232445072481728</v>
      </c>
      <c r="J138" s="12" t="s">
        <v>78</v>
      </c>
      <c r="L138" s="9"/>
      <c r="M138" s="9"/>
      <c r="N138" s="9"/>
      <c r="O138" s="9"/>
    </row>
    <row r="139" spans="1:16" x14ac:dyDescent="0.3">
      <c r="B139" s="1">
        <v>5.7919999999999998</v>
      </c>
      <c r="C139" s="41"/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40"/>
      <c r="J139" s="12" t="s">
        <v>78</v>
      </c>
      <c r="L139" s="9"/>
      <c r="M139" s="9"/>
      <c r="N139" s="9"/>
      <c r="O139" s="9"/>
    </row>
    <row r="140" spans="1:16" x14ac:dyDescent="0.3">
      <c r="B140" s="1">
        <v>5.7050000000000001</v>
      </c>
      <c r="C140" s="41"/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40"/>
      <c r="J140" s="12" t="s">
        <v>78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31"/>
      <c r="J141" s="13"/>
      <c r="K141" s="24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30"/>
      <c r="L142" s="9"/>
      <c r="M142" s="9"/>
      <c r="N142" s="9"/>
      <c r="O142" s="9"/>
    </row>
    <row r="143" spans="1:16" ht="21" x14ac:dyDescent="0.4">
      <c r="B143" s="1"/>
      <c r="F143" s="1"/>
      <c r="G143" s="27">
        <f>GEOMEAN(G2:G140)</f>
        <v>6.734222985744859</v>
      </c>
      <c r="H143" s="1"/>
      <c r="I143" s="30"/>
      <c r="L143" s="9"/>
      <c r="M143" s="9"/>
      <c r="N143" s="9"/>
      <c r="O143" s="9"/>
    </row>
    <row r="144" spans="1:16" ht="21" x14ac:dyDescent="0.4">
      <c r="B144" s="1"/>
      <c r="F144" s="1"/>
      <c r="G144" s="27">
        <f>_xlfn.STDEV.P(G2:G140)</f>
        <v>0.58001979788199953</v>
      </c>
      <c r="H144" s="1"/>
      <c r="I144" s="30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30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30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30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30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30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30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30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30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30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30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30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30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30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30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30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30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30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30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30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30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30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30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30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30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30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30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30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30"/>
    </row>
    <row r="173" spans="2:15" x14ac:dyDescent="0.3">
      <c r="B173" s="1"/>
      <c r="F173" s="1"/>
      <c r="G173" s="1"/>
      <c r="H173" s="1"/>
      <c r="I173" s="30"/>
    </row>
    <row r="174" spans="2:15" x14ac:dyDescent="0.3">
      <c r="B174" s="1"/>
      <c r="F174" s="1"/>
      <c r="G174" s="1"/>
      <c r="H174" s="1"/>
      <c r="I174" s="30"/>
    </row>
    <row r="175" spans="2:15" x14ac:dyDescent="0.3">
      <c r="B175" s="1"/>
      <c r="F175" s="1"/>
      <c r="G175" s="1"/>
      <c r="H175" s="1"/>
      <c r="I175" s="30"/>
    </row>
    <row r="176" spans="2:15" x14ac:dyDescent="0.3">
      <c r="B176" s="1"/>
      <c r="F176" s="1"/>
      <c r="G176" s="1"/>
      <c r="H176" s="1"/>
      <c r="I176" s="30"/>
    </row>
    <row r="177" spans="2:9" x14ac:dyDescent="0.3">
      <c r="B177" s="1"/>
      <c r="F177" s="1"/>
      <c r="G177" s="1"/>
      <c r="H177" s="1"/>
      <c r="I177" s="30"/>
    </row>
    <row r="178" spans="2:9" x14ac:dyDescent="0.3">
      <c r="B178" s="1"/>
      <c r="F178" s="1"/>
      <c r="G178" s="1"/>
      <c r="H178" s="1"/>
      <c r="I178" s="30"/>
    </row>
    <row r="179" spans="2:9" x14ac:dyDescent="0.3">
      <c r="B179" s="1"/>
      <c r="F179" s="1"/>
      <c r="G179" s="1"/>
      <c r="H179" s="1"/>
      <c r="I179" s="30"/>
    </row>
    <row r="180" spans="2:9" x14ac:dyDescent="0.3">
      <c r="B180" s="1"/>
      <c r="F180" s="1"/>
      <c r="G180" s="1"/>
      <c r="H180" s="1"/>
      <c r="I180" s="30"/>
    </row>
    <row r="181" spans="2:9" x14ac:dyDescent="0.3">
      <c r="B181" s="1"/>
      <c r="F181" s="1"/>
      <c r="G181" s="1"/>
      <c r="H181" s="1"/>
      <c r="I181" s="30"/>
    </row>
    <row r="182" spans="2:9" x14ac:dyDescent="0.3">
      <c r="B182" s="1"/>
      <c r="F182" s="1"/>
      <c r="G182" s="1"/>
      <c r="H182" s="1"/>
      <c r="I182" s="30"/>
    </row>
    <row r="183" spans="2:9" x14ac:dyDescent="0.3">
      <c r="B183" s="1"/>
      <c r="F183" s="1"/>
      <c r="G183" s="1"/>
      <c r="H183" s="1"/>
      <c r="I183" s="30"/>
    </row>
    <row r="184" spans="2:9" x14ac:dyDescent="0.3">
      <c r="B184" s="1"/>
      <c r="F184" s="1"/>
      <c r="G184" s="1"/>
      <c r="H184" s="1"/>
      <c r="I184" s="30"/>
    </row>
    <row r="185" spans="2:9" x14ac:dyDescent="0.3">
      <c r="B185" s="1"/>
      <c r="F185" s="1"/>
      <c r="G185" s="1"/>
      <c r="H185" s="1"/>
      <c r="I185" s="30"/>
    </row>
    <row r="186" spans="2:9" x14ac:dyDescent="0.3">
      <c r="B186" s="1"/>
      <c r="F186" s="1"/>
      <c r="G186" s="1"/>
      <c r="H186" s="1"/>
      <c r="I186" s="30"/>
    </row>
    <row r="187" spans="2:9" x14ac:dyDescent="0.3">
      <c r="B187" s="1"/>
      <c r="F187" s="1"/>
      <c r="G187" s="1"/>
      <c r="H187" s="1"/>
      <c r="I187" s="30"/>
    </row>
    <row r="188" spans="2:9" x14ac:dyDescent="0.3">
      <c r="B188" s="1"/>
      <c r="F188" s="1"/>
      <c r="G188" s="1"/>
      <c r="H188" s="1"/>
      <c r="I188" s="30"/>
    </row>
    <row r="189" spans="2:9" x14ac:dyDescent="0.3">
      <c r="B189" s="1"/>
      <c r="F189" s="1"/>
      <c r="G189" s="1"/>
      <c r="H189" s="1"/>
      <c r="I189" s="30"/>
    </row>
    <row r="190" spans="2:9" x14ac:dyDescent="0.3">
      <c r="B190" s="1"/>
      <c r="F190" s="1"/>
      <c r="G190" s="1"/>
      <c r="H190" s="1"/>
      <c r="I190" s="30"/>
    </row>
    <row r="191" spans="2:9" x14ac:dyDescent="0.3">
      <c r="B191" s="1"/>
      <c r="F191" s="1"/>
      <c r="G191" s="1"/>
      <c r="H191" s="1"/>
      <c r="I191" s="30"/>
    </row>
    <row r="192" spans="2:9" x14ac:dyDescent="0.3">
      <c r="B192" s="1"/>
      <c r="F192" s="1"/>
      <c r="G192" s="1"/>
      <c r="H192" s="1"/>
      <c r="I192" s="30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mergeCells count="70">
    <mergeCell ref="C138:C140"/>
    <mergeCell ref="C118:C120"/>
    <mergeCell ref="C122:C124"/>
    <mergeCell ref="C126:C128"/>
    <mergeCell ref="C130:C132"/>
    <mergeCell ref="C134:C136"/>
    <mergeCell ref="C98:C100"/>
    <mergeCell ref="C102:C104"/>
    <mergeCell ref="C106:C108"/>
    <mergeCell ref="C110:C112"/>
    <mergeCell ref="C114:C116"/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zoomScale="68" zoomScaleNormal="80" workbookViewId="0">
      <pane ySplit="1" topLeftCell="A136" activePane="bottomLeft" state="frozen"/>
      <selection pane="bottomLeft" activeCell="I133" sqref="I133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33" customWidth="1"/>
    <col min="10" max="10" width="28.21875" style="12" bestFit="1" customWidth="1"/>
    <col min="11" max="11" width="39.44140625" style="18" bestFit="1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1" t="s">
        <v>22</v>
      </c>
      <c r="J1" s="39" t="s">
        <v>77</v>
      </c>
      <c r="K1" s="39" t="s">
        <v>2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x14ac:dyDescent="0.3">
      <c r="A2" s="4">
        <v>45</v>
      </c>
      <c r="B2" s="1">
        <v>43.28</v>
      </c>
      <c r="C2" s="41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40">
        <f>AVERAGE(H2:H4)</f>
        <v>6.1855668915566397</v>
      </c>
      <c r="J2" s="12" t="s">
        <v>79</v>
      </c>
      <c r="K2" s="22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41"/>
      <c r="D3" s="2">
        <v>2</v>
      </c>
      <c r="E3" s="1"/>
      <c r="G3" s="1">
        <v>7.28</v>
      </c>
      <c r="H3" s="1">
        <f>B3/G3</f>
        <v>5.9184065934065933</v>
      </c>
      <c r="I3" s="40"/>
      <c r="J3" s="12" t="s">
        <v>79</v>
      </c>
      <c r="K3" s="22" t="s">
        <v>11</v>
      </c>
      <c r="L3" s="9"/>
      <c r="M3" s="9"/>
      <c r="N3" s="9"/>
      <c r="O3" s="9"/>
    </row>
    <row r="4" spans="1:16" x14ac:dyDescent="0.3">
      <c r="B4" s="1">
        <v>45.69</v>
      </c>
      <c r="C4" s="41"/>
      <c r="D4" s="2">
        <v>3</v>
      </c>
      <c r="E4" s="1"/>
      <c r="G4" s="1">
        <v>7.2709999999999999</v>
      </c>
      <c r="H4" s="1">
        <f>B4/G4</f>
        <v>6.2838674185118961</v>
      </c>
      <c r="I4" s="40"/>
      <c r="J4" s="12" t="s">
        <v>79</v>
      </c>
      <c r="K4" s="22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0"/>
      <c r="L5" s="9"/>
      <c r="M5" s="9"/>
      <c r="N5" s="9"/>
      <c r="O5" s="9"/>
    </row>
    <row r="6" spans="1:16" ht="43.2" x14ac:dyDescent="0.3">
      <c r="B6" s="1">
        <v>47.231000000000002</v>
      </c>
      <c r="C6" s="41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40">
        <f>AVERAGE(H6:H8)</f>
        <v>6.7510232174925315</v>
      </c>
      <c r="J6" s="12" t="s">
        <v>69</v>
      </c>
      <c r="K6" s="18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41"/>
      <c r="D7" s="2">
        <v>2</v>
      </c>
      <c r="E7" s="1"/>
      <c r="G7" s="1">
        <v>6.8010000000000002</v>
      </c>
      <c r="H7" s="1">
        <f>B7/G7</f>
        <v>6.7795912365828546</v>
      </c>
      <c r="I7" s="40"/>
      <c r="J7" s="12" t="s">
        <v>69</v>
      </c>
      <c r="K7" s="17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41"/>
      <c r="D8" s="2">
        <v>3</v>
      </c>
      <c r="E8" s="1"/>
      <c r="G8" s="1">
        <v>6.8460000000000001</v>
      </c>
      <c r="H8" s="1">
        <f>B8/G8</f>
        <v>7.1541045866199235</v>
      </c>
      <c r="I8" s="40"/>
      <c r="J8" s="12" t="s">
        <v>69</v>
      </c>
      <c r="K8" s="17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0"/>
      <c r="L9" s="9"/>
      <c r="M9" s="9"/>
      <c r="N9" s="9"/>
      <c r="O9" s="9"/>
    </row>
    <row r="10" spans="1:16" ht="43.2" x14ac:dyDescent="0.3">
      <c r="B10" s="1">
        <v>48.6</v>
      </c>
      <c r="C10" s="41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40">
        <f>AVERAGE(H10:H12)</f>
        <v>8.3078265830751903</v>
      </c>
      <c r="J10" s="12" t="s">
        <v>69</v>
      </c>
      <c r="K10" s="18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41"/>
      <c r="D11" s="2">
        <v>2</v>
      </c>
      <c r="E11" s="1"/>
      <c r="G11" s="1">
        <v>6.75</v>
      </c>
      <c r="H11" s="1">
        <f>B11/G11</f>
        <v>7.0962962962962957</v>
      </c>
      <c r="I11" s="40"/>
      <c r="J11" s="12" t="s">
        <v>69</v>
      </c>
      <c r="K11" s="28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41"/>
      <c r="D12" s="2">
        <v>3</v>
      </c>
      <c r="E12" s="1"/>
      <c r="G12" s="1">
        <v>6.8959999999999999</v>
      </c>
      <c r="H12" s="1">
        <f>B12/G12</f>
        <v>6.8861658932714622</v>
      </c>
      <c r="I12" s="40"/>
      <c r="J12" s="12" t="s">
        <v>69</v>
      </c>
      <c r="K12" s="28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0"/>
      <c r="L13" s="9"/>
      <c r="M13" s="9"/>
      <c r="N13" s="9"/>
      <c r="O13" s="9"/>
    </row>
    <row r="14" spans="1:16" x14ac:dyDescent="0.3">
      <c r="B14" s="1">
        <v>49</v>
      </c>
      <c r="C14" s="41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40">
        <f>AVERAGE(H14:H16)</f>
        <v>7.0946055756528805</v>
      </c>
      <c r="J14" s="12" t="s">
        <v>69</v>
      </c>
      <c r="K14" s="18" t="s">
        <v>12</v>
      </c>
      <c r="L14" s="9"/>
      <c r="M14" s="9"/>
      <c r="N14" s="9"/>
      <c r="O14" s="9"/>
    </row>
    <row r="15" spans="1:16" x14ac:dyDescent="0.3">
      <c r="B15" s="1">
        <v>49.375</v>
      </c>
      <c r="C15" s="41"/>
      <c r="D15" s="2">
        <v>2</v>
      </c>
      <c r="E15" s="1"/>
      <c r="G15" s="1">
        <v>7.1379999999999999</v>
      </c>
      <c r="H15" s="1">
        <f>B15/G15</f>
        <v>6.9172036985149905</v>
      </c>
      <c r="I15" s="40"/>
      <c r="J15" s="12" t="s">
        <v>69</v>
      </c>
      <c r="K15" s="18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41"/>
      <c r="D16" s="2">
        <v>3</v>
      </c>
      <c r="E16" s="1"/>
      <c r="G16" s="1">
        <v>6.7679999999999998</v>
      </c>
      <c r="H16" s="1">
        <f>B16/G16</f>
        <v>7.2164598108747047</v>
      </c>
      <c r="I16" s="40"/>
      <c r="J16" s="12" t="s">
        <v>69</v>
      </c>
      <c r="K16" s="17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31"/>
      <c r="J17" s="13"/>
      <c r="K17" s="24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41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40">
        <f>AVERAGE(H18:H20)</f>
        <v>5.9771475143834154</v>
      </c>
      <c r="J18" s="12" t="s">
        <v>79</v>
      </c>
      <c r="K18" s="28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41"/>
      <c r="D19" s="2">
        <v>2</v>
      </c>
      <c r="E19" s="1"/>
      <c r="G19" s="1">
        <v>7.1280000000000001</v>
      </c>
      <c r="H19" s="1">
        <f>B19/G19</f>
        <v>5.9597362514029184</v>
      </c>
      <c r="I19" s="40"/>
      <c r="J19" s="12" t="s">
        <v>79</v>
      </c>
      <c r="K19" s="22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41"/>
      <c r="D20" s="2">
        <v>3</v>
      </c>
      <c r="E20" s="1"/>
      <c r="G20" s="1">
        <v>7.077</v>
      </c>
      <c r="H20" s="1">
        <f>B20/G20</f>
        <v>5.9817719372615512</v>
      </c>
      <c r="I20" s="40"/>
      <c r="J20" s="12" t="s">
        <v>79</v>
      </c>
      <c r="K20" s="22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0"/>
      <c r="L21" s="9"/>
      <c r="M21" s="9"/>
      <c r="N21" s="9"/>
      <c r="O21" s="9"/>
    </row>
    <row r="22" spans="1:16" x14ac:dyDescent="0.3">
      <c r="B22" s="1">
        <v>42.226999999999997</v>
      </c>
      <c r="C22" s="41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40">
        <f>AVERAGE(H22:H24)</f>
        <v>6.0209220316881202</v>
      </c>
      <c r="J22" s="12" t="s">
        <v>79</v>
      </c>
      <c r="K22" s="17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41"/>
      <c r="D23" s="2">
        <v>2</v>
      </c>
      <c r="E23" s="1"/>
      <c r="G23" s="1">
        <v>6.7859999999999996</v>
      </c>
      <c r="H23" s="1">
        <f>B23/G23</f>
        <v>6.2652519893899203</v>
      </c>
      <c r="I23" s="40"/>
      <c r="J23" s="12" t="s">
        <v>79</v>
      </c>
      <c r="K23" s="17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41"/>
      <c r="D24" s="2">
        <v>3</v>
      </c>
      <c r="E24" s="1"/>
      <c r="G24" s="1">
        <v>7.5049999999999999</v>
      </c>
      <c r="H24" s="1">
        <f>B24/G24</f>
        <v>5.7181878747501669</v>
      </c>
      <c r="I24" s="40"/>
      <c r="J24" s="12" t="s">
        <v>79</v>
      </c>
      <c r="K24" s="28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0"/>
      <c r="L25" s="9"/>
      <c r="M25" s="9"/>
      <c r="N25" s="9"/>
      <c r="O25" s="9"/>
    </row>
    <row r="26" spans="1:16" x14ac:dyDescent="0.3">
      <c r="B26" s="1">
        <v>38.405000000000001</v>
      </c>
      <c r="C26" s="41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40">
        <f>AVERAGE(H26:H28)</f>
        <v>5.4092543308014749</v>
      </c>
      <c r="J26" s="12" t="s">
        <v>69</v>
      </c>
      <c r="K26" s="17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41"/>
      <c r="D27" s="2">
        <v>2</v>
      </c>
      <c r="E27" s="1"/>
      <c r="G27" s="1">
        <v>7.2939999999999996</v>
      </c>
      <c r="H27" s="1">
        <f>B27/G27</f>
        <v>5.3990951466959149</v>
      </c>
      <c r="I27" s="40"/>
      <c r="J27" s="12" t="s">
        <v>69</v>
      </c>
      <c r="K27" s="17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41"/>
      <c r="D28" s="2">
        <v>3</v>
      </c>
      <c r="E28" s="1"/>
      <c r="G28" s="1">
        <v>7.1109999999999998</v>
      </c>
      <c r="H28" s="1">
        <f>B28/G28</f>
        <v>5.4505695401490648</v>
      </c>
      <c r="I28" s="40"/>
      <c r="J28" s="12" t="s">
        <v>69</v>
      </c>
      <c r="K28" s="18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0"/>
      <c r="L29" s="9"/>
      <c r="M29" s="9"/>
      <c r="N29" s="9"/>
      <c r="O29" s="9"/>
    </row>
    <row r="30" spans="1:16" x14ac:dyDescent="0.3">
      <c r="B30" s="1">
        <v>39.039000000000001</v>
      </c>
      <c r="C30" s="41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40">
        <f>AVERAGE(H30:H32)</f>
        <v>5.6190617692062821</v>
      </c>
      <c r="J30" s="12" t="s">
        <v>79</v>
      </c>
      <c r="K30" s="28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41"/>
      <c r="D31" s="2">
        <v>2</v>
      </c>
      <c r="E31" s="1"/>
      <c r="G31" s="1">
        <v>7.0330000000000004</v>
      </c>
      <c r="H31" s="1">
        <f>B31/G31</f>
        <v>5.5450021328025016</v>
      </c>
      <c r="I31" s="40"/>
      <c r="J31" s="12" t="s">
        <v>79</v>
      </c>
      <c r="K31" s="28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41"/>
      <c r="D32" s="2">
        <v>3</v>
      </c>
      <c r="E32" s="1"/>
      <c r="G32" s="1">
        <v>7.0640000000000001</v>
      </c>
      <c r="H32" s="1">
        <f>B32/G32</f>
        <v>5.5542185730464322</v>
      </c>
      <c r="I32" s="40"/>
      <c r="J32" s="12" t="s">
        <v>79</v>
      </c>
      <c r="K32" s="22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31"/>
      <c r="J33" s="13"/>
      <c r="K33" s="24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41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40">
        <f>AVERAGE(H34:H36)</f>
        <v>4.7652133984987151</v>
      </c>
      <c r="J34" s="12" t="s">
        <v>79</v>
      </c>
      <c r="K34" s="22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41"/>
      <c r="D35" s="2">
        <v>2</v>
      </c>
      <c r="E35" s="1"/>
      <c r="G35" s="1">
        <v>6.8739999999999997</v>
      </c>
      <c r="H35" s="1">
        <f>B35/G35</f>
        <v>4.6620599359906896</v>
      </c>
      <c r="I35" s="40"/>
      <c r="J35" s="12" t="s">
        <v>79</v>
      </c>
      <c r="K35" s="22" t="s">
        <v>11</v>
      </c>
      <c r="L35" s="9"/>
      <c r="M35" s="9"/>
      <c r="N35" s="9"/>
      <c r="O35" s="9"/>
    </row>
    <row r="36" spans="1:16" x14ac:dyDescent="0.3">
      <c r="B36" s="1">
        <v>31.494</v>
      </c>
      <c r="C36" s="41"/>
      <c r="D36" s="2">
        <v>3</v>
      </c>
      <c r="E36" s="1"/>
      <c r="G36" s="1">
        <v>6.7759999999999998</v>
      </c>
      <c r="H36" s="1">
        <f>B36/G36</f>
        <v>4.6478748524203075</v>
      </c>
      <c r="I36" s="40"/>
      <c r="J36" s="12" t="s">
        <v>79</v>
      </c>
      <c r="K36" s="22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0"/>
      <c r="L37" s="9"/>
      <c r="M37" s="9"/>
      <c r="N37" s="9"/>
      <c r="O37" s="9"/>
    </row>
    <row r="38" spans="1:16" x14ac:dyDescent="0.3">
      <c r="B38" s="1">
        <v>32.435000000000002</v>
      </c>
      <c r="C38" s="41">
        <v>0.125</v>
      </c>
      <c r="D38" s="2">
        <v>1</v>
      </c>
      <c r="E38" s="1"/>
      <c r="G38" s="1">
        <v>5.891</v>
      </c>
      <c r="H38" s="1">
        <f>B38/G38</f>
        <v>5.505856391105076</v>
      </c>
      <c r="I38" s="40">
        <f>AVERAGE(H38:H40)</f>
        <v>5.1411642856515822</v>
      </c>
      <c r="J38" s="12" t="s">
        <v>79</v>
      </c>
      <c r="K38" s="28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41"/>
      <c r="D39" s="2">
        <v>2</v>
      </c>
      <c r="E39" s="1"/>
      <c r="G39" s="1">
        <v>6.5350000000000001</v>
      </c>
      <c r="H39" s="1">
        <f>B39/G39</f>
        <v>4.9204284621270089</v>
      </c>
      <c r="I39" s="40"/>
      <c r="J39" s="12" t="s">
        <v>79</v>
      </c>
      <c r="K39" s="17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41"/>
      <c r="D40" s="2">
        <v>3</v>
      </c>
      <c r="E40" s="1"/>
      <c r="G40" s="1">
        <v>6.4470000000000001</v>
      </c>
      <c r="H40" s="1">
        <f>B40/G40</f>
        <v>4.9972080037226618</v>
      </c>
      <c r="I40" s="40"/>
      <c r="J40" s="12" t="s">
        <v>79</v>
      </c>
      <c r="K40" s="17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0"/>
      <c r="K41" s="17"/>
      <c r="L41" s="9"/>
      <c r="M41" s="9"/>
      <c r="N41" s="9"/>
      <c r="O41" s="9"/>
    </row>
    <row r="42" spans="1:16" x14ac:dyDescent="0.3">
      <c r="B42" s="1">
        <v>32.356999999999999</v>
      </c>
      <c r="C42" s="41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40">
        <f>AVERAGE(H42:H44)</f>
        <v>6.1014826869232097</v>
      </c>
      <c r="J42" s="12" t="s">
        <v>69</v>
      </c>
      <c r="K42" s="17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41"/>
      <c r="D43" s="2">
        <v>2</v>
      </c>
      <c r="E43" s="1"/>
      <c r="G43" s="1">
        <v>5.0910000000000002</v>
      </c>
      <c r="H43" s="1">
        <f>B43/G43</f>
        <v>6.2763700648202709</v>
      </c>
      <c r="I43" s="40"/>
      <c r="J43" s="12" t="s">
        <v>69</v>
      </c>
      <c r="K43" s="17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41"/>
      <c r="D44" s="2">
        <v>3</v>
      </c>
      <c r="E44" s="1"/>
      <c r="G44" s="1">
        <v>5.5890000000000004</v>
      </c>
      <c r="H44" s="1">
        <f>B44/G44</f>
        <v>5.8742172123814633</v>
      </c>
      <c r="I44" s="40"/>
      <c r="J44" s="12" t="s">
        <v>69</v>
      </c>
      <c r="K44" s="18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0"/>
      <c r="L45" s="9"/>
      <c r="M45" s="9"/>
      <c r="N45" s="9"/>
      <c r="O45" s="9"/>
    </row>
    <row r="46" spans="1:16" x14ac:dyDescent="0.3">
      <c r="B46" s="1">
        <v>32.048999999999999</v>
      </c>
      <c r="C46" s="41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40">
        <f>AVERAGE(H46:H48)</f>
        <v>4.9199661112403001</v>
      </c>
      <c r="J46" s="12" t="s">
        <v>79</v>
      </c>
      <c r="K46" s="22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41"/>
      <c r="D47" s="2">
        <v>2</v>
      </c>
      <c r="E47" s="1"/>
      <c r="G47" s="1">
        <v>7.0750000000000002</v>
      </c>
      <c r="H47" s="1">
        <f>B47/G47</f>
        <v>4.5773851590106007</v>
      </c>
      <c r="I47" s="40"/>
      <c r="J47" s="12" t="s">
        <v>79</v>
      </c>
      <c r="K47" s="22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41"/>
      <c r="D48" s="2">
        <v>3</v>
      </c>
      <c r="E48" s="1"/>
      <c r="G48" s="1">
        <v>6.4349999999999996</v>
      </c>
      <c r="H48" s="1">
        <f>B48/G48</f>
        <v>5.1202797202797203</v>
      </c>
      <c r="I48" s="40"/>
      <c r="J48" s="12" t="s">
        <v>79</v>
      </c>
      <c r="K48" s="22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0"/>
      <c r="L49" s="9"/>
      <c r="M49" s="9"/>
      <c r="N49" s="9"/>
      <c r="O49" s="9"/>
    </row>
    <row r="50" spans="1:16" x14ac:dyDescent="0.3">
      <c r="B50" s="1">
        <v>33.648000000000003</v>
      </c>
      <c r="C50" s="41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40">
        <f>AVERAGE(H50:H52)</f>
        <v>5.2752850828949249</v>
      </c>
      <c r="J50" s="12" t="s">
        <v>69</v>
      </c>
      <c r="K50" s="18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41"/>
      <c r="D51" s="2">
        <v>2</v>
      </c>
      <c r="E51" s="1"/>
      <c r="G51" s="1">
        <v>6.1364999999999998</v>
      </c>
      <c r="H51" s="1">
        <f>B51/G51</f>
        <v>5.4019392161655668</v>
      </c>
      <c r="I51" s="40"/>
      <c r="J51" s="12" t="s">
        <v>69</v>
      </c>
      <c r="K51" s="17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41"/>
      <c r="D52" s="2">
        <v>3</v>
      </c>
      <c r="E52" s="1"/>
      <c r="G52" s="1">
        <v>6.2430000000000003</v>
      </c>
      <c r="H52" s="1">
        <f>B52/G52</f>
        <v>5.2836777190453299</v>
      </c>
      <c r="I52" s="40"/>
      <c r="J52" s="12" t="s">
        <v>69</v>
      </c>
      <c r="K52" s="17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0"/>
      <c r="L53" s="9"/>
      <c r="M53" s="9"/>
      <c r="N53" s="9"/>
      <c r="O53" s="9"/>
    </row>
    <row r="54" spans="1:16" x14ac:dyDescent="0.3">
      <c r="B54" s="1">
        <v>32.746000000000002</v>
      </c>
      <c r="C54" s="41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40">
        <f>AVERAGE(H54:H56)</f>
        <v>5.0773815255638421</v>
      </c>
      <c r="J54" s="12" t="s">
        <v>79</v>
      </c>
      <c r="K54" s="28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41"/>
      <c r="D55" s="2">
        <v>2</v>
      </c>
      <c r="E55" s="1"/>
      <c r="G55" s="1">
        <v>6.5350000000000001</v>
      </c>
      <c r="H55" s="1">
        <f>B55/G55</f>
        <v>5.1153787299158378</v>
      </c>
      <c r="I55" s="40"/>
      <c r="J55" s="12" t="s">
        <v>79</v>
      </c>
      <c r="K55" s="17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41"/>
      <c r="D56" s="2">
        <v>3</v>
      </c>
      <c r="E56" s="1"/>
      <c r="G56" s="1">
        <v>6.3310000000000004</v>
      </c>
      <c r="H56" s="1">
        <f>B56/G56</f>
        <v>5.14847575422524</v>
      </c>
      <c r="I56" s="40"/>
      <c r="J56" s="12" t="s">
        <v>79</v>
      </c>
      <c r="K56" s="17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31"/>
      <c r="J57" s="13"/>
      <c r="K57" s="24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41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40">
        <f>AVERAGE(H58:H60)</f>
        <v>4.6969144531118276</v>
      </c>
      <c r="J58" s="12" t="s">
        <v>79</v>
      </c>
      <c r="K58" s="22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41"/>
      <c r="D59" s="2">
        <v>2</v>
      </c>
      <c r="E59" s="1"/>
      <c r="G59" s="1">
        <v>6.52</v>
      </c>
      <c r="H59" s="1">
        <f>B59/G59</f>
        <v>4.8909509202453991</v>
      </c>
      <c r="I59" s="40"/>
      <c r="J59" s="12" t="s">
        <v>79</v>
      </c>
      <c r="K59" s="28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41"/>
      <c r="D60" s="2">
        <v>3</v>
      </c>
      <c r="E60" s="1"/>
      <c r="G60" s="1">
        <v>6.758</v>
      </c>
      <c r="H60" s="1">
        <f>B60/G60</f>
        <v>4.6793430008878367</v>
      </c>
      <c r="I60" s="40"/>
      <c r="J60" s="12" t="s">
        <v>79</v>
      </c>
      <c r="K60" s="22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0"/>
      <c r="L61" s="9"/>
      <c r="M61" s="9"/>
      <c r="N61" s="9"/>
      <c r="O61" s="9"/>
    </row>
    <row r="62" spans="1:16" x14ac:dyDescent="0.3">
      <c r="B62" s="1">
        <v>31.693000000000001</v>
      </c>
      <c r="C62" s="41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40">
        <f>AVERAGE(H62:H64)</f>
        <v>4.6625180116950338</v>
      </c>
      <c r="J62" s="12" t="s">
        <v>79</v>
      </c>
      <c r="K62" s="17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41"/>
      <c r="D63" s="2">
        <v>2</v>
      </c>
      <c r="E63" s="1"/>
      <c r="G63" s="1">
        <v>6.8680000000000003</v>
      </c>
      <c r="H63" s="1">
        <f>B63/G63</f>
        <v>4.6521549213744899</v>
      </c>
      <c r="I63" s="40"/>
      <c r="J63" s="12" t="s">
        <v>69</v>
      </c>
      <c r="K63" s="17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41"/>
      <c r="D64" s="2">
        <v>3</v>
      </c>
      <c r="E64" s="1"/>
      <c r="G64" s="1">
        <v>6.7569999999999997</v>
      </c>
      <c r="H64" s="1">
        <f>B64/G64</f>
        <v>4.7501849933402402</v>
      </c>
      <c r="I64" s="40"/>
      <c r="J64" s="12" t="s">
        <v>79</v>
      </c>
      <c r="K64" s="17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0"/>
      <c r="K65" s="17"/>
      <c r="L65" s="9"/>
      <c r="M65" s="9"/>
      <c r="N65" s="9"/>
      <c r="O65" s="9"/>
    </row>
    <row r="66" spans="1:16" x14ac:dyDescent="0.3">
      <c r="B66" s="1">
        <v>32.613</v>
      </c>
      <c r="C66" s="41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40">
        <f>AVERAGE(H66:H68)</f>
        <v>4.4764511970377576</v>
      </c>
      <c r="J66" s="12" t="s">
        <v>69</v>
      </c>
      <c r="K66" s="17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41"/>
      <c r="D67" s="2">
        <v>2</v>
      </c>
      <c r="E67" s="1"/>
      <c r="G67" s="1">
        <v>7.1340000000000003</v>
      </c>
      <c r="H67" s="1">
        <f>B67/G67</f>
        <v>4.5214465937762824</v>
      </c>
      <c r="I67" s="40"/>
      <c r="J67" s="12" t="s">
        <v>69</v>
      </c>
      <c r="K67" s="18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41"/>
      <c r="D68" s="2">
        <v>3</v>
      </c>
      <c r="E68" s="1"/>
      <c r="G68" s="1">
        <v>7.6909999999999998</v>
      </c>
      <c r="H68" s="1">
        <f>B68/G68</f>
        <v>4.3151735795085164</v>
      </c>
      <c r="I68" s="40"/>
      <c r="J68" s="12" t="s">
        <v>69</v>
      </c>
      <c r="K68" s="17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0"/>
      <c r="L69" s="9"/>
      <c r="M69" s="9"/>
      <c r="N69" s="9"/>
      <c r="O69" s="9"/>
    </row>
    <row r="70" spans="1:16" x14ac:dyDescent="0.3">
      <c r="B70" s="1">
        <v>34.853000000000002</v>
      </c>
      <c r="C70" s="41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40">
        <f>AVERAGE(H70:H72)</f>
        <v>4.825015652331504</v>
      </c>
      <c r="J70" s="12" t="s">
        <v>79</v>
      </c>
      <c r="K70" s="28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41"/>
      <c r="D71" s="2">
        <v>2</v>
      </c>
      <c r="E71" s="1"/>
      <c r="G71" s="1">
        <v>7.5659999999999998</v>
      </c>
      <c r="H71" s="1">
        <f>B71/G71</f>
        <v>4.6944224160719008</v>
      </c>
      <c r="I71" s="40"/>
      <c r="J71" s="12" t="s">
        <v>79</v>
      </c>
      <c r="K71" s="17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41"/>
      <c r="D72" s="2">
        <v>3</v>
      </c>
      <c r="E72" s="1"/>
      <c r="G72" s="1">
        <v>7.2389999999999999</v>
      </c>
      <c r="H72" s="1">
        <f>B72/G72</f>
        <v>4.8537090758392045</v>
      </c>
      <c r="I72" s="40"/>
      <c r="J72" s="12" t="s">
        <v>79</v>
      </c>
      <c r="K72" s="17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0"/>
      <c r="L73" s="9"/>
      <c r="M73" s="9"/>
      <c r="N73" s="9"/>
      <c r="O73" s="9"/>
    </row>
    <row r="74" spans="1:16" x14ac:dyDescent="0.3">
      <c r="B74" s="1">
        <v>33.078000000000003</v>
      </c>
      <c r="C74" s="41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40">
        <f>AVERAGE(H74:H76)</f>
        <v>4.7998565190098388</v>
      </c>
      <c r="J74" s="12" t="s">
        <v>69</v>
      </c>
      <c r="K74" s="18" t="s">
        <v>12</v>
      </c>
      <c r="L74" s="9"/>
      <c r="M74" s="9"/>
      <c r="N74" s="9"/>
      <c r="O74" s="9"/>
    </row>
    <row r="75" spans="1:16" x14ac:dyDescent="0.3">
      <c r="B75" s="1">
        <v>31.91</v>
      </c>
      <c r="C75" s="41"/>
      <c r="D75" s="2">
        <v>2</v>
      </c>
      <c r="E75" s="1"/>
      <c r="G75" s="1">
        <v>6.49</v>
      </c>
      <c r="H75" s="1">
        <f>B75/G75</f>
        <v>4.916795069337442</v>
      </c>
      <c r="I75" s="40"/>
      <c r="J75" s="12" t="s">
        <v>69</v>
      </c>
      <c r="K75" s="18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41"/>
      <c r="D76" s="2">
        <v>3</v>
      </c>
      <c r="E76" s="1"/>
      <c r="G76" s="1">
        <v>7.391</v>
      </c>
      <c r="H76" s="1">
        <f>B76/G76</f>
        <v>4.4249763225544578</v>
      </c>
      <c r="I76" s="40"/>
      <c r="J76" s="12" t="s">
        <v>69</v>
      </c>
      <c r="K76" s="18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32"/>
      <c r="J77" s="13"/>
      <c r="K77" s="24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41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40">
        <f>AVERAGE(H78:H80)</f>
        <v>3.892876455209608</v>
      </c>
      <c r="J78" s="12" t="s">
        <v>79</v>
      </c>
      <c r="K78" s="28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41"/>
      <c r="D79" s="2">
        <v>2</v>
      </c>
      <c r="E79" s="1"/>
      <c r="G79" s="1">
        <v>6.6539999999999999</v>
      </c>
      <c r="H79" s="1">
        <f>B79/G79</f>
        <v>3.8474601743312293</v>
      </c>
      <c r="I79" s="40"/>
      <c r="J79" s="12" t="s">
        <v>79</v>
      </c>
      <c r="K79" s="28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41"/>
      <c r="D80" s="2">
        <v>3</v>
      </c>
      <c r="E80" s="1"/>
      <c r="G80" s="1">
        <v>6.7380000000000004</v>
      </c>
      <c r="H80" s="1">
        <f>B80/G80</f>
        <v>3.8158207183140394</v>
      </c>
      <c r="I80" s="40"/>
      <c r="J80" s="12" t="s">
        <v>79</v>
      </c>
      <c r="K80" s="22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41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40">
        <f>AVERAGE(H82:H84)</f>
        <v>4.2098393603627819</v>
      </c>
      <c r="J82" s="12" t="s">
        <v>79</v>
      </c>
      <c r="K82" s="17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41"/>
      <c r="D83" s="2">
        <v>2</v>
      </c>
      <c r="E83" s="1"/>
      <c r="G83" s="1">
        <v>6.62</v>
      </c>
      <c r="H83" s="1">
        <f>B83/G83</f>
        <v>3.9441087613293049</v>
      </c>
      <c r="I83" s="40"/>
      <c r="J83" s="12" t="s">
        <v>79</v>
      </c>
      <c r="K83" s="17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41"/>
      <c r="D84" s="2">
        <v>3</v>
      </c>
      <c r="E84" s="1"/>
      <c r="G84" s="1">
        <v>6.0609999999999999</v>
      </c>
      <c r="H84" s="1">
        <f>B84/G84</f>
        <v>4.7134136281141732</v>
      </c>
      <c r="I84" s="40"/>
      <c r="J84" s="12" t="s">
        <v>69</v>
      </c>
      <c r="K84" s="18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41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40">
        <f>AVERAGE(H86:H88)</f>
        <v>4.8279382846308119</v>
      </c>
      <c r="J86" s="12" t="s">
        <v>69</v>
      </c>
      <c r="K86" s="18" t="s">
        <v>45</v>
      </c>
      <c r="L86" s="9"/>
      <c r="M86" s="9"/>
      <c r="N86" s="9"/>
      <c r="O86" s="9"/>
    </row>
    <row r="87" spans="1:16" x14ac:dyDescent="0.3">
      <c r="B87" s="1">
        <v>27.869</v>
      </c>
      <c r="C87" s="41"/>
      <c r="D87" s="2">
        <v>2</v>
      </c>
      <c r="E87" s="1"/>
      <c r="G87" s="1">
        <v>5.6680000000000001</v>
      </c>
      <c r="H87" s="1">
        <f>B87/G87</f>
        <v>4.9169019054340151</v>
      </c>
      <c r="I87" s="40"/>
      <c r="J87" s="12" t="s">
        <v>69</v>
      </c>
      <c r="K87" s="18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41"/>
      <c r="D88" s="2">
        <v>3</v>
      </c>
      <c r="E88" s="1"/>
      <c r="G88" s="1">
        <v>6.1040000000000001</v>
      </c>
      <c r="H88" s="1">
        <f>B88/G88</f>
        <v>4.5832241153342066</v>
      </c>
      <c r="I88" s="40"/>
      <c r="J88" s="12" t="s">
        <v>69</v>
      </c>
      <c r="K88" s="20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32"/>
      <c r="J89" s="13"/>
      <c r="K89" s="24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41">
        <v>1.5625E-2</v>
      </c>
      <c r="D90" s="2">
        <v>1</v>
      </c>
      <c r="E90" s="1"/>
      <c r="F90" s="15"/>
      <c r="G90" s="1">
        <v>5.149</v>
      </c>
      <c r="H90" s="1">
        <f>B90/G90</f>
        <v>4.0137890852592744</v>
      </c>
      <c r="I90" s="40">
        <f>AVERAGE(H90:H92)</f>
        <v>3.2895579733692535</v>
      </c>
      <c r="J90" s="12" t="s">
        <v>68</v>
      </c>
      <c r="K90" s="20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41"/>
      <c r="D91" s="2">
        <v>2</v>
      </c>
      <c r="E91" s="1">
        <v>7.8040000000000003</v>
      </c>
      <c r="F91" s="15">
        <v>55</v>
      </c>
      <c r="G91" s="1">
        <f>F91/E91</f>
        <v>7.0476678626345457</v>
      </c>
      <c r="H91" s="1">
        <f>B91/G91</f>
        <v>2.8918786181818184</v>
      </c>
      <c r="I91" s="40"/>
      <c r="J91" s="12" t="s">
        <v>68</v>
      </c>
      <c r="K91" s="20"/>
      <c r="L91" s="9"/>
      <c r="M91" s="9"/>
      <c r="N91" s="9"/>
      <c r="O91" s="9"/>
    </row>
    <row r="92" spans="1:16" x14ac:dyDescent="0.3">
      <c r="B92" s="1">
        <v>21.050999999999998</v>
      </c>
      <c r="C92" s="41"/>
      <c r="D92" s="2">
        <v>3</v>
      </c>
      <c r="E92" s="1">
        <v>7.6006999999999998</v>
      </c>
      <c r="F92" s="15">
        <v>54</v>
      </c>
      <c r="G92" s="1">
        <f>F92/E92</f>
        <v>7.1046087860328653</v>
      </c>
      <c r="H92" s="1">
        <f>B92/G92</f>
        <v>2.9630062166666664</v>
      </c>
      <c r="I92" s="40"/>
      <c r="J92" s="12" t="s">
        <v>79</v>
      </c>
      <c r="K92" s="20"/>
      <c r="L92" s="9"/>
      <c r="M92" s="9"/>
      <c r="N92" s="9"/>
      <c r="O92" s="9"/>
    </row>
    <row r="93" spans="1:16" x14ac:dyDescent="0.3">
      <c r="B93" s="1"/>
      <c r="E93" s="1"/>
      <c r="F93" s="15"/>
      <c r="G93" s="1"/>
      <c r="H93" s="1"/>
      <c r="I93" s="30"/>
      <c r="L93" s="9"/>
      <c r="M93" s="9"/>
      <c r="N93" s="9"/>
      <c r="O93" s="9"/>
    </row>
    <row r="94" spans="1:16" x14ac:dyDescent="0.3">
      <c r="B94" s="1">
        <v>21.172999999999998</v>
      </c>
      <c r="C94" s="41">
        <v>6.25E-2</v>
      </c>
      <c r="D94" s="2">
        <v>1</v>
      </c>
      <c r="E94" s="1">
        <v>7.6006999999999998</v>
      </c>
      <c r="F94" s="15"/>
      <c r="G94" s="1">
        <v>5.8</v>
      </c>
      <c r="H94" s="1">
        <f>B94/G94</f>
        <v>3.6505172413793101</v>
      </c>
      <c r="I94" s="40">
        <f>AVERAGE(H94:H96)</f>
        <v>3.4930192970870357</v>
      </c>
      <c r="J94" s="12" t="s">
        <v>79</v>
      </c>
      <c r="K94" s="22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41"/>
      <c r="D95" s="2">
        <v>2</v>
      </c>
      <c r="E95" s="1">
        <v>7.6006999999999998</v>
      </c>
      <c r="F95" s="15">
        <v>45</v>
      </c>
      <c r="G95" s="1">
        <f>F95/E95</f>
        <v>5.9205073216940542</v>
      </c>
      <c r="H95" s="1">
        <f>B95/G95</f>
        <v>3.4667637222222223</v>
      </c>
      <c r="I95" s="40"/>
      <c r="J95" s="12" t="s">
        <v>79</v>
      </c>
      <c r="K95" s="22"/>
      <c r="L95" s="9"/>
      <c r="M95" s="9"/>
      <c r="N95" s="9"/>
      <c r="O95" s="9"/>
    </row>
    <row r="96" spans="1:16" x14ac:dyDescent="0.3">
      <c r="B96" s="1">
        <v>20.452999999999999</v>
      </c>
      <c r="C96" s="41"/>
      <c r="D96" s="2">
        <v>3</v>
      </c>
      <c r="E96" s="1">
        <v>7.7252000000000001</v>
      </c>
      <c r="F96" s="15">
        <v>47</v>
      </c>
      <c r="G96" s="1">
        <f>F96/E96</f>
        <v>6.0839848806503394</v>
      </c>
      <c r="H96" s="1">
        <f>B96/G96</f>
        <v>3.3617769276595744</v>
      </c>
      <c r="I96" s="40"/>
      <c r="J96" s="12" t="s">
        <v>79</v>
      </c>
      <c r="K96" s="22"/>
      <c r="L96" s="9"/>
      <c r="M96" s="9"/>
      <c r="N96" s="9"/>
      <c r="O96" s="9"/>
    </row>
    <row r="97" spans="1:16" x14ac:dyDescent="0.3">
      <c r="B97" s="1"/>
      <c r="E97" s="1"/>
      <c r="F97" s="15"/>
      <c r="G97" s="1"/>
      <c r="H97" s="1"/>
      <c r="I97" s="30"/>
      <c r="L97" s="9"/>
      <c r="M97" s="9"/>
      <c r="N97" s="9"/>
      <c r="O97" s="9"/>
    </row>
    <row r="98" spans="1:16" ht="28.8" x14ac:dyDescent="0.3">
      <c r="B98" s="1">
        <v>20.420000000000002</v>
      </c>
      <c r="C98" s="41">
        <v>3.125E-2</v>
      </c>
      <c r="D98" s="2">
        <v>1</v>
      </c>
      <c r="E98" s="1">
        <v>8.3249999999999993</v>
      </c>
      <c r="F98" s="15">
        <v>53</v>
      </c>
      <c r="G98" s="1">
        <v>5.5</v>
      </c>
      <c r="H98" s="1">
        <f>B98/G98</f>
        <v>3.7127272727272729</v>
      </c>
      <c r="I98" s="40">
        <f>AVERAGE(H98:H100)</f>
        <v>3.1939103747432398</v>
      </c>
      <c r="J98" s="12" t="s">
        <v>68</v>
      </c>
      <c r="K98" s="20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41"/>
      <c r="D99" s="2">
        <v>2</v>
      </c>
      <c r="E99" s="1">
        <v>7.7329999999999997</v>
      </c>
      <c r="F99" s="15">
        <v>53</v>
      </c>
      <c r="G99" s="1">
        <f>F99/E99</f>
        <v>6.8537436958489595</v>
      </c>
      <c r="H99" s="1">
        <f>B99/G99</f>
        <v>2.9432089811320754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20.431000000000001</v>
      </c>
      <c r="C100" s="41"/>
      <c r="D100" s="2">
        <v>3</v>
      </c>
      <c r="E100" s="1">
        <v>7.7329999999999997</v>
      </c>
      <c r="F100" s="15">
        <v>54</v>
      </c>
      <c r="G100" s="1">
        <f>F100/E100</f>
        <v>6.9830596146385622</v>
      </c>
      <c r="H100" s="1">
        <f>B100/G100</f>
        <v>2.9257948703703702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E101" s="1"/>
      <c r="F101" s="15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22.635000000000002</v>
      </c>
      <c r="C102" s="41">
        <v>0.125</v>
      </c>
      <c r="D102" s="2">
        <v>1</v>
      </c>
      <c r="E102" s="1">
        <v>7.4</v>
      </c>
      <c r="F102" s="15">
        <v>42</v>
      </c>
      <c r="G102" s="1">
        <f>F102/E102</f>
        <v>5.6756756756756754</v>
      </c>
      <c r="H102" s="1">
        <f>B102/G102</f>
        <v>3.9880714285714292</v>
      </c>
      <c r="I102" s="40">
        <f>AVERAGE(H102:H104)</f>
        <v>3.6519809777798304</v>
      </c>
      <c r="J102" s="12" t="s">
        <v>79</v>
      </c>
      <c r="L102" s="9"/>
      <c r="M102" s="9"/>
      <c r="N102" s="9"/>
      <c r="O102" s="9"/>
    </row>
    <row r="103" spans="1:16" x14ac:dyDescent="0.3">
      <c r="B103" s="1">
        <v>20.117000000000001</v>
      </c>
      <c r="C103" s="41"/>
      <c r="D103" s="2">
        <v>2</v>
      </c>
      <c r="E103" s="1">
        <v>7.3352000000000004</v>
      </c>
      <c r="F103" s="15"/>
      <c r="G103" s="1">
        <v>5.38</v>
      </c>
      <c r="H103" s="1">
        <f>B103/G103</f>
        <v>3.7392193308550188</v>
      </c>
      <c r="I103" s="40"/>
      <c r="J103" s="12" t="s">
        <v>79</v>
      </c>
      <c r="L103" s="9"/>
      <c r="M103" s="9"/>
      <c r="N103" s="9"/>
      <c r="O103" s="9"/>
    </row>
    <row r="104" spans="1:16" x14ac:dyDescent="0.3">
      <c r="B104" s="1">
        <v>20.07</v>
      </c>
      <c r="C104" s="41"/>
      <c r="D104" s="2">
        <v>3</v>
      </c>
      <c r="E104" s="1">
        <v>7.4</v>
      </c>
      <c r="F104" s="15">
        <v>46</v>
      </c>
      <c r="G104" s="1">
        <f>F104/E104</f>
        <v>6.2162162162162158</v>
      </c>
      <c r="H104" s="1">
        <f>B104/G104</f>
        <v>3.2286521739130438</v>
      </c>
      <c r="I104" s="40"/>
      <c r="J104" s="12" t="s">
        <v>79</v>
      </c>
      <c r="L104" s="9"/>
      <c r="M104" s="9"/>
      <c r="N104" s="9"/>
      <c r="O104" s="9"/>
    </row>
    <row r="105" spans="1:16" x14ac:dyDescent="0.3">
      <c r="B105" s="1"/>
      <c r="E105" s="1"/>
      <c r="F105" s="15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20.736000000000001</v>
      </c>
      <c r="C106" s="41">
        <v>0.25</v>
      </c>
      <c r="D106" s="2">
        <v>1</v>
      </c>
      <c r="E106" s="1">
        <v>7.4749999999999996</v>
      </c>
      <c r="F106" s="15">
        <v>40</v>
      </c>
      <c r="G106" s="1">
        <f>F106/E106</f>
        <v>5.3511705685618729</v>
      </c>
      <c r="H106" s="1">
        <f>B106/G106</f>
        <v>3.8750400000000003</v>
      </c>
      <c r="I106" s="40">
        <f>AVERAGE(H106:H108)</f>
        <v>3.5841009219858155</v>
      </c>
      <c r="J106" s="12" t="s">
        <v>79</v>
      </c>
      <c r="L106" s="9"/>
      <c r="M106" s="9"/>
      <c r="N106" s="9"/>
      <c r="O106" s="9"/>
    </row>
    <row r="107" spans="1:16" x14ac:dyDescent="0.3">
      <c r="B107" s="1">
        <v>21.01</v>
      </c>
      <c r="C107" s="41"/>
      <c r="D107" s="2">
        <v>2</v>
      </c>
      <c r="E107" s="1">
        <v>7.4249999999999998</v>
      </c>
      <c r="F107" s="15">
        <v>45</v>
      </c>
      <c r="G107" s="1">
        <f t="shared" ref="G107:G108" si="0">F107/E107</f>
        <v>6.0606060606060606</v>
      </c>
      <c r="H107" s="1">
        <f>B107/G107</f>
        <v>3.4666500000000005</v>
      </c>
      <c r="I107" s="40"/>
      <c r="J107" s="12" t="s">
        <v>79</v>
      </c>
      <c r="L107" s="9"/>
      <c r="M107" s="9"/>
      <c r="N107" s="9"/>
      <c r="O107" s="9"/>
    </row>
    <row r="108" spans="1:16" x14ac:dyDescent="0.3">
      <c r="B108" s="1">
        <v>21.661999999999999</v>
      </c>
      <c r="C108" s="41"/>
      <c r="D108" s="2">
        <v>3</v>
      </c>
      <c r="E108" s="1">
        <v>7.4</v>
      </c>
      <c r="F108" s="15">
        <v>47</v>
      </c>
      <c r="G108" s="1">
        <f t="shared" si="0"/>
        <v>6.3513513513513509</v>
      </c>
      <c r="H108" s="1">
        <f>B108/G108</f>
        <v>3.4106127659574468</v>
      </c>
      <c r="I108" s="40"/>
      <c r="J108" s="12" t="s">
        <v>79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6"/>
      <c r="G109" s="6"/>
      <c r="H109" s="6"/>
      <c r="I109" s="31"/>
      <c r="J109" s="13"/>
      <c r="K109" s="24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41">
        <v>0.25</v>
      </c>
      <c r="D110" s="2">
        <v>1</v>
      </c>
      <c r="E110" s="1">
        <v>7.7</v>
      </c>
      <c r="F110" s="15">
        <v>59</v>
      </c>
      <c r="G110" s="1">
        <f>F110/E110</f>
        <v>7.662337662337662</v>
      </c>
      <c r="H110" s="1">
        <f>B110/G110</f>
        <v>2.0000423728813561</v>
      </c>
      <c r="I110" s="40">
        <f>AVERAGE(H110:H112)</f>
        <v>1.9739350332333345</v>
      </c>
      <c r="J110" s="12" t="s">
        <v>79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41"/>
      <c r="D111" s="2">
        <v>2</v>
      </c>
      <c r="E111" s="1">
        <v>7.8666999999999998</v>
      </c>
      <c r="F111" s="15">
        <v>61</v>
      </c>
      <c r="G111" s="1">
        <f t="shared" ref="G111:G112" si="1">F111/E111</f>
        <v>7.7542044313371559</v>
      </c>
      <c r="H111" s="1">
        <f>B111/G111</f>
        <v>1.9999472721311473</v>
      </c>
      <c r="I111" s="40"/>
      <c r="J111" s="12" t="s">
        <v>79</v>
      </c>
      <c r="L111" s="9"/>
      <c r="M111" s="9"/>
      <c r="N111" s="9"/>
      <c r="O111" s="9"/>
    </row>
    <row r="112" spans="1:16" x14ac:dyDescent="0.3">
      <c r="B112" s="1">
        <v>16.327000000000002</v>
      </c>
      <c r="C112" s="41"/>
      <c r="D112" s="2">
        <v>3</v>
      </c>
      <c r="E112" s="1">
        <v>7.5332999999999997</v>
      </c>
      <c r="F112" s="15">
        <v>64</v>
      </c>
      <c r="G112" s="1">
        <f t="shared" si="1"/>
        <v>8.4956128124460726</v>
      </c>
      <c r="H112" s="1">
        <f>B112/G112</f>
        <v>1.9218154546875001</v>
      </c>
      <c r="I112" s="40"/>
      <c r="J112" s="12" t="s">
        <v>79</v>
      </c>
      <c r="L112" s="9"/>
      <c r="M112" s="9"/>
      <c r="N112" s="9"/>
      <c r="O112" s="9"/>
    </row>
    <row r="113" spans="1:16" x14ac:dyDescent="0.3">
      <c r="B113" s="1"/>
      <c r="E113" s="1"/>
      <c r="F113" s="15"/>
      <c r="G113" s="1"/>
      <c r="H113" s="1"/>
      <c r="I113" s="30"/>
      <c r="L113" s="9"/>
      <c r="M113" s="9"/>
      <c r="N113" s="9"/>
      <c r="O113" s="9"/>
    </row>
    <row r="114" spans="1:16" x14ac:dyDescent="0.3">
      <c r="B114" s="1">
        <v>16.053000000000001</v>
      </c>
      <c r="C114" s="41">
        <v>0.125</v>
      </c>
      <c r="D114" s="2">
        <v>1</v>
      </c>
      <c r="E114" s="1">
        <v>7.6</v>
      </c>
      <c r="F114" s="15">
        <v>60</v>
      </c>
      <c r="G114" s="1">
        <f>F114/E114</f>
        <v>7.8947368421052637</v>
      </c>
      <c r="H114" s="1">
        <f>B114/G114</f>
        <v>2.0333799999999997</v>
      </c>
      <c r="I114" s="40">
        <f>AVERAGE(H114:H116)</f>
        <v>2.151951605090312</v>
      </c>
      <c r="J114" s="12" t="s">
        <v>79</v>
      </c>
      <c r="L114" s="9"/>
      <c r="M114" s="9"/>
      <c r="N114" s="9"/>
      <c r="O114" s="9"/>
    </row>
    <row r="115" spans="1:16" x14ac:dyDescent="0.3">
      <c r="B115" s="1">
        <v>16.524999999999999</v>
      </c>
      <c r="C115" s="41"/>
      <c r="D115" s="2">
        <v>2</v>
      </c>
      <c r="E115" s="1">
        <v>7.625</v>
      </c>
      <c r="F115" s="15">
        <v>58</v>
      </c>
      <c r="G115" s="1">
        <f t="shared" ref="G115:G116" si="2">F115/E115</f>
        <v>7.6065573770491799</v>
      </c>
      <c r="H115" s="1">
        <f>B115/G115</f>
        <v>2.1724676724137932</v>
      </c>
      <c r="I115" s="40"/>
      <c r="J115" s="12" t="s">
        <v>79</v>
      </c>
      <c r="L115" s="9"/>
      <c r="M115" s="9"/>
      <c r="N115" s="9"/>
      <c r="O115" s="9"/>
    </row>
    <row r="116" spans="1:16" x14ac:dyDescent="0.3">
      <c r="B116" s="1">
        <v>16.579000000000001</v>
      </c>
      <c r="C116" s="41"/>
      <c r="D116" s="2">
        <v>3</v>
      </c>
      <c r="E116" s="1">
        <v>7.6</v>
      </c>
      <c r="F116" s="15">
        <v>56</v>
      </c>
      <c r="G116" s="1">
        <f t="shared" si="2"/>
        <v>7.3684210526315796</v>
      </c>
      <c r="H116" s="1">
        <f>B116/G116</f>
        <v>2.2500071428571427</v>
      </c>
      <c r="I116" s="40"/>
      <c r="J116" s="12" t="s">
        <v>79</v>
      </c>
      <c r="L116" s="9"/>
      <c r="M116" s="9"/>
      <c r="N116" s="9"/>
      <c r="O116" s="9"/>
    </row>
    <row r="117" spans="1:16" x14ac:dyDescent="0.3">
      <c r="B117" s="1"/>
      <c r="E117" s="1"/>
      <c r="F117" s="15"/>
      <c r="G117" s="1"/>
      <c r="H117" s="1"/>
      <c r="I117" s="30"/>
      <c r="J117" s="14"/>
      <c r="K117" s="29"/>
      <c r="L117" s="9"/>
      <c r="M117" s="9"/>
      <c r="N117" s="9"/>
      <c r="O117" s="9"/>
    </row>
    <row r="118" spans="1:16" x14ac:dyDescent="0.3">
      <c r="B118" s="1">
        <v>16.974</v>
      </c>
      <c r="C118" s="41">
        <v>6.25E-2</v>
      </c>
      <c r="D118" s="2">
        <v>1</v>
      </c>
      <c r="E118" s="1">
        <v>7.6</v>
      </c>
      <c r="F118" s="15">
        <v>54</v>
      </c>
      <c r="G118" s="1">
        <f>F118/E118</f>
        <v>7.1052631578947372</v>
      </c>
      <c r="H118" s="1">
        <f>B118/G118</f>
        <v>2.3889333333333331</v>
      </c>
      <c r="I118" s="40">
        <f>AVERAGE(H118:H120)</f>
        <v>2.4292764063209877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17.077000000000002</v>
      </c>
      <c r="C119" s="41"/>
      <c r="D119" s="2">
        <v>2</v>
      </c>
      <c r="E119" s="1">
        <v>7.5541</v>
      </c>
      <c r="F119" s="15">
        <v>54</v>
      </c>
      <c r="G119" s="1">
        <f t="shared" ref="G119:G123" si="3">F119/E119</f>
        <v>7.148435948690115</v>
      </c>
      <c r="H119" s="1">
        <f>B119/G119</f>
        <v>2.38891417962963</v>
      </c>
      <c r="I119" s="40"/>
      <c r="J119" s="12" t="s">
        <v>70</v>
      </c>
      <c r="L119" s="9"/>
      <c r="M119" s="9"/>
      <c r="N119" s="9"/>
      <c r="O119" s="9"/>
    </row>
    <row r="120" spans="1:16" x14ac:dyDescent="0.3">
      <c r="B120" s="1">
        <v>16.440999999999999</v>
      </c>
      <c r="C120" s="41"/>
      <c r="D120" s="2">
        <v>3</v>
      </c>
      <c r="E120" s="1">
        <v>7.6333000000000002</v>
      </c>
      <c r="F120" s="15">
        <v>50</v>
      </c>
      <c r="G120" s="1">
        <f t="shared" si="3"/>
        <v>6.5502469443098006</v>
      </c>
      <c r="H120" s="1">
        <f>B120/G120</f>
        <v>2.5099817059999996</v>
      </c>
      <c r="I120" s="40"/>
      <c r="J120" s="12" t="s">
        <v>79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6"/>
      <c r="G121" s="6"/>
      <c r="H121" s="6"/>
      <c r="I121" s="31"/>
      <c r="J121" s="13"/>
      <c r="K121" s="24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41">
        <v>0.25</v>
      </c>
      <c r="D122" s="2">
        <v>1</v>
      </c>
      <c r="E122" s="1">
        <v>7.8026</v>
      </c>
      <c r="F122" s="15">
        <v>55</v>
      </c>
      <c r="G122" s="1">
        <f t="shared" si="3"/>
        <v>7.048932407146336</v>
      </c>
      <c r="H122" s="1">
        <f>B122/G122</f>
        <v>1.5091647054545454</v>
      </c>
      <c r="I122" s="40">
        <f>AVERAGE(H122:H124)</f>
        <v>1.3473086170647968</v>
      </c>
      <c r="J122" s="12" t="s">
        <v>80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41"/>
      <c r="D123" s="2">
        <v>2</v>
      </c>
      <c r="E123" s="1">
        <v>7.7249999999999996</v>
      </c>
      <c r="F123" s="15">
        <v>68</v>
      </c>
      <c r="G123" s="1">
        <f t="shared" si="3"/>
        <v>8.8025889967637543</v>
      </c>
      <c r="H123" s="1">
        <f>B123/G123</f>
        <v>1.1470488970588235</v>
      </c>
      <c r="I123" s="40"/>
      <c r="J123" s="12" t="s">
        <v>80</v>
      </c>
      <c r="L123" s="9"/>
      <c r="M123" s="9"/>
      <c r="N123" s="9"/>
      <c r="O123" s="9"/>
    </row>
    <row r="124" spans="1:16" x14ac:dyDescent="0.3">
      <c r="B124" s="1">
        <v>9.718</v>
      </c>
      <c r="C124" s="41"/>
      <c r="D124" s="2">
        <v>3</v>
      </c>
      <c r="E124" s="1">
        <v>7.7691999999999997</v>
      </c>
      <c r="F124" s="15"/>
      <c r="G124" s="1">
        <f>14.026/2</f>
        <v>7.0129999999999999</v>
      </c>
      <c r="H124" s="1">
        <f>B124/G124</f>
        <v>1.3857122486810209</v>
      </c>
      <c r="I124" s="40"/>
      <c r="J124" s="12" t="s">
        <v>70</v>
      </c>
      <c r="L124" s="9"/>
      <c r="M124" s="9"/>
      <c r="N124" s="9"/>
      <c r="O124" s="9"/>
    </row>
    <row r="125" spans="1:16" x14ac:dyDescent="0.3">
      <c r="B125" s="1"/>
      <c r="E125" s="1"/>
      <c r="F125" s="15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9.9350000000000005</v>
      </c>
      <c r="C126" s="41">
        <v>0.125</v>
      </c>
      <c r="D126" s="2">
        <v>1</v>
      </c>
      <c r="E126" s="1">
        <v>7.7</v>
      </c>
      <c r="F126" s="15">
        <v>51</v>
      </c>
      <c r="G126" s="1">
        <f>F126/E126</f>
        <v>6.6233766233766236</v>
      </c>
      <c r="H126" s="1">
        <f>B126/G126</f>
        <v>1.4999901960784314</v>
      </c>
      <c r="I126" s="40">
        <f>AVERAGE(H126:H128)</f>
        <v>1.4296892899837033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9.8719999999999999</v>
      </c>
      <c r="C127" s="41"/>
      <c r="D127" s="2">
        <v>2</v>
      </c>
      <c r="E127" s="1">
        <v>7.8</v>
      </c>
      <c r="F127" s="15">
        <v>58</v>
      </c>
      <c r="G127" s="1">
        <f t="shared" ref="G127:G128" si="4">F127/E127</f>
        <v>7.4358974358974361</v>
      </c>
      <c r="H127" s="1">
        <f>B127/G127</f>
        <v>1.3276137931034482</v>
      </c>
      <c r="I127" s="40"/>
      <c r="J127" s="12" t="s">
        <v>70</v>
      </c>
      <c r="L127" s="9"/>
      <c r="M127" s="9"/>
      <c r="N127" s="9"/>
      <c r="O127" s="9"/>
    </row>
    <row r="128" spans="1:16" x14ac:dyDescent="0.3">
      <c r="B128" s="1">
        <v>9.827</v>
      </c>
      <c r="C128" s="41"/>
      <c r="D128" s="2">
        <v>3</v>
      </c>
      <c r="E128" s="1">
        <v>7.7333999999999996</v>
      </c>
      <c r="F128" s="15">
        <v>52</v>
      </c>
      <c r="G128" s="1">
        <f t="shared" si="4"/>
        <v>6.7240799648278902</v>
      </c>
      <c r="H128" s="1">
        <f>B128/G128</f>
        <v>1.4614638807692306</v>
      </c>
      <c r="I128" s="40"/>
      <c r="J128" s="12" t="s">
        <v>70</v>
      </c>
      <c r="L128" s="9"/>
      <c r="M128" s="9"/>
      <c r="N128" s="9"/>
      <c r="O128" s="9"/>
    </row>
    <row r="129" spans="1:16" x14ac:dyDescent="0.3">
      <c r="B129" s="1"/>
      <c r="E129" s="1"/>
      <c r="F129" s="15"/>
      <c r="G129" s="1"/>
      <c r="H129" s="1"/>
      <c r="I129" s="30"/>
      <c r="L129" s="9"/>
      <c r="M129" s="9"/>
      <c r="N129" s="9"/>
      <c r="O129" s="9"/>
    </row>
    <row r="130" spans="1:16" x14ac:dyDescent="0.3">
      <c r="B130" s="1">
        <v>10.044</v>
      </c>
      <c r="C130" s="41">
        <v>6.25E-2</v>
      </c>
      <c r="D130" s="2">
        <v>1</v>
      </c>
      <c r="E130" s="1">
        <v>7.6333000000000002</v>
      </c>
      <c r="F130" s="15">
        <v>41</v>
      </c>
      <c r="G130" s="1">
        <f>F130/E130</f>
        <v>5.3712024943340362</v>
      </c>
      <c r="H130" s="1">
        <f>B130/G130</f>
        <v>1.8699723219512197</v>
      </c>
      <c r="I130" s="40">
        <f>AVERAGE(H130:H132)</f>
        <v>1.4970264372430424</v>
      </c>
      <c r="J130" s="12" t="s">
        <v>70</v>
      </c>
      <c r="L130" s="9"/>
      <c r="M130" s="9"/>
      <c r="N130" s="9"/>
      <c r="O130" s="9"/>
    </row>
    <row r="131" spans="1:16" x14ac:dyDescent="0.3">
      <c r="B131" s="1">
        <v>10.087</v>
      </c>
      <c r="C131" s="41"/>
      <c r="D131" s="2">
        <v>2</v>
      </c>
      <c r="E131" s="1">
        <v>7.6666699999999999</v>
      </c>
      <c r="F131" s="15">
        <v>59</v>
      </c>
      <c r="G131" s="1">
        <f t="shared" ref="G131:G132" si="5">F131/E131</f>
        <v>7.6956488279787703</v>
      </c>
      <c r="H131" s="1">
        <f>B131/G131</f>
        <v>1.3107406828813559</v>
      </c>
      <c r="I131" s="40"/>
      <c r="J131" s="12" t="s">
        <v>70</v>
      </c>
      <c r="L131" s="9"/>
      <c r="M131" s="9"/>
      <c r="N131" s="9"/>
      <c r="O131" s="9"/>
    </row>
    <row r="132" spans="1:16" x14ac:dyDescent="0.3">
      <c r="B132" s="1">
        <v>9.7430000000000003</v>
      </c>
      <c r="C132" s="41"/>
      <c r="D132" s="2">
        <v>3</v>
      </c>
      <c r="E132" s="1">
        <v>7.8006000000000002</v>
      </c>
      <c r="F132" s="15">
        <v>58</v>
      </c>
      <c r="G132" s="1">
        <f t="shared" si="5"/>
        <v>7.4353254877829906</v>
      </c>
      <c r="H132" s="1">
        <f>B132/G132</f>
        <v>1.3103663068965519</v>
      </c>
      <c r="I132" s="40"/>
      <c r="J132" s="12" t="s">
        <v>70</v>
      </c>
      <c r="L132" s="9"/>
      <c r="M132" s="9"/>
      <c r="N132" s="9"/>
      <c r="O132" s="9"/>
    </row>
    <row r="133" spans="1:16" x14ac:dyDescent="0.3">
      <c r="B133" s="1"/>
      <c r="E133" s="1"/>
      <c r="F133" s="15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9.5289999999999999</v>
      </c>
      <c r="C134" s="41">
        <v>3.125E-2</v>
      </c>
      <c r="D134" s="2">
        <v>1</v>
      </c>
      <c r="E134" s="1">
        <v>7.8006000000000002</v>
      </c>
      <c r="F134" s="15">
        <v>56</v>
      </c>
      <c r="G134" s="1">
        <f>F134/E134</f>
        <v>7.1789349537215088</v>
      </c>
      <c r="H134" s="1">
        <f>B134/G134</f>
        <v>1.3273556678571428</v>
      </c>
      <c r="I134" s="40">
        <f>AVERAGE(H134:H136)</f>
        <v>1.1957978962301585</v>
      </c>
      <c r="J134" s="12" t="s">
        <v>70</v>
      </c>
      <c r="L134" s="9"/>
      <c r="M134" s="9"/>
      <c r="N134" s="9"/>
      <c r="O134" s="9"/>
    </row>
    <row r="135" spans="1:16" x14ac:dyDescent="0.3">
      <c r="B135" s="1">
        <v>10.218999999999999</v>
      </c>
      <c r="C135" s="41"/>
      <c r="D135" s="2">
        <v>2</v>
      </c>
      <c r="E135" s="1">
        <v>7.6</v>
      </c>
      <c r="F135" s="15">
        <v>66</v>
      </c>
      <c r="G135" s="1">
        <f t="shared" ref="G135:G136" si="6">F135/E135</f>
        <v>8.6842105263157894</v>
      </c>
      <c r="H135" s="1">
        <f>B135/G135</f>
        <v>1.1767333333333332</v>
      </c>
      <c r="I135" s="40"/>
      <c r="J135" s="12" t="s">
        <v>70</v>
      </c>
      <c r="L135" s="9"/>
      <c r="M135" s="9"/>
      <c r="N135" s="9"/>
      <c r="O135" s="9"/>
    </row>
    <row r="136" spans="1:16" x14ac:dyDescent="0.3">
      <c r="B136" s="1">
        <v>8.8040000000000003</v>
      </c>
      <c r="C136" s="41"/>
      <c r="D136" s="2">
        <v>3</v>
      </c>
      <c r="E136" s="1">
        <v>7.875</v>
      </c>
      <c r="F136" s="15">
        <v>64</v>
      </c>
      <c r="G136" s="1">
        <f t="shared" si="6"/>
        <v>8.1269841269841265</v>
      </c>
      <c r="H136" s="1">
        <f>B136/G136</f>
        <v>1.0833046875000001</v>
      </c>
      <c r="I136" s="40"/>
      <c r="J136" s="12" t="s">
        <v>70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6"/>
      <c r="G137" s="6"/>
      <c r="H137" s="6"/>
      <c r="I137" s="31"/>
      <c r="J137" s="13"/>
      <c r="K137" s="24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41">
        <v>0.25</v>
      </c>
      <c r="D138" s="2">
        <v>1</v>
      </c>
      <c r="E138" s="1">
        <v>7.875</v>
      </c>
      <c r="F138" s="15">
        <v>77</v>
      </c>
      <c r="G138" s="1">
        <f>F138/E138</f>
        <v>9.7777777777777786</v>
      </c>
      <c r="H138" s="1">
        <f>B138/G138</f>
        <v>0.80113602272727269</v>
      </c>
      <c r="I138" s="40">
        <f>AVERAGE(H138:H140)</f>
        <v>0.65482791753131309</v>
      </c>
      <c r="J138" s="12" t="s">
        <v>80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41"/>
      <c r="D139" s="2">
        <v>2</v>
      </c>
      <c r="E139" s="1">
        <v>7.7333299999999996</v>
      </c>
      <c r="F139" s="15">
        <v>75</v>
      </c>
      <c r="G139" s="1">
        <f t="shared" ref="G139:G140" si="7">F139/E139</f>
        <v>9.6982800423620876</v>
      </c>
      <c r="H139" s="1">
        <f>B139/G139</f>
        <v>0.62670906319999997</v>
      </c>
      <c r="I139" s="40"/>
      <c r="J139" s="12" t="s">
        <v>80</v>
      </c>
      <c r="L139" s="9"/>
      <c r="M139" s="9"/>
      <c r="N139" s="9"/>
      <c r="O139" s="9"/>
    </row>
    <row r="140" spans="1:16" x14ac:dyDescent="0.3">
      <c r="B140" s="1">
        <v>5.2270000000000003</v>
      </c>
      <c r="C140" s="41"/>
      <c r="D140" s="2">
        <v>3</v>
      </c>
      <c r="E140" s="1">
        <v>7.7</v>
      </c>
      <c r="F140" s="15">
        <v>75</v>
      </c>
      <c r="G140" s="1">
        <f t="shared" si="7"/>
        <v>9.7402597402597397</v>
      </c>
      <c r="H140" s="1">
        <f>B140/G140</f>
        <v>0.53663866666666671</v>
      </c>
      <c r="I140" s="40"/>
      <c r="J140" s="12" t="s">
        <v>80</v>
      </c>
      <c r="L140" s="9"/>
      <c r="M140" s="9"/>
      <c r="N140" s="9"/>
      <c r="O140" s="9"/>
    </row>
    <row r="141" spans="1:16" x14ac:dyDescent="0.3">
      <c r="B141" s="1"/>
      <c r="E141" s="1"/>
      <c r="F141" s="15"/>
      <c r="G141" s="1"/>
      <c r="H141" s="1"/>
      <c r="I141" s="30"/>
      <c r="L141" s="9"/>
      <c r="M141" s="9"/>
      <c r="N141" s="9"/>
      <c r="O141" s="9"/>
    </row>
    <row r="142" spans="1:16" x14ac:dyDescent="0.3">
      <c r="B142" s="1">
        <v>5.0220000000000002</v>
      </c>
      <c r="C142" s="41">
        <v>0.125</v>
      </c>
      <c r="D142" s="2">
        <v>1</v>
      </c>
      <c r="E142" s="1">
        <v>7.7</v>
      </c>
      <c r="F142" s="15"/>
      <c r="G142" s="1">
        <v>8.8254999999999999</v>
      </c>
      <c r="H142" s="1">
        <f>B142/G142</f>
        <v>0.56903291598209738</v>
      </c>
      <c r="I142" s="40">
        <f>AVERAGE(H142:H143)</f>
        <v>0.53177570132724816</v>
      </c>
      <c r="J142" s="12" t="s">
        <v>78</v>
      </c>
      <c r="L142" s="9"/>
      <c r="M142" s="9"/>
      <c r="N142" s="9"/>
      <c r="O142" s="9"/>
    </row>
    <row r="143" spans="1:16" x14ac:dyDescent="0.3">
      <c r="B143" s="1">
        <v>4.601</v>
      </c>
      <c r="C143" s="41"/>
      <c r="D143" s="2">
        <v>2</v>
      </c>
      <c r="E143" s="1">
        <v>7.8250000000000002</v>
      </c>
      <c r="F143" s="15"/>
      <c r="G143" s="1">
        <v>9.3040000000000003</v>
      </c>
      <c r="H143" s="1">
        <f>B143/G143</f>
        <v>0.49451848667239895</v>
      </c>
      <c r="I143" s="40"/>
      <c r="J143" s="12" t="s">
        <v>78</v>
      </c>
      <c r="L143" s="9"/>
      <c r="M143" s="9"/>
      <c r="N143" s="9"/>
      <c r="O143" s="9"/>
    </row>
    <row r="144" spans="1:16" x14ac:dyDescent="0.3">
      <c r="B144" s="1"/>
      <c r="E144" s="1"/>
      <c r="F144" s="15"/>
      <c r="G144" s="1"/>
      <c r="H144" s="1"/>
      <c r="I144" s="30"/>
      <c r="L144" s="9"/>
      <c r="M144" s="9"/>
      <c r="N144" s="9"/>
      <c r="O144" s="9"/>
    </row>
    <row r="145" spans="1:16" x14ac:dyDescent="0.3">
      <c r="B145" s="1">
        <v>4.5309999999999997</v>
      </c>
      <c r="C145" s="41">
        <v>6.25E-2</v>
      </c>
      <c r="D145" s="2">
        <v>1</v>
      </c>
      <c r="E145" s="1">
        <v>7.7249999999999996</v>
      </c>
      <c r="F145" s="15"/>
      <c r="G145" s="1">
        <f>16.379/2</f>
        <v>8.1895000000000007</v>
      </c>
      <c r="H145" s="1">
        <f>B145/G145</f>
        <v>0.55326943036815424</v>
      </c>
      <c r="I145" s="40">
        <f>AVERAGE(H145:H147)</f>
        <v>0.50121826277508641</v>
      </c>
      <c r="J145" s="12" t="s">
        <v>78</v>
      </c>
      <c r="L145" s="9"/>
      <c r="M145" s="9"/>
      <c r="N145" s="9"/>
      <c r="O145" s="9"/>
    </row>
    <row r="146" spans="1:16" x14ac:dyDescent="0.3">
      <c r="B146" s="1">
        <v>4.3620000000000001</v>
      </c>
      <c r="C146" s="41"/>
      <c r="D146" s="2">
        <v>2</v>
      </c>
      <c r="E146" s="1">
        <v>7.9667000000000003</v>
      </c>
      <c r="F146" s="15"/>
      <c r="G146" s="1">
        <f>19.19/2</f>
        <v>9.5950000000000006</v>
      </c>
      <c r="H146" s="1">
        <f>B146/G146</f>
        <v>0.45461177696717037</v>
      </c>
      <c r="I146" s="40"/>
      <c r="J146" s="12" t="s">
        <v>78</v>
      </c>
      <c r="L146" s="9"/>
      <c r="M146" s="9"/>
      <c r="N146" s="9"/>
      <c r="O146" s="9"/>
    </row>
    <row r="147" spans="1:16" x14ac:dyDescent="0.3">
      <c r="B147" s="1">
        <v>4.7777700000000003</v>
      </c>
      <c r="C147" s="41"/>
      <c r="D147" s="2">
        <v>3</v>
      </c>
      <c r="E147" s="1">
        <v>7.85</v>
      </c>
      <c r="F147" s="15"/>
      <c r="G147" s="1">
        <f>19.274/2</f>
        <v>9.6370000000000005</v>
      </c>
      <c r="H147" s="1">
        <f>B147/G147</f>
        <v>0.49577358098993463</v>
      </c>
      <c r="I147" s="40"/>
      <c r="J147" s="12" t="s">
        <v>78</v>
      </c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6"/>
      <c r="G148" s="6"/>
      <c r="H148" s="6"/>
      <c r="I148" s="31"/>
      <c r="J148" s="13"/>
      <c r="K148" s="24"/>
      <c r="L148" s="10"/>
      <c r="M148" s="10"/>
      <c r="N148" s="10"/>
      <c r="O148" s="10"/>
      <c r="P148" s="8"/>
    </row>
    <row r="149" spans="1:16" ht="21" x14ac:dyDescent="0.4">
      <c r="E149" s="1"/>
      <c r="F149" s="15"/>
      <c r="G149" s="27">
        <f>GEOMEAN(G2:G147)</f>
        <v>6.8595401224786343</v>
      </c>
      <c r="H149" s="9"/>
      <c r="I149" s="30"/>
      <c r="N149" s="9"/>
      <c r="O149" s="9"/>
    </row>
    <row r="150" spans="1:16" ht="21" x14ac:dyDescent="0.4">
      <c r="G150" s="27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zoomScale="66" zoomScaleNormal="80" workbookViewId="0">
      <pane ySplit="1" topLeftCell="A2" activePane="bottomLeft" state="frozen"/>
      <selection pane="bottomLeft" activeCell="J132" sqref="J132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37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33"/>
    <col min="10" max="10" width="26.88671875" style="12" bestFit="1" customWidth="1"/>
    <col min="11" max="11" width="35.5546875" style="18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39" t="s">
        <v>77</v>
      </c>
      <c r="K1" s="39" t="s">
        <v>31</v>
      </c>
      <c r="L1" s="11" t="s">
        <v>71</v>
      </c>
      <c r="M1" s="11" t="s">
        <v>75</v>
      </c>
      <c r="N1" s="11" t="s">
        <v>72</v>
      </c>
      <c r="O1" s="11" t="s">
        <v>73</v>
      </c>
      <c r="P1" s="39" t="s">
        <v>3</v>
      </c>
    </row>
    <row r="2" spans="1:16" ht="28.8" x14ac:dyDescent="0.3">
      <c r="A2" s="4">
        <v>25</v>
      </c>
      <c r="B2" s="2">
        <v>24.513999999999999</v>
      </c>
      <c r="C2" s="42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40">
        <f>AVERAGE(H2:H4)</f>
        <v>3.5180559313113289</v>
      </c>
      <c r="J2" s="12" t="s">
        <v>68</v>
      </c>
      <c r="K2" s="17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42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40"/>
      <c r="J3" s="12" t="s">
        <v>68</v>
      </c>
      <c r="K3" s="17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42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40"/>
      <c r="J4" s="12" t="s">
        <v>68</v>
      </c>
      <c r="K4" s="17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30"/>
      <c r="L5" s="9"/>
      <c r="M5" s="9"/>
      <c r="N5" s="9"/>
      <c r="O5" s="9"/>
    </row>
    <row r="6" spans="1:16" ht="28.8" x14ac:dyDescent="0.3">
      <c r="B6" s="2">
        <v>26.574000000000002</v>
      </c>
      <c r="C6" s="42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40">
        <f>AVERAGE(H6:H8)</f>
        <v>3.6452593226495726</v>
      </c>
      <c r="J6" s="12" t="s">
        <v>69</v>
      </c>
      <c r="K6" s="17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42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40"/>
      <c r="J7" s="12" t="s">
        <v>69</v>
      </c>
      <c r="K7" s="17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42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40"/>
      <c r="J8" s="12" t="s">
        <v>79</v>
      </c>
      <c r="K8" s="19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30"/>
      <c r="L9" s="9"/>
      <c r="M9" s="9"/>
      <c r="N9" s="9"/>
      <c r="O9" s="9"/>
    </row>
    <row r="10" spans="1:16" ht="28.8" x14ac:dyDescent="0.3">
      <c r="B10" s="2">
        <v>23.407</v>
      </c>
      <c r="C10" s="42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40">
        <f>AVERAGE(H10:H12)</f>
        <v>3.5007154553749125</v>
      </c>
      <c r="J10" s="12" t="s">
        <v>70</v>
      </c>
      <c r="K10" s="20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42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40"/>
      <c r="J11" s="12" t="s">
        <v>69</v>
      </c>
      <c r="K11" s="20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42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40"/>
      <c r="J12" s="12" t="s">
        <v>70</v>
      </c>
      <c r="K12" s="20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38"/>
      <c r="F13" s="6"/>
      <c r="G13" s="6"/>
      <c r="H13" s="6"/>
      <c r="I13" s="31"/>
      <c r="J13" s="13"/>
      <c r="K13" s="21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37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30">
        <f>H14</f>
        <v>4.7624510638297872</v>
      </c>
      <c r="J14" s="12" t="s">
        <v>79</v>
      </c>
      <c r="K14" s="22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30"/>
      <c r="L15" s="9"/>
      <c r="M15" s="9"/>
      <c r="N15" s="9"/>
      <c r="O15" s="9"/>
    </row>
    <row r="16" spans="1:16" x14ac:dyDescent="0.3">
      <c r="B16" s="2">
        <v>29.216000000000001</v>
      </c>
      <c r="C16" s="42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40">
        <f>AVERAGE(H16:H18)</f>
        <v>4.4397525830546263</v>
      </c>
      <c r="J16" s="12" t="s">
        <v>79</v>
      </c>
      <c r="K16" s="17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42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>
        <f t="shared" si="1"/>
        <v>4.1507019230769231</v>
      </c>
      <c r="I17" s="40"/>
      <c r="J17" s="12" t="s">
        <v>79</v>
      </c>
      <c r="K17" s="23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42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40"/>
      <c r="J18" s="12" t="s">
        <v>79</v>
      </c>
      <c r="K18" s="23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30"/>
      <c r="L19" s="9"/>
      <c r="M19" s="9"/>
      <c r="N19" s="9"/>
      <c r="O19" s="9"/>
    </row>
    <row r="20" spans="1:16" x14ac:dyDescent="0.3">
      <c r="B20" s="2">
        <v>28.327999999999999</v>
      </c>
      <c r="C20" s="42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40">
        <f>AVERAGE(H20:H22)</f>
        <v>4.946423354347826</v>
      </c>
      <c r="J20" s="12" t="s">
        <v>69</v>
      </c>
      <c r="K20" s="18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42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40"/>
      <c r="J21" s="12" t="s">
        <v>69</v>
      </c>
      <c r="K21" s="18" t="s">
        <v>37</v>
      </c>
      <c r="L21" s="9"/>
      <c r="M21" s="9"/>
      <c r="N21" s="9"/>
      <c r="O21" s="9"/>
    </row>
    <row r="22" spans="1:16" x14ac:dyDescent="0.3">
      <c r="B22" s="2">
        <v>30.256</v>
      </c>
      <c r="C22" s="42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40"/>
      <c r="J22" s="12" t="s">
        <v>69</v>
      </c>
      <c r="K22" s="17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30"/>
      <c r="K23" s="17"/>
      <c r="L23" s="9"/>
      <c r="M23" s="9"/>
      <c r="N23" s="9"/>
      <c r="O23" s="9"/>
    </row>
    <row r="24" spans="1:16" ht="28.8" x14ac:dyDescent="0.3">
      <c r="B24" s="2">
        <v>27.22</v>
      </c>
      <c r="C24" s="42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40">
        <f>AVERAGE(H24:H26)</f>
        <v>4.3611690896348927</v>
      </c>
      <c r="J24" s="12" t="s">
        <v>79</v>
      </c>
      <c r="K24" s="23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42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40"/>
      <c r="J25" s="12" t="s">
        <v>79</v>
      </c>
      <c r="K25" s="23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42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40"/>
      <c r="J26" s="12" t="s">
        <v>79</v>
      </c>
      <c r="K26" s="22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30"/>
      <c r="L27" s="9"/>
      <c r="M27" s="9"/>
      <c r="N27" s="9"/>
      <c r="O27" s="9"/>
    </row>
    <row r="28" spans="1:16" x14ac:dyDescent="0.3">
      <c r="B28" s="2">
        <v>28.521000000000001</v>
      </c>
      <c r="C28" s="42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40">
        <f>AVERAGE(H28:H30)</f>
        <v>4.197190005752085</v>
      </c>
      <c r="J28" s="12" t="s">
        <v>69</v>
      </c>
      <c r="K28" s="17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42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40"/>
      <c r="J29" s="12" t="s">
        <v>69</v>
      </c>
      <c r="K29" s="17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42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40"/>
      <c r="J30" s="12" t="s">
        <v>68</v>
      </c>
      <c r="K30" s="18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38"/>
      <c r="H31" s="6"/>
      <c r="I31" s="31"/>
      <c r="J31" s="13"/>
      <c r="K31" s="24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42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40">
        <v>3.5180559313113289</v>
      </c>
      <c r="J32" s="12" t="s">
        <v>79</v>
      </c>
      <c r="K32" s="23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42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40"/>
      <c r="J33" s="12" t="s">
        <v>79</v>
      </c>
      <c r="K33" s="23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42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40"/>
      <c r="J34" s="12" t="s">
        <v>79</v>
      </c>
      <c r="K34" s="22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42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40"/>
      <c r="J35" s="12" t="s">
        <v>79</v>
      </c>
      <c r="K35" s="22" t="s">
        <v>34</v>
      </c>
      <c r="L35" s="9"/>
      <c r="M35" s="9"/>
      <c r="N35" s="9"/>
      <c r="O35" s="9"/>
    </row>
    <row r="36" spans="1:16" x14ac:dyDescent="0.3">
      <c r="G36" s="1"/>
      <c r="H36" s="1"/>
      <c r="I36" s="30"/>
      <c r="L36" s="9"/>
      <c r="M36" s="9"/>
      <c r="N36" s="9"/>
      <c r="O36" s="9"/>
    </row>
    <row r="37" spans="1:16" ht="28.8" x14ac:dyDescent="0.3">
      <c r="B37" s="2">
        <v>36.427999999999997</v>
      </c>
      <c r="C37" s="42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40">
        <f>AVERAGE(H37:H39)</f>
        <v>5.0634457600732601</v>
      </c>
      <c r="J37" s="12" t="s">
        <v>79</v>
      </c>
      <c r="K37" s="17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42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40"/>
      <c r="J38" s="12" t="s">
        <v>69</v>
      </c>
      <c r="K38" s="17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42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40"/>
      <c r="J39" s="12" t="s">
        <v>79</v>
      </c>
      <c r="K39" s="23" t="s">
        <v>36</v>
      </c>
      <c r="L39" s="9"/>
      <c r="M39" s="9"/>
      <c r="N39" s="9"/>
      <c r="O39" s="9"/>
    </row>
    <row r="40" spans="1:16" x14ac:dyDescent="0.3">
      <c r="G40" s="1"/>
      <c r="H40" s="1"/>
      <c r="I40" s="30"/>
      <c r="L40" s="9"/>
      <c r="M40" s="9"/>
      <c r="N40" s="9"/>
      <c r="O40" s="9"/>
    </row>
    <row r="41" spans="1:16" x14ac:dyDescent="0.3">
      <c r="B41" s="2">
        <v>35.587000000000003</v>
      </c>
      <c r="C41" s="42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40">
        <f>AVERAGE(H41:H43)</f>
        <v>4.7185437203804055</v>
      </c>
      <c r="J41" s="12" t="s">
        <v>69</v>
      </c>
      <c r="K41" s="18" t="s">
        <v>37</v>
      </c>
      <c r="L41" s="9"/>
      <c r="M41" s="9"/>
      <c r="N41" s="9"/>
      <c r="O41" s="9"/>
    </row>
    <row r="42" spans="1:16" x14ac:dyDescent="0.3">
      <c r="B42" s="2">
        <v>35.366</v>
      </c>
      <c r="C42" s="42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40"/>
      <c r="J42" s="12" t="s">
        <v>69</v>
      </c>
      <c r="K42" s="17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42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40"/>
      <c r="J43" s="12" t="s">
        <v>69</v>
      </c>
      <c r="K43" s="17" t="s">
        <v>32</v>
      </c>
      <c r="L43" s="9"/>
      <c r="M43" s="9"/>
      <c r="N43" s="9"/>
      <c r="O43" s="9"/>
    </row>
    <row r="44" spans="1:16" x14ac:dyDescent="0.3">
      <c r="G44" s="1"/>
      <c r="H44" s="1"/>
      <c r="I44" s="30"/>
      <c r="K44" s="17"/>
      <c r="L44" s="9"/>
      <c r="M44" s="9"/>
      <c r="N44" s="9"/>
      <c r="O44" s="9"/>
    </row>
    <row r="45" spans="1:16" x14ac:dyDescent="0.3">
      <c r="B45" s="2">
        <v>34.83</v>
      </c>
      <c r="C45" s="42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40">
        <f>AVERAGE(H45:H47)</f>
        <v>6.2971310448732849</v>
      </c>
      <c r="J45" s="12" t="s">
        <v>69</v>
      </c>
      <c r="K45" s="18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42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40"/>
      <c r="J46" s="12" t="s">
        <v>69</v>
      </c>
      <c r="K46" s="18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42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40"/>
      <c r="J47" s="12" t="s">
        <v>69</v>
      </c>
      <c r="K47" s="18" t="s">
        <v>37</v>
      </c>
      <c r="L47" s="9"/>
      <c r="M47" s="9"/>
      <c r="N47" s="9"/>
      <c r="O47" s="9"/>
    </row>
    <row r="48" spans="1:16" s="3" customFormat="1" x14ac:dyDescent="0.3">
      <c r="A48" s="5"/>
      <c r="C48" s="38"/>
      <c r="G48" s="6"/>
      <c r="H48" s="6"/>
      <c r="I48" s="31"/>
      <c r="J48" s="13"/>
      <c r="K48" s="24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42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40">
        <f>AVERAGE(H49:H51)</f>
        <v>6.4231696104668456</v>
      </c>
      <c r="J49" s="12" t="s">
        <v>79</v>
      </c>
      <c r="K49" s="22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42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40"/>
      <c r="J50" s="12" t="s">
        <v>79</v>
      </c>
      <c r="K50" s="22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42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40"/>
      <c r="J51" s="12" t="s">
        <v>79</v>
      </c>
      <c r="K51" s="23" t="s">
        <v>36</v>
      </c>
      <c r="L51" s="9"/>
      <c r="M51" s="9"/>
      <c r="N51" s="9"/>
      <c r="O51" s="9"/>
    </row>
    <row r="52" spans="1:16" x14ac:dyDescent="0.3">
      <c r="G52" s="1"/>
      <c r="H52" s="1"/>
      <c r="I52" s="30"/>
      <c r="L52" s="9"/>
      <c r="M52" s="9"/>
      <c r="N52" s="9"/>
      <c r="O52" s="9"/>
    </row>
    <row r="53" spans="1:16" x14ac:dyDescent="0.3">
      <c r="B53" s="2">
        <v>38.741999999999997</v>
      </c>
      <c r="C53" s="42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40">
        <f>AVERAGE(H53:H55)</f>
        <v>7.1679593975969285</v>
      </c>
      <c r="J53" s="12" t="s">
        <v>69</v>
      </c>
      <c r="K53" s="18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42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40"/>
      <c r="J54" s="12" t="s">
        <v>69</v>
      </c>
      <c r="K54" s="17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42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40"/>
      <c r="J55" s="12" t="s">
        <v>69</v>
      </c>
      <c r="K55" s="17" t="s">
        <v>32</v>
      </c>
      <c r="L55" s="9"/>
      <c r="M55" s="9"/>
      <c r="N55" s="9"/>
      <c r="O55" s="9"/>
    </row>
    <row r="56" spans="1:16" x14ac:dyDescent="0.3">
      <c r="G56" s="1"/>
      <c r="H56" s="1"/>
      <c r="I56" s="30"/>
      <c r="L56" s="9"/>
      <c r="M56" s="9"/>
      <c r="N56" s="9"/>
      <c r="O56" s="9"/>
    </row>
    <row r="57" spans="1:16" x14ac:dyDescent="0.3">
      <c r="B57" s="2">
        <v>38.713999999999999</v>
      </c>
      <c r="C57" s="42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40">
        <f>AVERAGE(H57:H59)</f>
        <v>6.9874822192561439</v>
      </c>
      <c r="J57" s="12" t="s">
        <v>69</v>
      </c>
      <c r="K57" s="17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42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40"/>
      <c r="J58" s="12" t="s">
        <v>69</v>
      </c>
      <c r="K58" s="17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42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40"/>
      <c r="J59" s="12" t="s">
        <v>69</v>
      </c>
      <c r="K59" s="18" t="s">
        <v>37</v>
      </c>
      <c r="L59" s="9"/>
      <c r="M59" s="9"/>
      <c r="N59" s="9"/>
      <c r="O59" s="9"/>
    </row>
    <row r="60" spans="1:16" x14ac:dyDescent="0.3">
      <c r="G60" s="1"/>
      <c r="H60" s="1"/>
      <c r="I60" s="30"/>
      <c r="L60" s="9"/>
      <c r="M60" s="9"/>
      <c r="N60" s="9"/>
      <c r="O60" s="9"/>
    </row>
    <row r="61" spans="1:16" x14ac:dyDescent="0.3">
      <c r="B61" s="2">
        <v>39.244999999999997</v>
      </c>
      <c r="C61" s="42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40">
        <f>AVERAGE(H61:H63)</f>
        <v>8.0200125711799917</v>
      </c>
      <c r="J61" s="12" t="s">
        <v>69</v>
      </c>
      <c r="K61" s="17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42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40"/>
      <c r="J62" s="12" t="s">
        <v>69</v>
      </c>
      <c r="K62" s="18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42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40"/>
      <c r="J63" s="12" t="s">
        <v>69</v>
      </c>
      <c r="K63" s="17" t="s">
        <v>32</v>
      </c>
      <c r="L63" s="9"/>
      <c r="M63" s="9"/>
      <c r="N63" s="9"/>
      <c r="O63" s="9"/>
    </row>
    <row r="64" spans="1:16" s="3" customFormat="1" x14ac:dyDescent="0.3">
      <c r="A64" s="5"/>
      <c r="C64" s="38"/>
      <c r="G64" s="6"/>
      <c r="H64" s="6"/>
      <c r="I64" s="31"/>
      <c r="J64" s="13"/>
      <c r="K64" s="24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42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40">
        <f>AVERAGE(H65:H67)</f>
        <v>6.9729234545528351</v>
      </c>
      <c r="J65" s="12" t="s">
        <v>79</v>
      </c>
      <c r="K65" s="17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42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40"/>
      <c r="J66" s="12" t="s">
        <v>79</v>
      </c>
      <c r="K66" s="22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42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40"/>
      <c r="J67" s="12" t="s">
        <v>79</v>
      </c>
      <c r="K67" s="22" t="s">
        <v>34</v>
      </c>
      <c r="L67" s="9"/>
      <c r="M67" s="9"/>
      <c r="N67" s="9"/>
      <c r="O67" s="9"/>
    </row>
    <row r="68" spans="1:16" x14ac:dyDescent="0.3">
      <c r="G68" s="1"/>
      <c r="H68" s="1"/>
      <c r="I68" s="30"/>
      <c r="K68" s="22"/>
      <c r="L68" s="9"/>
      <c r="M68" s="9"/>
      <c r="N68" s="9"/>
      <c r="O68" s="9"/>
    </row>
    <row r="69" spans="1:16" x14ac:dyDescent="0.3">
      <c r="B69" s="2">
        <v>45.570999999999998</v>
      </c>
      <c r="C69" s="42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40">
        <f>AVERAGE(H69:H71)</f>
        <v>6.4587951940998325</v>
      </c>
      <c r="J69" s="12" t="s">
        <v>69</v>
      </c>
      <c r="K69" s="17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42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40"/>
      <c r="J70" s="12" t="s">
        <v>79</v>
      </c>
      <c r="K70" s="23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42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40"/>
      <c r="J71" s="12" t="s">
        <v>79</v>
      </c>
      <c r="K71" s="17" t="s">
        <v>32</v>
      </c>
      <c r="L71" s="9"/>
      <c r="M71" s="9"/>
      <c r="N71" s="9"/>
      <c r="O71" s="9"/>
    </row>
    <row r="72" spans="1:16" x14ac:dyDescent="0.3">
      <c r="G72" s="1"/>
      <c r="H72" s="1"/>
      <c r="I72" s="30"/>
      <c r="L72" s="9"/>
      <c r="M72" s="9"/>
      <c r="N72" s="9"/>
      <c r="O72" s="9"/>
    </row>
    <row r="73" spans="1:16" x14ac:dyDescent="0.3">
      <c r="B73" s="2">
        <v>45.16</v>
      </c>
      <c r="C73" s="42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40">
        <f>AVERAGE(H73:H75)</f>
        <v>6.3256792618583484</v>
      </c>
      <c r="J73" s="12" t="s">
        <v>69</v>
      </c>
      <c r="K73" s="17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42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40"/>
      <c r="J74" s="12" t="s">
        <v>69</v>
      </c>
      <c r="K74" s="17" t="s">
        <v>32</v>
      </c>
      <c r="L74" s="9"/>
      <c r="M74" s="9"/>
      <c r="N74" s="9"/>
      <c r="O74" s="9"/>
    </row>
    <row r="75" spans="1:16" x14ac:dyDescent="0.3">
      <c r="B75" s="2">
        <v>45.25</v>
      </c>
      <c r="C75" s="42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40"/>
      <c r="J75" s="12" t="s">
        <v>69</v>
      </c>
      <c r="K75" s="17" t="s">
        <v>32</v>
      </c>
      <c r="L75" s="9"/>
      <c r="M75" s="9"/>
      <c r="N75" s="9"/>
      <c r="O75" s="9"/>
    </row>
    <row r="76" spans="1:16" x14ac:dyDescent="0.3">
      <c r="G76" s="1"/>
      <c r="H76" s="1"/>
      <c r="I76" s="30"/>
      <c r="L76" s="9"/>
      <c r="M76" s="9"/>
      <c r="N76" s="9"/>
      <c r="O76" s="9"/>
    </row>
    <row r="77" spans="1:16" ht="28.8" x14ac:dyDescent="0.3">
      <c r="B77" s="2">
        <v>44.091999999999999</v>
      </c>
      <c r="C77" s="42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40">
        <f>AVERAGE(H77:H79)</f>
        <v>6.3861455225541128</v>
      </c>
      <c r="J77" s="12" t="s">
        <v>79</v>
      </c>
      <c r="K77" s="23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42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40"/>
      <c r="J78" s="12" t="s">
        <v>79</v>
      </c>
      <c r="K78" s="19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42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40"/>
      <c r="J79" s="12" t="s">
        <v>79</v>
      </c>
      <c r="K79" s="22" t="s">
        <v>34</v>
      </c>
      <c r="L79" s="9"/>
      <c r="M79" s="9"/>
      <c r="N79" s="9"/>
      <c r="O79" s="9"/>
    </row>
    <row r="80" spans="1:16" x14ac:dyDescent="0.3">
      <c r="G80" s="1"/>
      <c r="H80" s="1"/>
      <c r="I80" s="30"/>
      <c r="L80" s="9"/>
      <c r="M80" s="9"/>
      <c r="N80" s="9"/>
      <c r="O80" s="9"/>
    </row>
    <row r="81" spans="1:16" x14ac:dyDescent="0.3">
      <c r="B81" s="2">
        <v>45.543999999999997</v>
      </c>
      <c r="C81" s="42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40">
        <f>AVERAGE(H81:H83)</f>
        <v>6.8000621720370367</v>
      </c>
      <c r="J81" s="12" t="s">
        <v>69</v>
      </c>
      <c r="K81" s="18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42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40"/>
      <c r="J82" s="12" t="s">
        <v>69</v>
      </c>
      <c r="K82" s="18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42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40"/>
      <c r="J83" s="12" t="s">
        <v>69</v>
      </c>
      <c r="K83" s="18" t="s">
        <v>37</v>
      </c>
      <c r="L83" s="9"/>
      <c r="M83" s="9"/>
      <c r="N83" s="9"/>
      <c r="O83" s="9"/>
    </row>
    <row r="84" spans="1:16" s="3" customFormat="1" x14ac:dyDescent="0.3">
      <c r="A84" s="5"/>
      <c r="C84" s="38"/>
      <c r="I84" s="31"/>
      <c r="J84" s="13"/>
      <c r="K84" s="24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42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40">
        <f>AVERAGE(H85:H87)</f>
        <v>2.5594260748210798</v>
      </c>
      <c r="J85" s="12" t="s">
        <v>79</v>
      </c>
      <c r="K85" s="22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42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40"/>
      <c r="J86" s="12" t="s">
        <v>79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42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40"/>
      <c r="J87" s="12" t="s">
        <v>79</v>
      </c>
      <c r="K87" s="22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30"/>
      <c r="L88" s="9"/>
      <c r="M88" s="9"/>
      <c r="N88" s="9"/>
      <c r="O88" s="9"/>
    </row>
    <row r="89" spans="1:16" ht="28.8" x14ac:dyDescent="0.3">
      <c r="B89" s="1">
        <v>18.329999999999998</v>
      </c>
      <c r="C89" s="37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30">
        <f>H89</f>
        <v>2.5273070727272726</v>
      </c>
      <c r="J89" s="12" t="s">
        <v>70</v>
      </c>
      <c r="K89" s="20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30"/>
      <c r="L90" s="9"/>
      <c r="M90" s="9"/>
      <c r="N90" s="9"/>
      <c r="O90" s="9"/>
    </row>
    <row r="91" spans="1:16" ht="28.8" x14ac:dyDescent="0.3">
      <c r="B91" s="1">
        <v>17.690000000000001</v>
      </c>
      <c r="C91" s="37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30">
        <f>H91</f>
        <v>2.7917031250000006</v>
      </c>
      <c r="J91" s="12" t="s">
        <v>79</v>
      </c>
      <c r="K91" s="22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30"/>
      <c r="K92" s="22"/>
      <c r="L92" s="9"/>
      <c r="M92" s="9"/>
      <c r="N92" s="9"/>
      <c r="O92" s="9"/>
    </row>
    <row r="93" spans="1:16" ht="28.8" x14ac:dyDescent="0.3">
      <c r="B93" s="1">
        <v>17.532</v>
      </c>
      <c r="C93" s="42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40">
        <f>AVERAGE(H93:H96)</f>
        <v>2.6630248658897524</v>
      </c>
      <c r="J93" s="12" t="s">
        <v>68</v>
      </c>
      <c r="K93" s="22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42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40"/>
      <c r="J94" s="12" t="s">
        <v>68</v>
      </c>
      <c r="K94" s="20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42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40"/>
      <c r="J95" s="12" t="s">
        <v>68</v>
      </c>
      <c r="K95" s="20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42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40"/>
      <c r="J96" s="12" t="s">
        <v>68</v>
      </c>
      <c r="K96" s="20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38"/>
      <c r="F97" s="6"/>
      <c r="G97" s="6"/>
      <c r="H97" s="6"/>
      <c r="I97" s="31"/>
      <c r="J97" s="13"/>
      <c r="K97" s="25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42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40">
        <f>AVERAGE(H98:H100)</f>
        <v>1.9205237529087773</v>
      </c>
      <c r="J98" s="12" t="s">
        <v>79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42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40"/>
      <c r="J99" s="12" t="s">
        <v>79</v>
      </c>
      <c r="L99" s="9"/>
      <c r="M99" s="9"/>
      <c r="N99" s="9"/>
      <c r="O99" s="9"/>
    </row>
    <row r="100" spans="1:16" x14ac:dyDescent="0.3">
      <c r="B100" s="1">
        <v>14.026</v>
      </c>
      <c r="C100" s="42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40"/>
      <c r="J100" s="12" t="s">
        <v>79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14.292999999999999</v>
      </c>
      <c r="C102" s="42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40">
        <f>AVERAGE(H102:H104)</f>
        <v>2.2375841721645453</v>
      </c>
      <c r="J102" s="12" t="s">
        <v>68</v>
      </c>
      <c r="L102" s="9"/>
      <c r="M102" s="9"/>
      <c r="N102" s="9"/>
      <c r="O102" s="9"/>
    </row>
    <row r="103" spans="1:16" x14ac:dyDescent="0.3">
      <c r="B103" s="1">
        <v>13.247</v>
      </c>
      <c r="C103" s="42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40"/>
      <c r="J103" s="12" t="s">
        <v>68</v>
      </c>
      <c r="L103" s="9"/>
      <c r="M103" s="9"/>
      <c r="N103" s="9"/>
      <c r="O103" s="9"/>
    </row>
    <row r="104" spans="1:16" x14ac:dyDescent="0.3">
      <c r="B104" s="1">
        <v>14.314</v>
      </c>
      <c r="C104" s="42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40"/>
      <c r="J104" s="12" t="s">
        <v>68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14.706</v>
      </c>
      <c r="C106" s="42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40">
        <f>AVERAGE(H106:H109)</f>
        <v>2.0630722403011204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14.314</v>
      </c>
      <c r="C107" s="42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40"/>
      <c r="J107" s="12" t="s">
        <v>70</v>
      </c>
      <c r="L107" s="9"/>
      <c r="M107" s="9"/>
      <c r="N107" s="9"/>
      <c r="O107" s="9"/>
    </row>
    <row r="108" spans="1:16" x14ac:dyDescent="0.3">
      <c r="B108" s="1">
        <v>14.170999999999999</v>
      </c>
      <c r="C108" s="42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40"/>
      <c r="J108" s="12" t="s">
        <v>70</v>
      </c>
      <c r="L108" s="9"/>
      <c r="M108" s="9"/>
      <c r="N108" s="9"/>
      <c r="O108" s="9"/>
    </row>
    <row r="109" spans="1:16" x14ac:dyDescent="0.3">
      <c r="B109" s="1">
        <v>14.204000000000001</v>
      </c>
      <c r="C109" s="42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40"/>
      <c r="J109" s="12" t="s">
        <v>70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30"/>
      <c r="L110" s="9"/>
      <c r="M110" s="9"/>
      <c r="N110" s="9"/>
      <c r="O110" s="9"/>
    </row>
    <row r="111" spans="1:16" x14ac:dyDescent="0.3">
      <c r="B111" s="1">
        <v>13.725</v>
      </c>
      <c r="C111" s="42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40">
        <f>AVERAGE(H111:H113)</f>
        <v>1.9337906686657682</v>
      </c>
      <c r="J111" s="12" t="s">
        <v>70</v>
      </c>
      <c r="L111" s="9"/>
      <c r="M111" s="9"/>
      <c r="N111" s="9"/>
      <c r="O111" s="9"/>
    </row>
    <row r="112" spans="1:16" x14ac:dyDescent="0.3">
      <c r="B112" s="1">
        <v>13.46</v>
      </c>
      <c r="C112" s="42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40"/>
      <c r="J112" s="12" t="s">
        <v>70</v>
      </c>
      <c r="L112" s="9"/>
      <c r="M112" s="9"/>
      <c r="N112" s="9"/>
      <c r="O112" s="9"/>
    </row>
    <row r="113" spans="1:16" x14ac:dyDescent="0.3">
      <c r="B113" s="1">
        <v>12.875999999999999</v>
      </c>
      <c r="C113" s="42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40"/>
      <c r="J113" s="12" t="s">
        <v>70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38"/>
      <c r="F114" s="6"/>
      <c r="G114" s="6"/>
      <c r="H114" s="6"/>
      <c r="I114" s="31"/>
      <c r="J114" s="13"/>
      <c r="K114" s="24"/>
      <c r="L114" s="10"/>
      <c r="M114" s="10"/>
      <c r="N114" s="10"/>
      <c r="O114" s="10"/>
      <c r="P114" s="8"/>
    </row>
    <row r="115" spans="1:16" x14ac:dyDescent="0.3">
      <c r="A115" s="4">
        <v>10</v>
      </c>
      <c r="B115" s="1">
        <v>9.6069999999999993</v>
      </c>
      <c r="C115" s="42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40">
        <f>AVERAGE(H115:H118)</f>
        <v>1.2506678007523346</v>
      </c>
      <c r="J115" s="12" t="s">
        <v>80</v>
      </c>
      <c r="L115" s="9">
        <f>GEOMEAN(G115:G130)</f>
        <v>7.730600894037428</v>
      </c>
      <c r="M115" s="9">
        <f>_xlfn.STDEV.P(G115:G130)</f>
        <v>0.51133283982112676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42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40"/>
      <c r="J116" s="12" t="s">
        <v>79</v>
      </c>
      <c r="L116" s="9"/>
      <c r="M116" s="9"/>
      <c r="N116" s="9"/>
      <c r="O116" s="9"/>
    </row>
    <row r="117" spans="1:16" x14ac:dyDescent="0.3">
      <c r="B117" s="1">
        <v>9.4</v>
      </c>
      <c r="C117" s="42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40"/>
      <c r="J117" s="12" t="s">
        <v>80</v>
      </c>
      <c r="L117" s="9"/>
      <c r="M117" s="9"/>
      <c r="N117" s="9"/>
      <c r="O117" s="9"/>
    </row>
    <row r="118" spans="1:16" x14ac:dyDescent="0.3">
      <c r="B118" s="1">
        <v>8.8000000000000007</v>
      </c>
      <c r="C118" s="42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40"/>
      <c r="J118" s="12" t="s">
        <v>80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30"/>
      <c r="L119" s="9"/>
      <c r="M119" s="9"/>
      <c r="N119" s="9"/>
      <c r="O119" s="9"/>
    </row>
    <row r="120" spans="1:16" x14ac:dyDescent="0.3">
      <c r="B120" s="1">
        <v>7.6459999999999999</v>
      </c>
      <c r="C120" s="42">
        <v>0.125</v>
      </c>
      <c r="D120" s="2">
        <v>1</v>
      </c>
      <c r="F120" s="1">
        <v>7.7176</v>
      </c>
      <c r="G120" s="1">
        <f>15.487/2</f>
        <v>7.7435</v>
      </c>
      <c r="H120" s="1">
        <f>B120/G120</f>
        <v>0.98740879447278362</v>
      </c>
      <c r="I120" s="40">
        <f>AVERAGE(H120:H122)</f>
        <v>1.0613292910537693</v>
      </c>
      <c r="J120" s="12" t="s">
        <v>70</v>
      </c>
      <c r="L120" s="9"/>
      <c r="M120" s="9"/>
      <c r="N120" s="9"/>
      <c r="O120" s="9"/>
    </row>
    <row r="121" spans="1:16" x14ac:dyDescent="0.3">
      <c r="B121" s="1">
        <v>8.7140000000000004</v>
      </c>
      <c r="C121" s="42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40"/>
      <c r="J121" s="12" t="s">
        <v>70</v>
      </c>
      <c r="L121" s="9"/>
      <c r="M121" s="9"/>
      <c r="N121" s="9"/>
      <c r="O121" s="9"/>
    </row>
    <row r="122" spans="1:16" x14ac:dyDescent="0.3">
      <c r="B122" s="1">
        <v>8.4209999999999994</v>
      </c>
      <c r="C122" s="42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40"/>
      <c r="J122" s="12" t="s">
        <v>70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30"/>
      <c r="L123" s="9"/>
      <c r="M123" s="9"/>
      <c r="N123" s="9"/>
      <c r="O123" s="9"/>
    </row>
    <row r="124" spans="1:16" x14ac:dyDescent="0.3">
      <c r="B124" s="1">
        <v>8.0690000000000008</v>
      </c>
      <c r="C124" s="42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40">
        <f>AVERAGE(H124:H126)</f>
        <v>0.98764265542173446</v>
      </c>
      <c r="J124" s="12" t="s">
        <v>70</v>
      </c>
      <c r="L124" s="9"/>
      <c r="M124" s="9"/>
      <c r="N124" s="9"/>
      <c r="O124" s="9"/>
    </row>
    <row r="125" spans="1:16" x14ac:dyDescent="0.3">
      <c r="B125" s="1">
        <v>8.3149999999999995</v>
      </c>
      <c r="C125" s="42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40"/>
      <c r="J125" s="12" t="s">
        <v>70</v>
      </c>
      <c r="L125" s="9"/>
      <c r="M125" s="9"/>
      <c r="N125" s="9"/>
      <c r="O125" s="9"/>
    </row>
    <row r="126" spans="1:16" x14ac:dyDescent="0.3">
      <c r="B126" s="1">
        <v>7.5555000000000003</v>
      </c>
      <c r="C126" s="42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40"/>
      <c r="J126" s="12" t="s">
        <v>70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30"/>
      <c r="L127" s="9"/>
      <c r="M127" s="9"/>
      <c r="N127" s="9"/>
      <c r="O127" s="9"/>
    </row>
    <row r="128" spans="1:16" x14ac:dyDescent="0.3">
      <c r="B128" s="1">
        <v>6.7332999999999998</v>
      </c>
      <c r="C128" s="42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40">
        <f>AVERAGE(H128:H130)</f>
        <v>0.93785803800069623</v>
      </c>
      <c r="J128" s="12" t="s">
        <v>70</v>
      </c>
      <c r="L128" s="9"/>
      <c r="M128" s="9"/>
      <c r="N128" s="9"/>
      <c r="O128" s="9"/>
    </row>
    <row r="129" spans="1:16" x14ac:dyDescent="0.3">
      <c r="B129" s="1">
        <v>5.8040000000000003</v>
      </c>
      <c r="C129" s="42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40"/>
      <c r="J129" s="12" t="s">
        <v>80</v>
      </c>
      <c r="L129" s="9"/>
      <c r="M129" s="9"/>
      <c r="N129" s="9"/>
      <c r="O129" s="9"/>
    </row>
    <row r="130" spans="1:16" x14ac:dyDescent="0.3">
      <c r="B130" s="1">
        <v>9.4809999999999999</v>
      </c>
      <c r="C130" s="42"/>
      <c r="D130" s="2">
        <v>3</v>
      </c>
      <c r="F130" s="1">
        <v>7.7</v>
      </c>
      <c r="G130" s="1">
        <f>16.589/2</f>
        <v>8.2944999999999993</v>
      </c>
      <c r="H130" s="1">
        <f>B130/G130</f>
        <v>1.1430465971426851</v>
      </c>
      <c r="I130" s="40"/>
      <c r="J130" s="12" t="s">
        <v>70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38"/>
      <c r="F131" s="6"/>
      <c r="G131" s="6"/>
      <c r="H131" s="6"/>
      <c r="I131" s="31"/>
      <c r="J131" s="13"/>
      <c r="K131" s="24"/>
      <c r="L131" s="10"/>
      <c r="M131" s="10"/>
      <c r="N131" s="10"/>
      <c r="O131" s="10"/>
      <c r="P131" s="8"/>
    </row>
    <row r="132" spans="1:16" x14ac:dyDescent="0.3">
      <c r="A132" s="4">
        <v>5</v>
      </c>
      <c r="B132" s="1">
        <v>5.7</v>
      </c>
      <c r="C132" s="42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40">
        <f>AVERAGE(H132:H134)</f>
        <v>0.77657351224747473</v>
      </c>
      <c r="J132" s="12" t="s">
        <v>80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x14ac:dyDescent="0.3">
      <c r="B133" s="1">
        <v>5.3419999999999996</v>
      </c>
      <c r="C133" s="42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40"/>
      <c r="J133" s="12" t="s">
        <v>80</v>
      </c>
      <c r="L133" s="9"/>
      <c r="M133" s="9"/>
      <c r="N133" s="9"/>
      <c r="O133" s="9"/>
    </row>
    <row r="134" spans="1:16" x14ac:dyDescent="0.3">
      <c r="B134" s="1">
        <v>4.4370000000000003</v>
      </c>
      <c r="C134" s="42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40"/>
      <c r="J134" s="12" t="s">
        <v>80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30"/>
      <c r="L135" s="9"/>
      <c r="M135" s="9"/>
      <c r="N135" s="9"/>
      <c r="O135" s="9"/>
    </row>
    <row r="136" spans="1:16" x14ac:dyDescent="0.3">
      <c r="B136" s="1">
        <v>6.5579999999999998</v>
      </c>
      <c r="C136" s="42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40">
        <f>AVERAGE(H136:H138)</f>
        <v>0.74281914325133969</v>
      </c>
      <c r="J136" s="12" t="s">
        <v>80</v>
      </c>
      <c r="L136" s="9"/>
      <c r="M136" s="9"/>
      <c r="N136" s="9"/>
      <c r="O136" s="9"/>
    </row>
    <row r="137" spans="1:16" x14ac:dyDescent="0.3">
      <c r="B137" s="1">
        <v>5.6040000000000001</v>
      </c>
      <c r="C137" s="42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40"/>
      <c r="J137" s="12" t="s">
        <v>80</v>
      </c>
      <c r="L137" s="9"/>
      <c r="M137" s="9"/>
      <c r="N137" s="9"/>
      <c r="O137" s="9"/>
    </row>
    <row r="138" spans="1:16" x14ac:dyDescent="0.3">
      <c r="B138" s="1">
        <v>5.7629999999999999</v>
      </c>
      <c r="C138" s="42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40"/>
      <c r="J138" s="12" t="s">
        <v>80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30"/>
      <c r="L139" s="9"/>
      <c r="M139" s="9"/>
      <c r="N139" s="9"/>
      <c r="O139" s="9"/>
    </row>
    <row r="140" spans="1:16" x14ac:dyDescent="0.3">
      <c r="B140" s="1">
        <v>5.5250000000000004</v>
      </c>
      <c r="C140" s="42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40">
        <f>AVERAGE(H140:H142)</f>
        <v>0.56333495169399483</v>
      </c>
      <c r="J140" s="12" t="s">
        <v>80</v>
      </c>
      <c r="L140" s="9"/>
      <c r="M140" s="9"/>
      <c r="N140" s="9"/>
      <c r="O140" s="9"/>
    </row>
    <row r="141" spans="1:16" x14ac:dyDescent="0.3">
      <c r="B141" s="1">
        <v>4.984</v>
      </c>
      <c r="C141" s="42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40"/>
      <c r="J141" s="12" t="s">
        <v>80</v>
      </c>
      <c r="L141" s="9"/>
      <c r="M141" s="9"/>
      <c r="N141" s="9"/>
      <c r="O141" s="9"/>
    </row>
    <row r="142" spans="1:16" x14ac:dyDescent="0.3">
      <c r="B142" s="1">
        <v>4.6050000000000004</v>
      </c>
      <c r="C142" s="42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40"/>
      <c r="J142" s="12" t="s">
        <v>80</v>
      </c>
      <c r="L142" s="9"/>
      <c r="M142" s="9"/>
      <c r="N142" s="9"/>
      <c r="O142" s="9"/>
    </row>
    <row r="143" spans="1:16" s="3" customFormat="1" x14ac:dyDescent="0.3">
      <c r="A143" s="5"/>
      <c r="C143" s="38"/>
      <c r="G143" s="6"/>
      <c r="I143" s="32"/>
      <c r="J143" s="13"/>
      <c r="K143" s="24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26">
        <f>GEOMEAN(G2:G142)</f>
        <v>6.8038599048580046</v>
      </c>
      <c r="N145" s="9"/>
      <c r="O145" s="9"/>
    </row>
    <row r="146" spans="7:15" ht="18" x14ac:dyDescent="0.35">
      <c r="G146" s="26">
        <f>_xlfn.STDEV.P(G2:G142)</f>
        <v>0.95891549837565138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45"/>
  <sheetViews>
    <sheetView zoomScale="66" workbookViewId="0">
      <selection activeCell="D13" sqref="D13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34" customFormat="1" ht="54" x14ac:dyDescent="0.35">
      <c r="A1" s="34" t="s">
        <v>76</v>
      </c>
      <c r="B1" s="34" t="s">
        <v>25</v>
      </c>
      <c r="C1" s="34" t="s">
        <v>71</v>
      </c>
      <c r="D1" s="34" t="s">
        <v>75</v>
      </c>
      <c r="E1" s="34" t="s">
        <v>72</v>
      </c>
      <c r="F1" s="34" t="s">
        <v>73</v>
      </c>
      <c r="U1"/>
    </row>
    <row r="2" spans="1:26" x14ac:dyDescent="0.3">
      <c r="A2" s="43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43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43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43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43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43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43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43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43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36" customFormat="1" ht="15.6" x14ac:dyDescent="0.3">
      <c r="A11" s="35"/>
      <c r="Z11"/>
    </row>
    <row r="12" spans="1:26" x14ac:dyDescent="0.3">
      <c r="A12" s="43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43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43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43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43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43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43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43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43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36" customFormat="1" ht="15.6" x14ac:dyDescent="0.3">
      <c r="A21" s="35"/>
    </row>
    <row r="22" spans="1:6" x14ac:dyDescent="0.3">
      <c r="A22" s="43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43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43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43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43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43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43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43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43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  <row r="43" spans="1:1" ht="18" x14ac:dyDescent="0.35">
      <c r="A43" s="34"/>
    </row>
    <row r="44" spans="1:1" ht="18" x14ac:dyDescent="0.35">
      <c r="A44" s="34"/>
    </row>
    <row r="45" spans="1:1" ht="18" x14ac:dyDescent="0.35">
      <c r="A45" s="34"/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2024-07-05T19:02:01Z</dcterms:modified>
</cp:coreProperties>
</file>