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C99C7C7-218E-40A4-AFF6-6B908341EC9C}" xr6:coauthVersionLast="36" xr6:coauthVersionMax="36" xr10:uidLastSave="{00000000-0000-0000-0000-000000000000}"/>
  <bookViews>
    <workbookView xWindow="0" yWindow="0" windowWidth="23010" windowHeight="9330" tabRatio="850" xr2:uid="{00000000-000D-0000-FFFF-FFFF00000000}"/>
  </bookViews>
  <sheets>
    <sheet name="Dashboard" sheetId="15" r:id="rId1"/>
    <sheet name="Status" sheetId="14" r:id="rId2"/>
    <sheet name="PYTHON" sheetId="6" r:id="rId3"/>
    <sheet name="STATISTICS" sheetId="9" r:id="rId4"/>
    <sheet name="MYSQL" sheetId="11" r:id="rId5"/>
    <sheet name="DataManipulation" sheetId="12" r:id="rId6"/>
    <sheet name="PowerBI" sheetId="13" r:id="rId7"/>
    <sheet name="Interview Preparation" sheetId="16" r:id="rId8"/>
    <sheet name="Sheet3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6" l="1"/>
  <c r="C7" i="14" s="1"/>
  <c r="G7" i="14" s="1"/>
  <c r="H7" i="14" s="1"/>
  <c r="C6" i="16"/>
  <c r="B6" i="16"/>
  <c r="H8" i="16" s="1"/>
  <c r="H6" i="16"/>
  <c r="H5" i="16"/>
  <c r="E7" i="14" s="1"/>
  <c r="H4" i="16"/>
  <c r="D7" i="14" s="1"/>
  <c r="H3" i="16"/>
  <c r="D12" i="6"/>
  <c r="D10" i="9"/>
  <c r="H7" i="16" l="1"/>
  <c r="H6" i="13"/>
  <c r="H3" i="6" l="1"/>
  <c r="C2" i="14" s="1"/>
  <c r="H4" i="6"/>
  <c r="D2" i="14" s="1"/>
  <c r="H5" i="6"/>
  <c r="E2" i="14" s="1"/>
  <c r="H6" i="6"/>
  <c r="F2" i="14" s="1"/>
  <c r="C11" i="13"/>
  <c r="B11" i="13"/>
  <c r="G6" i="14" s="1"/>
  <c r="H6" i="14" s="1"/>
  <c r="D11" i="13"/>
  <c r="C6" i="14" s="1"/>
  <c r="C8" i="12"/>
  <c r="B8" i="12"/>
  <c r="G5" i="14" s="1"/>
  <c r="D8" i="12"/>
  <c r="C10" i="11"/>
  <c r="B10" i="11"/>
  <c r="G4" i="14" s="1"/>
  <c r="H4" i="14" s="1"/>
  <c r="D10" i="11"/>
  <c r="C10" i="9"/>
  <c r="B10" i="9"/>
  <c r="G3" i="14" s="1"/>
  <c r="B12" i="6"/>
  <c r="G2" i="14" s="1"/>
  <c r="H2" i="14" s="1"/>
  <c r="C12" i="6"/>
  <c r="H5" i="13"/>
  <c r="E6" i="14" s="1"/>
  <c r="H4" i="13"/>
  <c r="D6" i="14" s="1"/>
  <c r="H3" i="13"/>
  <c r="H6" i="12"/>
  <c r="F5" i="14" s="1"/>
  <c r="H5" i="12"/>
  <c r="E5" i="14" s="1"/>
  <c r="H4" i="12"/>
  <c r="D5" i="14" s="1"/>
  <c r="H3" i="12"/>
  <c r="C5" i="14" s="1"/>
  <c r="H6" i="11"/>
  <c r="F4" i="14" s="1"/>
  <c r="H5" i="11"/>
  <c r="E4" i="14" s="1"/>
  <c r="H4" i="11"/>
  <c r="D4" i="14" s="1"/>
  <c r="H3" i="11"/>
  <c r="C4" i="14" s="1"/>
  <c r="H6" i="9"/>
  <c r="F3" i="14" s="1"/>
  <c r="H5" i="9"/>
  <c r="E3" i="14" s="1"/>
  <c r="H4" i="9"/>
  <c r="D3" i="14" s="1"/>
  <c r="H3" i="9"/>
  <c r="C3" i="14" s="1"/>
  <c r="H5" i="14" l="1"/>
  <c r="H3" i="14"/>
  <c r="H8" i="12"/>
  <c r="H7" i="12" s="1"/>
  <c r="H8" i="9"/>
  <c r="H7" i="9" s="1"/>
  <c r="H8" i="11"/>
  <c r="H7" i="11" s="1"/>
  <c r="H8" i="13"/>
  <c r="H7" i="13" s="1"/>
  <c r="H8" i="6"/>
  <c r="H7" i="6" s="1"/>
</calcChain>
</file>

<file path=xl/sharedStrings.xml><?xml version="1.0" encoding="utf-8"?>
<sst xmlns="http://schemas.openxmlformats.org/spreadsheetml/2006/main" count="233" uniqueCount="76">
  <si>
    <t>Sr No</t>
  </si>
  <si>
    <t>Task</t>
  </si>
  <si>
    <t xml:space="preserve">Session 1 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</si>
  <si>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</si>
  <si>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</si>
  <si>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</si>
  <si>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</si>
  <si>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</si>
  <si>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</si>
  <si>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</si>
  <si>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10</t>
  </si>
  <si>
    <t xml:space="preserve">Session 2 </t>
  </si>
  <si>
    <t>Status</t>
  </si>
  <si>
    <t>Completed</t>
  </si>
  <si>
    <t>In Progress</t>
  </si>
  <si>
    <t>On Hold</t>
  </si>
  <si>
    <t>Yet to Start</t>
  </si>
  <si>
    <t>Count</t>
  </si>
  <si>
    <t>Total</t>
  </si>
  <si>
    <t>Module</t>
  </si>
  <si>
    <t>Python</t>
  </si>
  <si>
    <t>Statistics</t>
  </si>
  <si>
    <t>MySQL</t>
  </si>
  <si>
    <t>Data Manipulation</t>
  </si>
  <si>
    <t>Power BI</t>
  </si>
  <si>
    <t>Progress</t>
  </si>
  <si>
    <t>Total Sessions</t>
  </si>
  <si>
    <t>Remaining</t>
  </si>
  <si>
    <t>Intro to Python &amp; Installation</t>
  </si>
  <si>
    <t>Session Topics</t>
  </si>
  <si>
    <t>Data Types &amp; User Input</t>
  </si>
  <si>
    <t>Operators &amp; Expressions</t>
  </si>
  <si>
    <t>Conditional Statements</t>
  </si>
  <si>
    <t>Loops and Iterations</t>
  </si>
  <si>
    <t>Functions in Python</t>
  </si>
  <si>
    <t>OOP Basics</t>
  </si>
  <si>
    <t>OOP Advanced</t>
  </si>
  <si>
    <t>File &amp; Exception Handling</t>
  </si>
  <si>
    <t>Regular Expressions &amp; GUI</t>
  </si>
  <si>
    <t>Intro to Statistics</t>
  </si>
  <si>
    <t>Measures of Central Tendency</t>
  </si>
  <si>
    <t>Measures of Dispersion</t>
  </si>
  <si>
    <t>Probability Concepts</t>
  </si>
  <si>
    <t>Probability Distributions</t>
  </si>
  <si>
    <t>Sampling and EDA in Excel</t>
  </si>
  <si>
    <t>Hypothesis Testing</t>
  </si>
  <si>
    <t>Excel Tools and Add-ons</t>
  </si>
  <si>
    <t>Numpy Basics</t>
  </si>
  <si>
    <t>Pandas DataFrames</t>
  </si>
  <si>
    <t>Data Cleaning with Pandas</t>
  </si>
  <si>
    <t>Exploratory Data Analysis (EDA)</t>
  </si>
  <si>
    <t>Matplotlib for Plotting</t>
  </si>
  <si>
    <t>Seaborn &amp; Advanced Visualizations</t>
  </si>
  <si>
    <t>MySQL Intro &amp; Setup</t>
  </si>
  <si>
    <t>Database Design &amp; DDL Commands</t>
  </si>
  <si>
    <t>DML &amp; DQL</t>
  </si>
  <si>
    <t>Advanced Filtering</t>
  </si>
  <si>
    <t>Aggregation &amp; Grouping</t>
  </si>
  <si>
    <t>Joins in SQL</t>
  </si>
  <si>
    <t>Stored Procedures &amp; Triggers</t>
  </si>
  <si>
    <t>Python &amp; MySQL Connectivity</t>
  </si>
  <si>
    <t>Power BI Intro &amp; Installation</t>
  </si>
  <si>
    <t>Visuals Part 1</t>
  </si>
  <si>
    <t>Visuals Part 2</t>
  </si>
  <si>
    <t>Power Query Editor</t>
  </si>
  <si>
    <t>DAX Basics</t>
  </si>
  <si>
    <t>DAX Advanced</t>
  </si>
  <si>
    <t>Modeling in Power BI</t>
  </si>
  <si>
    <t>Dashboards &amp; Report Building</t>
  </si>
  <si>
    <t>Publishing &amp; Sharing Reports</t>
  </si>
  <si>
    <t>GitHub Profile &amp; Resume Building</t>
  </si>
  <si>
    <t>LinkedIn/Naukri Optimization</t>
  </si>
  <si>
    <t>Technical Test / Debate Day</t>
  </si>
  <si>
    <t>Final Project Review &amp; Presentation</t>
  </si>
  <si>
    <t>Interview Preparation</t>
  </si>
  <si>
    <t>Session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</si>
</sst>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164" fontId="0" fillId="0" borderId="0" xfId="1" applyNumberFormat="1" applyFont="1"/>
    <xf numFmtId="0" fontId="0" fillId="0" borderId="4" xfId="0" applyFill="1" applyBorder="1"/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Status!$H$1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Status!$B$2:$B$7</c:f>
              <c:strCache>
                <c:ptCount val="6"/>
                <c:pt idx="0">
                  <c:v>Python</c:v>
                </c:pt>
                <c:pt idx="1">
                  <c:v>Statistics</c:v>
                </c:pt>
                <c:pt idx="2">
                  <c:v>MySQL</c:v>
                </c:pt>
                <c:pt idx="3">
                  <c:v>Data Manipulation</c:v>
                </c:pt>
                <c:pt idx="4">
                  <c:v>Power BI</c:v>
                </c:pt>
                <c:pt idx="5">
                  <c:v>Interview Preparation</c:v>
                </c:pt>
              </c:strCache>
            </c:strRef>
          </c:cat>
          <c:val>
            <c:numRef>
              <c:f>Status!$H$2:$H$7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76C-ACC5-ADE6F71C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996240"/>
        <c:axId val="268187248"/>
      </c:barChart>
      <c:catAx>
        <c:axId val="2699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7248"/>
        <c:crosses val="autoZero"/>
        <c:auto val="1"/>
        <c:lblAlgn val="ctr"/>
        <c:lblOffset val="100"/>
        <c:noMultiLvlLbl val="0"/>
      </c:catAx>
      <c:valAx>
        <c:axId val="268187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6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Session</a:t>
            </a:r>
            <a:r>
              <a:rPr lang="en-IN" baseline="0"/>
              <a:t> wise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Status!$F$1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Status!$B$2:$B$7</c:f>
              <c:strCache>
                <c:ptCount val="6"/>
                <c:pt idx="0">
                  <c:v>Python</c:v>
                </c:pt>
                <c:pt idx="1">
                  <c:v>Statistics</c:v>
                </c:pt>
                <c:pt idx="2">
                  <c:v>MySQL</c:v>
                </c:pt>
                <c:pt idx="3">
                  <c:v>Data Manipulation</c:v>
                </c:pt>
                <c:pt idx="4">
                  <c:v>Power BI</c:v>
                </c:pt>
                <c:pt idx="5">
                  <c:v>Interview Preparation</c:v>
                </c:pt>
              </c:strCache>
            </c:strRef>
          </c:cat>
          <c:val>
            <c:numRef>
              <c:f>Status!$F$2:$F$7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D-4CE1-961F-2EFB9793DD1F}"/>
            </c:ext>
          </c:extLst>
        </c:ser>
        <c:ser>
          <c:idx val="1"/>
          <c:order val="1"/>
          <c:tx>
            <c:strRef>
              <c:f>Status!$G$1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Status!$B$2:$B$7</c:f>
              <c:strCache>
                <c:ptCount val="6"/>
                <c:pt idx="0">
                  <c:v>Python</c:v>
                </c:pt>
                <c:pt idx="1">
                  <c:v>Statistics</c:v>
                </c:pt>
                <c:pt idx="2">
                  <c:v>MySQL</c:v>
                </c:pt>
                <c:pt idx="3">
                  <c:v>Data Manipulation</c:v>
                </c:pt>
                <c:pt idx="4">
                  <c:v>Power BI</c:v>
                </c:pt>
                <c:pt idx="5">
                  <c:v>Interview Preparation</c:v>
                </c:pt>
              </c:strCache>
            </c:strRef>
          </c:cat>
          <c:val>
            <c:numRef>
              <c:f>Status!$G$2:$G$7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D-4CE1-961F-2EFB9793D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8184896"/>
        <c:axId val="268186856"/>
      </c:barChart>
      <c:catAx>
        <c:axId val="26818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6856"/>
        <c:crosses val="autoZero"/>
        <c:auto val="1"/>
        <c:lblAlgn val="ctr"/>
        <c:lblOffset val="100"/>
        <c:noMultiLvlLbl val="0"/>
      </c:catAx>
      <c:valAx>
        <c:axId val="2681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6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7620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601980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0000000}" name="Table25" displayName="Table25" ref="A1:H7" totalsRowShown="0" headerRowDxfId="47">
  <autoFilter ref="A1:H7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Sr No"/>
    <tableColumn id="2" xr3:uid="{00000000-0010-0000-0000-000002000000}" name="Module"/>
    <tableColumn id="3" xr3:uid="{00000000-0010-0000-0000-000003000000}" name="Yet to Start"/>
    <tableColumn id="4" xr3:uid="{00000000-0010-0000-0000-000004000000}" name="In Progress"/>
    <tableColumn id="5" xr3:uid="{00000000-0010-0000-0000-000005000000}" name="On Hold"/>
    <tableColumn id="6" xr3:uid="{00000000-0010-0000-0000-000006000000}" name="Completed"/>
    <tableColumn id="7" xr3:uid="{00000000-0010-0000-0000-000007000000}" name="Total"/>
    <tableColumn id="8" xr3:uid="{00000000-0010-0000-0000-000008000000}" name="Progress" dataDxfId="15" dataCellStyle="Percent">
      <calculatedColumnFormula>Table25[[#This Row],[Completed]]*100/Table25[[#This Row],[Total]]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ble8" displayName="Table8" ref="A1:E11" totalsRowCount="1">
  <autoFilter ref="A1:E10" xr:uid="{00000000-0009-0000-0100-000008000000}"/>
  <tableColumns count="5">
    <tableColumn id="1" xr3:uid="{00000000-0010-0000-0F00-000001000000}" name="Sr No" totalsRowLabel="Total"/>
    <tableColumn id="2" xr3:uid="{00000000-0010-0000-0F00-000002000000}" name="Task" totalsRowFunction="count"/>
    <tableColumn id="3" xr3:uid="{00000000-0010-0000-0F00-000003000000}" name="Status" totalsRowFunction="count"/>
    <tableColumn id="4" xr3:uid="{00000000-0010-0000-0F00-000004000000}" name="Session Topics" totalsRowFunction="count"/>
    <tableColumn id="5" xr3:uid="{F8A1F15D-7446-45D3-B205-A2FC5A2387C9}" name="Session Dat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le1315161718192021" displayName="Table1315161718192021" ref="G2:H8" totalsRowCount="1" tableBorderDxfId="30">
  <autoFilter ref="G2:H7" xr:uid="{00000000-0009-0000-0100-000014000000}"/>
  <tableColumns count="2">
    <tableColumn id="1" xr3:uid="{00000000-0010-0000-1000-000001000000}" name="Status" totalsRowLabel="Total" dataDxfId="29" totalsRowDxfId="28"/>
    <tableColumn id="2" xr3:uid="{00000000-0010-0000-1000-000002000000}" name="Count" totalsRowFunction="custom" dataDxfId="27" totalsRowDxfId="26">
      <totalsRowFormula>Table8[[#Totals],[Task]]</totalsRow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20D1F-5CB2-4BC4-84F8-E1C227AAC3CC}" name="Table83" displayName="Table83" ref="A1:E6" totalsRowCount="1">
  <autoFilter ref="A1:E5" xr:uid="{00000000-0009-0000-0100-000008000000}"/>
  <tableColumns count="5">
    <tableColumn id="1" xr3:uid="{4477FD4A-70D4-4963-8069-46BF239E93F1}" name="Sr No" totalsRowLabel="Total"/>
    <tableColumn id="2" xr3:uid="{07F0272B-F129-4F97-8856-8B743F287B6C}" name="Task" totalsRowFunction="count"/>
    <tableColumn id="3" xr3:uid="{C76FBC43-705C-4E1B-BB35-4F859BA6CDFD}" name="Status" totalsRowFunction="count"/>
    <tableColumn id="4" xr3:uid="{C3696B5E-BA56-48E5-A84A-7814D87875D9}" name="Session Topics" totalsRowFunction="count"/>
    <tableColumn id="5" xr3:uid="{FD1D210A-21D0-46FA-A888-2B843C61B79A}" name="Session Dat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4CE51-856B-473F-8E80-9402D3B1B363}" name="Table13151617181920214" displayName="Table13151617181920214" ref="G2:H8" totalsRowCount="1" tableBorderDxfId="16">
  <autoFilter ref="G2:H7" xr:uid="{00000000-0009-0000-0100-000014000000}"/>
  <tableColumns count="2">
    <tableColumn id="1" xr3:uid="{F7A8D909-5FBC-48A8-922C-87E3F15BA139}" name="Status" totalsRowLabel="Total" dataDxfId="14" totalsRowDxfId="13"/>
    <tableColumn id="2" xr3:uid="{40317AF9-03B6-481D-A928-364A64E6326C}" name="Count" totalsRowFunction="custom" dataDxfId="12" totalsRowDxfId="11">
      <totalsRowFormula>Table83[[#Totals],[Task]]</totalsRow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12" totalsRowCount="1" headerRowDxfId="10" dataDxfId="24" totalsRowDxfId="25">
  <autoFilter ref="A1:E11" xr:uid="{00000000-0009-0000-0100-000001000000}"/>
  <tableColumns count="5">
    <tableColumn id="1" xr3:uid="{00000000-0010-0000-0100-000001000000}" name="Sr No" totalsRowLabel="Total" dataDxfId="9" totalsRowDxfId="4"/>
    <tableColumn id="2" xr3:uid="{00000000-0010-0000-0100-000002000000}" name="Task" totalsRowFunction="count" dataDxfId="8" totalsRowDxfId="3"/>
    <tableColumn id="3" xr3:uid="{00000000-0010-0000-0100-000003000000}" name="Status" totalsRowFunction="count" dataDxfId="7" totalsRowDxfId="2"/>
    <tableColumn id="4" xr3:uid="{00000000-0010-0000-0100-000004000000}" name="Session Topics" totalsRowFunction="custom" dataDxfId="6" totalsRowDxfId="1">
      <totalsRowFormula>SUBTOTAL(9,Table1[Session Topics])</totalsRowFormula>
    </tableColumn>
    <tableColumn id="5" xr3:uid="{6E67F4A3-863F-41D8-81FC-EE5306129AE7}" name="Session Date" dataDxfId="5" totalsRow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13" displayName="Table13" ref="G2:H8" totalsRowCount="1" headerRowDxfId="19" dataDxfId="17" totalsRowDxfId="18" tableBorderDxfId="46">
  <autoFilter ref="G2:H7" xr:uid="{00000000-0009-0000-0100-00000D000000}"/>
  <tableColumns count="2">
    <tableColumn id="1" xr3:uid="{00000000-0010-0000-0200-000001000000}" name="Status" totalsRowLabel="Total Sessions" dataDxfId="23" totalsRowDxfId="22"/>
    <tableColumn id="2" xr3:uid="{00000000-0010-0000-0200-000002000000}" name="Count" totalsRowFunction="custom" dataDxfId="21" totalsRowDxfId="20">
      <totalsRowFormula>Table1[[#Totals],[Task]]</totalsRow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:E10" totalsRowCount="1">
  <autoFilter ref="A1:E9" xr:uid="{00000000-0009-0000-0100-000004000000}"/>
  <tableColumns count="5">
    <tableColumn id="1" xr3:uid="{00000000-0010-0000-0700-000001000000}" name="Sr No" totalsRowLabel="Total"/>
    <tableColumn id="2" xr3:uid="{00000000-0010-0000-0700-000002000000}" name="Task" totalsRowFunction="count"/>
    <tableColumn id="3" xr3:uid="{00000000-0010-0000-0700-000003000000}" name="Status" totalsRowFunction="count"/>
    <tableColumn id="4" xr3:uid="{00000000-0010-0000-0700-000004000000}" name="Session Topics" totalsRowFunction="count"/>
    <tableColumn id="5" xr3:uid="{97F50B0C-D1FF-44ED-8171-246591C7685F}" name="Session Dat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3151617" displayName="Table13151617" ref="G2:H8" totalsRowCount="1" tableBorderDxfId="45">
  <autoFilter ref="G2:H7" xr:uid="{00000000-0009-0000-0100-000010000000}"/>
  <tableColumns count="2">
    <tableColumn id="1" xr3:uid="{00000000-0010-0000-0800-000001000000}" name="Status" totalsRowLabel="Total" dataDxfId="44" totalsRowDxfId="43"/>
    <tableColumn id="2" xr3:uid="{00000000-0010-0000-0800-000002000000}" name="Count" totalsRowFunction="custom" dataDxfId="42" totalsRowDxfId="41">
      <totalsRowFormula>Table4[[#Totals],[Task]]</totalsRow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Table6" displayName="Table6" ref="A1:E10" totalsRowCount="1">
  <autoFilter ref="A1:E9" xr:uid="{00000000-0009-0000-0100-000006000000}"/>
  <tableColumns count="5">
    <tableColumn id="1" xr3:uid="{00000000-0010-0000-0B00-000001000000}" name="Sr No" totalsRowLabel="Total"/>
    <tableColumn id="2" xr3:uid="{00000000-0010-0000-0B00-000002000000}" name="Task" totalsRowFunction="count"/>
    <tableColumn id="3" xr3:uid="{00000000-0010-0000-0B00-000003000000}" name="Status" totalsRowFunction="count"/>
    <tableColumn id="4" xr3:uid="{00000000-0010-0000-0B00-000004000000}" name="Session Topics" totalsRowFunction="count"/>
    <tableColumn id="5" xr3:uid="{ED20856A-4619-413D-B217-8B466E2F497B}" name="Session Dat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31516171819" displayName="Table131516171819" ref="G2:H8" totalsRowCount="1" tableBorderDxfId="40">
  <autoFilter ref="G2:H7" xr:uid="{00000000-0009-0000-0100-000012000000}"/>
  <tableColumns count="2">
    <tableColumn id="1" xr3:uid="{00000000-0010-0000-0C00-000001000000}" name="Status" totalsRowLabel="Total" dataDxfId="39" totalsRowDxfId="38"/>
    <tableColumn id="2" xr3:uid="{00000000-0010-0000-0C00-000002000000}" name="Count" totalsRowFunction="custom" dataDxfId="37" totalsRowDxfId="36">
      <totalsRowFormula>Table6[[#Totals],[Task]]</totalsRow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Table7" displayName="Table7" ref="A1:E8" totalsRowCount="1">
  <autoFilter ref="A1:E7" xr:uid="{00000000-0009-0000-0100-000007000000}"/>
  <tableColumns count="5">
    <tableColumn id="1" xr3:uid="{00000000-0010-0000-0D00-000001000000}" name="Sr No" totalsRowLabel="Total"/>
    <tableColumn id="2" xr3:uid="{00000000-0010-0000-0D00-000002000000}" name="Task" totalsRowFunction="count"/>
    <tableColumn id="3" xr3:uid="{00000000-0010-0000-0D00-000003000000}" name="Status" totalsRowFunction="count"/>
    <tableColumn id="4" xr3:uid="{00000000-0010-0000-0D00-000004000000}" name="Session Topics" totalsRowFunction="count"/>
    <tableColumn id="5" xr3:uid="{139F34BB-AFB9-43CA-90CA-8960CCDAD677}" name="Session Dat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13151617181920" displayName="Table13151617181920" ref="G2:H8" totalsRowCount="1" tableBorderDxfId="35">
  <autoFilter ref="G2:H7" xr:uid="{00000000-0009-0000-0100-000013000000}"/>
  <tableColumns count="2">
    <tableColumn id="1" xr3:uid="{00000000-0010-0000-0E00-000001000000}" name="Status" totalsRowLabel="Total" dataDxfId="34" totalsRowDxfId="33"/>
    <tableColumn id="2" xr3:uid="{00000000-0010-0000-0E00-000002000000}" name="Count" totalsRowFunction="custom" dataDxfId="32" totalsRowDxfId="31">
      <totalsRowFormula>Table7[[#Totals],[Task]]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externalLinkPath" Target="/Users/lenovo/Desktop/HTD%203PM.xlsx" TargetMode="External"/><Relationship Id="rId7" Type="http://schemas.openxmlformats.org/officeDocument/2006/relationships/externalLinkPath" Target="/Users/lenovo/Desktop/HTD%203PM.xlsx" TargetMode="External"/><Relationship Id="rId2" Type="http://schemas.openxmlformats.org/officeDocument/2006/relationships/externalLinkPath" Target="/Users/lenovo/Desktop/HTD%203PM.xlsx" TargetMode="External"/><Relationship Id="rId1" Type="http://schemas.openxmlformats.org/officeDocument/2006/relationships/externalLinkPath" Target="/Users/lenovo/Desktop/HTD%203PM.xlsx" TargetMode="External"/><Relationship Id="rId6" Type="http://schemas.openxmlformats.org/officeDocument/2006/relationships/externalLinkPath" Target="/Users/lenovo/Desktop/HTD%203PM.xlsx" TargetMode="External"/><Relationship Id="rId5" Type="http://schemas.openxmlformats.org/officeDocument/2006/relationships/externalLinkPath" Target="/Users/lenovo/Desktop/HTD%203PM.xlsx" TargetMode="External"/><Relationship Id="rId4" Type="http://schemas.openxmlformats.org/officeDocument/2006/relationships/externalLinkPath" Target="/Users/lenovo/Desktop/HTD%203PM.xlsx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6" zoomScaleNormal="100" workbookViewId="0">
      <selection activeCell="T6" sqref="T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F7" sqref="F7"/>
    </sheetView>
  </sheetViews>
  <sheetFormatPr defaultRowHeight="15" x14ac:dyDescent="0.25"/>
  <cols>
    <col min="2" max="2" width="20.7109375" bestFit="1" customWidth="1"/>
    <col min="3" max="3" width="16.7109375" customWidth="1"/>
    <col min="4" max="4" width="13.42578125" customWidth="1"/>
    <col min="5" max="5" width="14.5703125" customWidth="1"/>
    <col min="6" max="6" width="15.140625" customWidth="1"/>
    <col min="7" max="7" width="21.42578125" customWidth="1"/>
    <col min="8" max="8" width="26.140625" customWidth="1"/>
  </cols>
  <sheetData>
    <row r="1" spans="1:8" ht="22.9" customHeight="1" x14ac:dyDescent="0.25">
      <c r="A1" s="9" t="s">
        <v>0</v>
      </c>
      <c r="B1" s="9" t="s">
        <v>19</v>
      </c>
      <c r="C1" s="8" t="s">
        <v>16</v>
      </c>
      <c r="D1" s="8" t="s">
        <v>14</v>
      </c>
      <c r="E1" s="8" t="s">
        <v>15</v>
      </c>
      <c r="F1" s="8" t="s">
        <v>13</v>
      </c>
      <c r="G1" s="10" t="s">
        <v>18</v>
      </c>
      <c r="H1" s="10" t="s">
        <v>25</v>
      </c>
    </row>
    <row r="2" spans="1:8" ht="22.9" customHeight="1" x14ac:dyDescent="0.25">
      <c r="A2">
        <v>1</v>
      </c>
      <c r="B2" t="s">
        <v>20</v>
      </c>
      <c r="C2">
        <f>PYTHON!H3</f>
        <v>10</v>
      </c>
      <c r="D2">
        <f>PYTHON!H4</f>
        <v>0</v>
      </c>
      <c r="E2">
        <f>PYTHON!H5</f>
        <v>0</v>
      </c>
      <c r="F2">
        <f>PYTHON!H6</f>
        <v>0</v>
      </c>
      <c r="G2">
        <f>Table1[[#Totals],[Task]]</f>
        <v>10</v>
      </c>
      <c r="H2" s="5">
        <f>Table25[[#This Row],[Completed]]*100/Table25[[#This Row],[Total]]</f>
        <v>0</v>
      </c>
    </row>
    <row r="3" spans="1:8" ht="22.9" customHeight="1" x14ac:dyDescent="0.25">
      <c r="A3">
        <v>2</v>
      </c>
      <c r="B3" t="s">
        <v>21</v>
      </c>
      <c r="C3">
        <f>STATISTICS!H3</f>
        <v>8</v>
      </c>
      <c r="D3">
        <f>STATISTICS!H4</f>
        <v>0</v>
      </c>
      <c r="E3">
        <f>STATISTICS!H5</f>
        <v>0</v>
      </c>
      <c r="F3">
        <f>STATISTICS!H6</f>
        <v>0</v>
      </c>
      <c r="G3">
        <f>Table4[[#Totals],[Task]]</f>
        <v>8</v>
      </c>
      <c r="H3" s="5">
        <f>Table25[[#This Row],[Completed]]*100/Table25[[#This Row],[Total]]</f>
        <v>0</v>
      </c>
    </row>
    <row r="4" spans="1:8" ht="22.9" customHeight="1" x14ac:dyDescent="0.25">
      <c r="A4">
        <v>3</v>
      </c>
      <c r="B4" t="s">
        <v>22</v>
      </c>
      <c r="C4">
        <f>MYSQL!H3</f>
        <v>8</v>
      </c>
      <c r="D4">
        <f>MYSQL!H4</f>
        <v>0</v>
      </c>
      <c r="E4">
        <f>MYSQL!H5</f>
        <v>0</v>
      </c>
      <c r="F4">
        <f>MYSQL!H6</f>
        <v>0</v>
      </c>
      <c r="G4">
        <f>Table6[[#Totals],[Task]]</f>
        <v>8</v>
      </c>
      <c r="H4" s="5">
        <f>Table25[[#This Row],[Completed]]*100/Table25[[#This Row],[Total]]</f>
        <v>0</v>
      </c>
    </row>
    <row r="5" spans="1:8" ht="22.9" customHeight="1" x14ac:dyDescent="0.25">
      <c r="A5">
        <v>4</v>
      </c>
      <c r="B5" t="s">
        <v>23</v>
      </c>
      <c r="C5">
        <f>DataManipulation!H3</f>
        <v>6</v>
      </c>
      <c r="D5">
        <f>DataManipulation!H4</f>
        <v>0</v>
      </c>
      <c r="E5">
        <f>DataManipulation!H5</f>
        <v>0</v>
      </c>
      <c r="F5">
        <f>DataManipulation!H6</f>
        <v>0</v>
      </c>
      <c r="G5">
        <f>Table7[[#Totals],[Task]]</f>
        <v>6</v>
      </c>
      <c r="H5" s="5">
        <f>Table25[[#This Row],[Completed]]*100/Table25[[#This Row],[Total]]</f>
        <v>0</v>
      </c>
    </row>
    <row r="6" spans="1:8" ht="22.9" customHeight="1" x14ac:dyDescent="0.25">
      <c r="A6">
        <v>5</v>
      </c>
      <c r="B6" t="s">
        <v>24</v>
      </c>
      <c r="C6">
        <f>Table8[[#Totals],[Session Topics]]</f>
        <v>9</v>
      </c>
      <c r="D6">
        <f>PowerBI!H4</f>
        <v>0</v>
      </c>
      <c r="E6">
        <f>PowerBI!H5</f>
        <v>0</v>
      </c>
      <c r="F6">
        <v>0</v>
      </c>
      <c r="G6">
        <f>Table8[[#Totals],[Task]]</f>
        <v>9</v>
      </c>
      <c r="H6" s="5">
        <f>Table25[[#This Row],[Completed]]*100/Table25[[#This Row],[Total]]</f>
        <v>0</v>
      </c>
    </row>
    <row r="7" spans="1:8" ht="22.9" customHeight="1" x14ac:dyDescent="0.25">
      <c r="A7">
        <v>6</v>
      </c>
      <c r="B7" t="s">
        <v>74</v>
      </c>
      <c r="C7" s="24">
        <f>Table83[[#Totals],[Session Topics]]</f>
        <v>4</v>
      </c>
      <c r="D7">
        <f>'Interview Preparation'!H4</f>
        <v>0</v>
      </c>
      <c r="E7">
        <f>'Interview Preparation'!H5</f>
        <v>0</v>
      </c>
      <c r="F7">
        <v>0</v>
      </c>
      <c r="G7" s="24">
        <f>Table25[[#This Row],[Yet to Start]]</f>
        <v>4</v>
      </c>
      <c r="H7" s="5">
        <f>Table25[[#This Row],[Completed]]*100/Table25[[#This Row],[Total]]</f>
        <v>0</v>
      </c>
    </row>
    <row r="8" spans="1:8" ht="22.9" customHeight="1" x14ac:dyDescent="0.25"/>
    <row r="9" spans="1:8" ht="22.9" customHeight="1" x14ac:dyDescent="0.25"/>
    <row r="10" spans="1:8" ht="22.9" customHeight="1" x14ac:dyDescent="0.25"/>
    <row r="11" spans="1:8" ht="22.9" customHeight="1" x14ac:dyDescent="0.25"/>
    <row r="12" spans="1:8" ht="22.9" customHeight="1" x14ac:dyDescent="0.25"/>
  </sheetData>
  <dataConsolidate>
    <dataRefs count="12">
      <dataRef ref="F2:G6" sheet="AdEXCEL" r:id="rId1"/>
      <dataRef ref="F2:G6" sheet="AWS" r:id="rId2"/>
      <dataRef ref="F2:G6" sheet="DataManipulation"/>
      <dataRef ref="F2:G6" sheet="DJANGO" r:id="rId3"/>
      <dataRef ref="F2:G6" sheet="DL" r:id="rId4"/>
      <dataRef ref="F2:G6" sheet="FLASK" r:id="rId5"/>
      <dataRef ref="F2:G6" sheet="ML" r:id="rId6"/>
      <dataRef ref="F2:G6" sheet="MYSQL"/>
      <dataRef ref="F2:G6" sheet="NLP" r:id="rId7"/>
      <dataRef ref="F2:G6" sheet="PowerBI"/>
      <dataRef ref="F2:G6" sheet="PYTHON"/>
      <dataRef ref="F2:G6" sheet="STATISTICS"/>
    </dataRefs>
  </dataConsolidate>
  <conditionalFormatting sqref="H2:H7">
    <cfRule type="dataBar" priority="1">
      <dataBar>
        <cfvo type="num" val="0"/>
        <cfvo type="num" val="100"/>
        <color theme="2" tint="-0.249977111117893"/>
      </dataBar>
      <extLst>
        <ext xmlns:x14="http://schemas.microsoft.com/office/spreadsheetml/2009/9/main" uri="{B025F937-C7B1-47D3-B67F-A62EFF666E3E}">
          <x14:id>{4F3DB922-E101-4705-99F6-698CA7A2C270}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{9326B8EE-0B34-4733-A950-C2B6782A6B3B}</x14:id>
        </ext>
      </extLst>
    </cfRule>
  </conditionalFormatting>
  <pageMargins left="0.7" right="0.7" top="0.75" bottom="0.75" header="0.3" footer="0.3"/>
  <pageSetup orientation="portrait" r:id="rId8"/>
  <tableParts count="1"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3DB922-E101-4705-99F6-698CA7A2C27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9326B8EE-0B34-4733-A950-C2B6782A6B3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1" sqref="E1"/>
    </sheetView>
  </sheetViews>
  <sheetFormatPr defaultRowHeight="15" x14ac:dyDescent="0.25"/>
  <cols>
    <col min="1" max="1" width="9.140625" style="12"/>
    <col min="2" max="2" width="17.7109375" style="12" customWidth="1"/>
    <col min="3" max="3" width="17.42578125" style="12" customWidth="1"/>
    <col min="4" max="4" width="27.7109375" style="12" bestFit="1" customWidth="1"/>
    <col min="5" max="5" width="16.85546875" style="12" bestFit="1" customWidth="1"/>
    <col min="6" max="6" width="9.140625" style="12"/>
    <col min="7" max="7" width="12.5703125" style="12" customWidth="1"/>
    <col min="8" max="16384" width="9.140625" style="12"/>
  </cols>
  <sheetData>
    <row r="1" spans="1:8" x14ac:dyDescent="0.25">
      <c r="A1" s="26" t="s">
        <v>0</v>
      </c>
      <c r="B1" s="26" t="s">
        <v>1</v>
      </c>
      <c r="C1" s="26" t="s">
        <v>12</v>
      </c>
      <c r="D1" s="26" t="s">
        <v>29</v>
      </c>
      <c r="E1" s="26" t="s">
        <v>75</v>
      </c>
      <c r="F1" s="11"/>
    </row>
    <row r="2" spans="1:8" x14ac:dyDescent="0.25">
      <c r="A2" s="12">
        <v>1</v>
      </c>
      <c r="B2" s="12" t="s">
        <v>2</v>
      </c>
      <c r="C2" s="12" t="s">
        <v>16</v>
      </c>
      <c r="D2" s="20" t="s">
        <v>28</v>
      </c>
      <c r="E2" s="25"/>
      <c r="G2" s="12" t="s">
        <v>12</v>
      </c>
      <c r="H2" s="12" t="s">
        <v>17</v>
      </c>
    </row>
    <row r="3" spans="1:8" x14ac:dyDescent="0.25">
      <c r="A3" s="12">
        <v>2</v>
      </c>
      <c r="B3" s="12" t="s">
        <v>11</v>
      </c>
      <c r="C3" s="12" t="s">
        <v>16</v>
      </c>
      <c r="D3" s="20" t="s">
        <v>30</v>
      </c>
      <c r="E3" s="25"/>
      <c r="G3" s="13" t="s">
        <v>16</v>
      </c>
      <c r="H3" s="14">
        <f>COUNTIF(C2:C11,"Yet to Start")</f>
        <v>10</v>
      </c>
    </row>
    <row r="4" spans="1:8" x14ac:dyDescent="0.25">
      <c r="A4" s="12">
        <v>3</v>
      </c>
      <c r="B4" s="12" t="s">
        <v>3</v>
      </c>
      <c r="C4" s="12" t="s">
        <v>16</v>
      </c>
      <c r="D4" s="20" t="s">
        <v>31</v>
      </c>
      <c r="E4" s="25"/>
      <c r="G4" s="13" t="s">
        <v>14</v>
      </c>
      <c r="H4" s="14">
        <f>COUNTIF(Table1[Status],"In Progress")</f>
        <v>0</v>
      </c>
    </row>
    <row r="5" spans="1:8" x14ac:dyDescent="0.25">
      <c r="A5" s="12">
        <v>4</v>
      </c>
      <c r="B5" s="12" t="s">
        <v>4</v>
      </c>
      <c r="C5" s="12" t="s">
        <v>16</v>
      </c>
      <c r="D5" s="20" t="s">
        <v>32</v>
      </c>
      <c r="E5" s="25"/>
      <c r="G5" s="13" t="s">
        <v>15</v>
      </c>
      <c r="H5" s="14">
        <f>COUNTIF(Table1[Status],"On Hold")</f>
        <v>0</v>
      </c>
    </row>
    <row r="6" spans="1:8" x14ac:dyDescent="0.25">
      <c r="A6" s="12">
        <v>5</v>
      </c>
      <c r="B6" s="12" t="s">
        <v>5</v>
      </c>
      <c r="C6" s="12" t="s">
        <v>16</v>
      </c>
      <c r="D6" s="20" t="s">
        <v>33</v>
      </c>
      <c r="E6" s="25"/>
      <c r="G6" s="15" t="s">
        <v>13</v>
      </c>
      <c r="H6" s="16">
        <f>COUNTIF(Table1[Status],"Completed")</f>
        <v>0</v>
      </c>
    </row>
    <row r="7" spans="1:8" x14ac:dyDescent="0.25">
      <c r="A7" s="12">
        <v>6</v>
      </c>
      <c r="B7" s="12" t="s">
        <v>6</v>
      </c>
      <c r="C7" s="12" t="s">
        <v>16</v>
      </c>
      <c r="D7" s="20" t="s">
        <v>34</v>
      </c>
      <c r="E7" s="25"/>
      <c r="G7" s="13" t="s">
        <v>27</v>
      </c>
      <c r="H7" s="14">
        <f>Table13[[#Totals],[Count]]-(H3+H4+H5+H6)</f>
        <v>0</v>
      </c>
    </row>
    <row r="8" spans="1:8" x14ac:dyDescent="0.25">
      <c r="A8" s="12">
        <v>7</v>
      </c>
      <c r="B8" s="12" t="s">
        <v>7</v>
      </c>
      <c r="C8" s="12" t="s">
        <v>16</v>
      </c>
      <c r="D8" s="20" t="s">
        <v>35</v>
      </c>
      <c r="E8" s="25"/>
      <c r="G8" s="17" t="s">
        <v>26</v>
      </c>
      <c r="H8" s="18">
        <f>Table1[[#Totals],[Task]]</f>
        <v>10</v>
      </c>
    </row>
    <row r="9" spans="1:8" x14ac:dyDescent="0.25">
      <c r="A9" s="12">
        <v>8</v>
      </c>
      <c r="B9" s="12" t="s">
        <v>8</v>
      </c>
      <c r="C9" s="12" t="s">
        <v>16</v>
      </c>
      <c r="D9" s="20" t="s">
        <v>36</v>
      </c>
      <c r="E9" s="25"/>
    </row>
    <row r="10" spans="1:8" x14ac:dyDescent="0.25">
      <c r="A10" s="12">
        <v>9</v>
      </c>
      <c r="B10" s="12" t="s">
        <v>9</v>
      </c>
      <c r="C10" s="12" t="s">
        <v>16</v>
      </c>
      <c r="D10" s="20" t="s">
        <v>37</v>
      </c>
      <c r="E10" s="25"/>
    </row>
    <row r="11" spans="1:8" x14ac:dyDescent="0.25">
      <c r="A11" s="12">
        <v>10</v>
      </c>
      <c r="B11" s="12" t="s">
        <v>10</v>
      </c>
      <c r="C11" s="12" t="s">
        <v>16</v>
      </c>
      <c r="D11" s="20" t="s">
        <v>38</v>
      </c>
      <c r="E11" s="25"/>
    </row>
    <row r="12" spans="1:8" x14ac:dyDescent="0.25">
      <c r="A12" s="12" t="s">
        <v>18</v>
      </c>
      <c r="B12" s="12">
        <f>SUBTOTAL(103,Table1[Task])</f>
        <v>10</v>
      </c>
      <c r="C12" s="12">
        <f>SUBTOTAL(103,Table1[Status])</f>
        <v>10</v>
      </c>
      <c r="D12" s="12">
        <f>SUBTOTAL(9,Table1[Session Topics])</f>
        <v>0</v>
      </c>
    </row>
  </sheetData>
  <dataValidations count="1">
    <dataValidation type="list" allowBlank="1" showInputMessage="1" showErrorMessage="1" sqref="C2:C11" xr:uid="{00000000-0002-0000-0200-000000000000}">
      <formula1>"Yet to Start, In Progress, On Hold, Completed"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E1" sqref="E1"/>
    </sheetView>
  </sheetViews>
  <sheetFormatPr defaultRowHeight="15" x14ac:dyDescent="0.25"/>
  <cols>
    <col min="2" max="2" width="13.140625" customWidth="1"/>
    <col min="3" max="3" width="15.85546875" customWidth="1"/>
    <col min="4" max="4" width="28.28515625" bestFit="1" customWidth="1"/>
    <col min="5" max="5" width="16.85546875" bestFit="1" customWidth="1"/>
    <col min="6" max="6" width="9.140625" style="24"/>
    <col min="7" max="7" width="12.28515625" customWidth="1"/>
  </cols>
  <sheetData>
    <row r="1" spans="1:8" x14ac:dyDescent="0.25">
      <c r="A1" t="s">
        <v>0</v>
      </c>
      <c r="B1" t="s">
        <v>1</v>
      </c>
      <c r="C1" t="s">
        <v>12</v>
      </c>
      <c r="D1" s="11" t="s">
        <v>29</v>
      </c>
      <c r="E1" s="26" t="s">
        <v>75</v>
      </c>
      <c r="F1" s="26"/>
    </row>
    <row r="2" spans="1:8" x14ac:dyDescent="0.25">
      <c r="A2">
        <v>1</v>
      </c>
      <c r="B2" t="s">
        <v>2</v>
      </c>
      <c r="C2" t="s">
        <v>16</v>
      </c>
      <c r="D2" s="19" t="s">
        <v>39</v>
      </c>
      <c r="G2" t="s">
        <v>12</v>
      </c>
      <c r="H2" t="s">
        <v>17</v>
      </c>
    </row>
    <row r="3" spans="1:8" x14ac:dyDescent="0.25">
      <c r="A3">
        <v>2</v>
      </c>
      <c r="B3" t="s">
        <v>11</v>
      </c>
      <c r="C3" s="19" t="s">
        <v>16</v>
      </c>
      <c r="D3" s="19" t="s">
        <v>40</v>
      </c>
      <c r="G3" s="3" t="s">
        <v>16</v>
      </c>
      <c r="H3" s="1">
        <f>COUNTIF(Table4[Status],"Yet to Start")</f>
        <v>8</v>
      </c>
    </row>
    <row r="4" spans="1:8" x14ac:dyDescent="0.25">
      <c r="A4">
        <v>3</v>
      </c>
      <c r="B4" t="s">
        <v>3</v>
      </c>
      <c r="C4" s="19" t="s">
        <v>16</v>
      </c>
      <c r="D4" s="19" t="s">
        <v>41</v>
      </c>
      <c r="G4" s="3" t="s">
        <v>14</v>
      </c>
      <c r="H4" s="1">
        <f>COUNTIF(Table4[Status],"In Progress")</f>
        <v>0</v>
      </c>
    </row>
    <row r="5" spans="1:8" x14ac:dyDescent="0.25">
      <c r="A5">
        <v>4</v>
      </c>
      <c r="B5" t="s">
        <v>4</v>
      </c>
      <c r="C5" s="19" t="s">
        <v>16</v>
      </c>
      <c r="D5" s="19" t="s">
        <v>42</v>
      </c>
      <c r="G5" s="3" t="s">
        <v>15</v>
      </c>
      <c r="H5" s="1">
        <f>COUNTIF(Table4[Status],"On Hold")</f>
        <v>0</v>
      </c>
    </row>
    <row r="6" spans="1:8" x14ac:dyDescent="0.25">
      <c r="A6">
        <v>5</v>
      </c>
      <c r="B6" t="s">
        <v>5</v>
      </c>
      <c r="C6" s="19" t="s">
        <v>16</v>
      </c>
      <c r="D6" s="19" t="s">
        <v>43</v>
      </c>
      <c r="G6" s="4" t="s">
        <v>13</v>
      </c>
      <c r="H6" s="2">
        <f>COUNTIF(Table4[Status],"Completed")</f>
        <v>0</v>
      </c>
    </row>
    <row r="7" spans="1:8" x14ac:dyDescent="0.25">
      <c r="A7">
        <v>6</v>
      </c>
      <c r="B7" t="s">
        <v>6</v>
      </c>
      <c r="C7" s="19" t="s">
        <v>16</v>
      </c>
      <c r="D7" s="19" t="s">
        <v>44</v>
      </c>
      <c r="G7" s="3" t="s">
        <v>27</v>
      </c>
      <c r="H7" s="1">
        <f>H8-(H3+H4+H5+H6)</f>
        <v>0</v>
      </c>
    </row>
    <row r="8" spans="1:8" x14ac:dyDescent="0.25">
      <c r="A8">
        <v>7</v>
      </c>
      <c r="B8" t="s">
        <v>7</v>
      </c>
      <c r="C8" s="19" t="s">
        <v>16</v>
      </c>
      <c r="D8" s="19" t="s">
        <v>45</v>
      </c>
      <c r="G8" s="6" t="s">
        <v>18</v>
      </c>
      <c r="H8" s="7">
        <f>Table4[[#Totals],[Task]]</f>
        <v>8</v>
      </c>
    </row>
    <row r="9" spans="1:8" x14ac:dyDescent="0.25">
      <c r="A9">
        <v>8</v>
      </c>
      <c r="B9" t="s">
        <v>8</v>
      </c>
      <c r="C9" s="19" t="s">
        <v>16</v>
      </c>
      <c r="D9" s="19" t="s">
        <v>46</v>
      </c>
    </row>
    <row r="10" spans="1:8" x14ac:dyDescent="0.25">
      <c r="A10" t="s">
        <v>18</v>
      </c>
      <c r="B10">
        <f>SUBTOTAL(103,Table4[Task])</f>
        <v>8</v>
      </c>
      <c r="C10">
        <f>SUBTOTAL(103,Table4[Status])</f>
        <v>8</v>
      </c>
      <c r="D10">
        <f>SUBTOTAL(103,Table4[Session Topics])</f>
        <v>8</v>
      </c>
    </row>
  </sheetData>
  <dataValidations count="1">
    <dataValidation type="list" allowBlank="1" showInputMessage="1" showErrorMessage="1" sqref="C2:C9" xr:uid="{00000000-0002-0000-0500-000000000000}">
      <formula1>"Yet to Start, In Progress, On Hold,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E1" sqref="E1"/>
    </sheetView>
  </sheetViews>
  <sheetFormatPr defaultRowHeight="15" x14ac:dyDescent="0.25"/>
  <cols>
    <col min="2" max="2" width="13.85546875" customWidth="1"/>
    <col min="3" max="3" width="15" customWidth="1"/>
    <col min="4" max="4" width="32.28515625" bestFit="1" customWidth="1"/>
    <col min="6" max="6" width="9.140625" style="24"/>
    <col min="7" max="7" width="14.28515625" customWidth="1"/>
  </cols>
  <sheetData>
    <row r="1" spans="1:8" x14ac:dyDescent="0.25">
      <c r="A1" t="s">
        <v>0</v>
      </c>
      <c r="B1" t="s">
        <v>1</v>
      </c>
      <c r="C1" t="s">
        <v>12</v>
      </c>
      <c r="D1" s="11" t="s">
        <v>29</v>
      </c>
      <c r="E1" s="26" t="s">
        <v>75</v>
      </c>
      <c r="F1" s="26"/>
    </row>
    <row r="2" spans="1:8" x14ac:dyDescent="0.25">
      <c r="A2">
        <v>1</v>
      </c>
      <c r="B2" t="s">
        <v>2</v>
      </c>
      <c r="C2" t="s">
        <v>16</v>
      </c>
      <c r="D2" s="22" t="s">
        <v>53</v>
      </c>
      <c r="G2" t="s">
        <v>12</v>
      </c>
      <c r="H2" t="s">
        <v>17</v>
      </c>
    </row>
    <row r="3" spans="1:8" x14ac:dyDescent="0.25">
      <c r="A3">
        <v>2</v>
      </c>
      <c r="B3" t="s">
        <v>11</v>
      </c>
      <c r="C3" s="22" t="s">
        <v>16</v>
      </c>
      <c r="D3" s="22" t="s">
        <v>54</v>
      </c>
      <c r="G3" s="3" t="s">
        <v>16</v>
      </c>
      <c r="H3" s="1">
        <f>COUNTIF(Table6[Status],"Yet to Start")</f>
        <v>8</v>
      </c>
    </row>
    <row r="4" spans="1:8" x14ac:dyDescent="0.25">
      <c r="A4">
        <v>3</v>
      </c>
      <c r="B4" t="s">
        <v>3</v>
      </c>
      <c r="C4" s="22" t="s">
        <v>16</v>
      </c>
      <c r="D4" s="22" t="s">
        <v>55</v>
      </c>
      <c r="G4" s="3" t="s">
        <v>14</v>
      </c>
      <c r="H4" s="1">
        <f>COUNTIF(Table6[Status],"In Progress")</f>
        <v>0</v>
      </c>
    </row>
    <row r="5" spans="1:8" x14ac:dyDescent="0.25">
      <c r="A5">
        <v>4</v>
      </c>
      <c r="B5" t="s">
        <v>4</v>
      </c>
      <c r="C5" s="22" t="s">
        <v>16</v>
      </c>
      <c r="D5" s="22" t="s">
        <v>56</v>
      </c>
      <c r="G5" s="3" t="s">
        <v>15</v>
      </c>
      <c r="H5" s="1">
        <f>COUNTIF(Table6[Status],"On Hold")</f>
        <v>0</v>
      </c>
    </row>
    <row r="6" spans="1:8" x14ac:dyDescent="0.25">
      <c r="A6">
        <v>5</v>
      </c>
      <c r="B6" t="s">
        <v>5</v>
      </c>
      <c r="C6" s="22" t="s">
        <v>16</v>
      </c>
      <c r="D6" s="22" t="s">
        <v>57</v>
      </c>
      <c r="G6" s="4" t="s">
        <v>13</v>
      </c>
      <c r="H6" s="2">
        <f>COUNTIF(Table6[Status],"Completed")</f>
        <v>0</v>
      </c>
    </row>
    <row r="7" spans="1:8" x14ac:dyDescent="0.25">
      <c r="A7" s="22">
        <v>6</v>
      </c>
      <c r="B7" s="22" t="s">
        <v>6</v>
      </c>
      <c r="C7" s="22" t="s">
        <v>16</v>
      </c>
      <c r="D7" s="22" t="s">
        <v>58</v>
      </c>
      <c r="G7" s="3" t="s">
        <v>27</v>
      </c>
      <c r="H7" s="1">
        <f>H8-(H3+H4+H5+H6)</f>
        <v>0</v>
      </c>
    </row>
    <row r="8" spans="1:8" x14ac:dyDescent="0.25">
      <c r="A8" s="22">
        <v>7</v>
      </c>
      <c r="B8" s="22" t="s">
        <v>7</v>
      </c>
      <c r="C8" s="22" t="s">
        <v>16</v>
      </c>
      <c r="D8" s="22" t="s">
        <v>59</v>
      </c>
      <c r="G8" s="6" t="s">
        <v>18</v>
      </c>
      <c r="H8" s="7">
        <f>Table6[[#Totals],[Task]]</f>
        <v>8</v>
      </c>
    </row>
    <row r="9" spans="1:8" x14ac:dyDescent="0.25">
      <c r="A9" s="22">
        <v>8</v>
      </c>
      <c r="B9" s="22" t="s">
        <v>8</v>
      </c>
      <c r="C9" s="22" t="s">
        <v>16</v>
      </c>
      <c r="D9" s="22" t="s">
        <v>60</v>
      </c>
    </row>
    <row r="10" spans="1:8" x14ac:dyDescent="0.25">
      <c r="A10" t="s">
        <v>18</v>
      </c>
      <c r="B10">
        <f>SUBTOTAL(103,Table6[Task])</f>
        <v>8</v>
      </c>
      <c r="C10">
        <f>SUBTOTAL(103,Table6[Status])</f>
        <v>8</v>
      </c>
      <c r="D10">
        <f>SUBTOTAL(103,Table6[Session Topics])</f>
        <v>8</v>
      </c>
    </row>
  </sheetData>
  <dataValidations count="1">
    <dataValidation type="list" allowBlank="1" showInputMessage="1" showErrorMessage="1" sqref="C2:C9" xr:uid="{00000000-0002-0000-0700-000000000000}">
      <formula1>"Yet to Start, In Progress, On Hold,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"/>
  <sheetViews>
    <sheetView workbookViewId="0">
      <selection activeCell="E1" sqref="E1"/>
    </sheetView>
  </sheetViews>
  <sheetFormatPr defaultRowHeight="15" x14ac:dyDescent="0.25"/>
  <cols>
    <col min="2" max="2" width="11.28515625" customWidth="1"/>
    <col min="3" max="3" width="14.42578125" customWidth="1"/>
    <col min="4" max="4" width="32.7109375" bestFit="1" customWidth="1"/>
    <col min="5" max="5" width="16.85546875" bestFit="1" customWidth="1"/>
    <col min="6" max="6" width="16.85546875" style="24" customWidth="1"/>
    <col min="7" max="7" width="12.28515625" customWidth="1"/>
  </cols>
  <sheetData>
    <row r="1" spans="1:8" x14ac:dyDescent="0.25">
      <c r="A1" t="s">
        <v>0</v>
      </c>
      <c r="B1" t="s">
        <v>1</v>
      </c>
      <c r="C1" t="s">
        <v>12</v>
      </c>
      <c r="D1" s="11" t="s">
        <v>29</v>
      </c>
      <c r="E1" s="26" t="s">
        <v>75</v>
      </c>
      <c r="F1" s="26"/>
    </row>
    <row r="2" spans="1:8" x14ac:dyDescent="0.25">
      <c r="A2">
        <v>1</v>
      </c>
      <c r="B2" t="s">
        <v>2</v>
      </c>
      <c r="C2" t="s">
        <v>16</v>
      </c>
      <c r="D2" s="21" t="s">
        <v>47</v>
      </c>
      <c r="G2" t="s">
        <v>12</v>
      </c>
      <c r="H2" t="s">
        <v>17</v>
      </c>
    </row>
    <row r="3" spans="1:8" x14ac:dyDescent="0.25">
      <c r="A3">
        <v>2</v>
      </c>
      <c r="B3" t="s">
        <v>11</v>
      </c>
      <c r="C3" t="s">
        <v>16</v>
      </c>
      <c r="D3" s="21" t="s">
        <v>48</v>
      </c>
      <c r="G3" s="3" t="s">
        <v>16</v>
      </c>
      <c r="H3" s="1">
        <f>COUNTIF(Table7[Status],"Yet to Start")</f>
        <v>6</v>
      </c>
    </row>
    <row r="4" spans="1:8" x14ac:dyDescent="0.25">
      <c r="A4">
        <v>3</v>
      </c>
      <c r="B4" t="s">
        <v>3</v>
      </c>
      <c r="C4" t="s">
        <v>16</v>
      </c>
      <c r="D4" s="21" t="s">
        <v>49</v>
      </c>
      <c r="G4" s="3" t="s">
        <v>14</v>
      </c>
      <c r="H4" s="1">
        <f>COUNTIF(Table7[Status],"In Progress")</f>
        <v>0</v>
      </c>
    </row>
    <row r="5" spans="1:8" x14ac:dyDescent="0.25">
      <c r="A5">
        <v>4</v>
      </c>
      <c r="B5" t="s">
        <v>4</v>
      </c>
      <c r="C5" t="s">
        <v>16</v>
      </c>
      <c r="D5" s="21" t="s">
        <v>50</v>
      </c>
      <c r="G5" s="3" t="s">
        <v>15</v>
      </c>
      <c r="H5" s="1">
        <f>COUNTIF(Table7[Status],"On Hold")</f>
        <v>0</v>
      </c>
    </row>
    <row r="6" spans="1:8" x14ac:dyDescent="0.25">
      <c r="A6">
        <v>5</v>
      </c>
      <c r="B6" t="s">
        <v>5</v>
      </c>
      <c r="C6" t="s">
        <v>16</v>
      </c>
      <c r="D6" s="21" t="s">
        <v>51</v>
      </c>
      <c r="G6" s="4" t="s">
        <v>13</v>
      </c>
      <c r="H6" s="2">
        <f>COUNTIF(Table7[Status],"Completed")</f>
        <v>0</v>
      </c>
    </row>
    <row r="7" spans="1:8" x14ac:dyDescent="0.25">
      <c r="A7">
        <v>6</v>
      </c>
      <c r="B7" t="s">
        <v>6</v>
      </c>
      <c r="C7" t="s">
        <v>16</v>
      </c>
      <c r="D7" s="21" t="s">
        <v>52</v>
      </c>
      <c r="G7" s="3" t="s">
        <v>27</v>
      </c>
      <c r="H7" s="1">
        <f>H8-(H3+H4+H5+H6)</f>
        <v>0</v>
      </c>
    </row>
    <row r="8" spans="1:8" x14ac:dyDescent="0.25">
      <c r="A8" t="s">
        <v>18</v>
      </c>
      <c r="B8">
        <f>SUBTOTAL(103,Table7[Task])</f>
        <v>6</v>
      </c>
      <c r="C8">
        <f>SUBTOTAL(103,Table7[Status])</f>
        <v>6</v>
      </c>
      <c r="D8">
        <f>SUBTOTAL(103,Table7[Session Topics])</f>
        <v>6</v>
      </c>
      <c r="G8" s="6" t="s">
        <v>18</v>
      </c>
      <c r="H8" s="7">
        <f>Table7[[#Totals],[Task]]</f>
        <v>6</v>
      </c>
    </row>
  </sheetData>
  <dataValidations count="1">
    <dataValidation type="list" allowBlank="1" showInputMessage="1" showErrorMessage="1" sqref="C2:C7" xr:uid="{00000000-0002-0000-0800-000000000000}">
      <formula1>"Yet to Start, In Progress, On Hold,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>
      <selection activeCell="C4" sqref="C4"/>
    </sheetView>
  </sheetViews>
  <sheetFormatPr defaultRowHeight="15" x14ac:dyDescent="0.25"/>
  <cols>
    <col min="2" max="2" width="11.85546875" customWidth="1"/>
    <col min="3" max="3" width="13.5703125" customWidth="1"/>
    <col min="4" max="4" width="27.85546875" bestFit="1" customWidth="1"/>
    <col min="5" max="5" width="16.85546875" bestFit="1" customWidth="1"/>
    <col min="6" max="6" width="16.85546875" style="24" customWidth="1"/>
    <col min="7" max="7" width="11.140625" customWidth="1"/>
  </cols>
  <sheetData>
    <row r="1" spans="1:8" x14ac:dyDescent="0.25">
      <c r="A1" t="s">
        <v>0</v>
      </c>
      <c r="B1" t="s">
        <v>1</v>
      </c>
      <c r="C1" t="s">
        <v>12</v>
      </c>
      <c r="D1" s="11" t="s">
        <v>29</v>
      </c>
      <c r="E1" s="26" t="s">
        <v>75</v>
      </c>
      <c r="F1" s="26"/>
    </row>
    <row r="2" spans="1:8" x14ac:dyDescent="0.25">
      <c r="A2">
        <v>1</v>
      </c>
      <c r="B2" t="s">
        <v>2</v>
      </c>
      <c r="C2" t="s">
        <v>16</v>
      </c>
      <c r="D2" s="23" t="s">
        <v>61</v>
      </c>
      <c r="G2" t="s">
        <v>12</v>
      </c>
      <c r="H2" t="s">
        <v>17</v>
      </c>
    </row>
    <row r="3" spans="1:8" x14ac:dyDescent="0.25">
      <c r="A3">
        <v>2</v>
      </c>
      <c r="B3" t="s">
        <v>11</v>
      </c>
      <c r="C3" t="s">
        <v>16</v>
      </c>
      <c r="D3" s="23" t="s">
        <v>62</v>
      </c>
      <c r="G3" s="3" t="s">
        <v>16</v>
      </c>
      <c r="H3" s="1">
        <f>COUNTIF(Table8[Status],"Yet to Start")</f>
        <v>9</v>
      </c>
    </row>
    <row r="4" spans="1:8" x14ac:dyDescent="0.25">
      <c r="A4">
        <v>3</v>
      </c>
      <c r="B4" t="s">
        <v>3</v>
      </c>
      <c r="C4" t="s">
        <v>16</v>
      </c>
      <c r="D4" s="23" t="s">
        <v>63</v>
      </c>
      <c r="G4" s="3" t="s">
        <v>14</v>
      </c>
      <c r="H4" s="1">
        <f>COUNTIF(Table8[Status],"In Progress")</f>
        <v>0</v>
      </c>
    </row>
    <row r="5" spans="1:8" x14ac:dyDescent="0.25">
      <c r="A5">
        <v>4</v>
      </c>
      <c r="B5" t="s">
        <v>4</v>
      </c>
      <c r="C5" s="24" t="s">
        <v>16</v>
      </c>
      <c r="D5" s="23" t="s">
        <v>64</v>
      </c>
      <c r="G5" s="3" t="s">
        <v>15</v>
      </c>
      <c r="H5" s="1">
        <f>COUNTIF(Table8[Status],"On Hold")</f>
        <v>0</v>
      </c>
    </row>
    <row r="6" spans="1:8" x14ac:dyDescent="0.25">
      <c r="A6">
        <v>5</v>
      </c>
      <c r="B6" t="s">
        <v>5</v>
      </c>
      <c r="C6" s="24" t="s">
        <v>16</v>
      </c>
      <c r="D6" s="23" t="s">
        <v>65</v>
      </c>
      <c r="G6" s="4" t="s">
        <v>13</v>
      </c>
      <c r="H6" s="2">
        <f>COUNTIF(Table8[Status],"Completed")</f>
        <v>0</v>
      </c>
    </row>
    <row r="7" spans="1:8" x14ac:dyDescent="0.25">
      <c r="A7">
        <v>6</v>
      </c>
      <c r="B7" t="s">
        <v>6</v>
      </c>
      <c r="C7" s="24" t="s">
        <v>16</v>
      </c>
      <c r="D7" s="23" t="s">
        <v>66</v>
      </c>
      <c r="G7" s="3" t="s">
        <v>27</v>
      </c>
      <c r="H7" s="1">
        <f>H8-(H3+H4+H5+H6)</f>
        <v>0</v>
      </c>
    </row>
    <row r="8" spans="1:8" x14ac:dyDescent="0.25">
      <c r="A8">
        <v>7</v>
      </c>
      <c r="B8" t="s">
        <v>7</v>
      </c>
      <c r="C8" s="24" t="s">
        <v>16</v>
      </c>
      <c r="D8" s="23" t="s">
        <v>67</v>
      </c>
      <c r="G8" s="6" t="s">
        <v>18</v>
      </c>
      <c r="H8" s="7">
        <f>Table8[[#Totals],[Task]]</f>
        <v>9</v>
      </c>
    </row>
    <row r="9" spans="1:8" x14ac:dyDescent="0.25">
      <c r="A9">
        <v>8</v>
      </c>
      <c r="B9" t="s">
        <v>8</v>
      </c>
      <c r="C9" s="24" t="s">
        <v>16</v>
      </c>
      <c r="D9" s="23" t="s">
        <v>68</v>
      </c>
    </row>
    <row r="10" spans="1:8" x14ac:dyDescent="0.25">
      <c r="A10">
        <v>9</v>
      </c>
      <c r="B10" t="s">
        <v>9</v>
      </c>
      <c r="C10" s="24" t="s">
        <v>16</v>
      </c>
      <c r="D10" s="23" t="s">
        <v>69</v>
      </c>
    </row>
    <row r="11" spans="1:8" x14ac:dyDescent="0.25">
      <c r="A11" t="s">
        <v>18</v>
      </c>
      <c r="B11">
        <f>SUBTOTAL(103,Table8[Task])</f>
        <v>9</v>
      </c>
      <c r="C11">
        <f>SUBTOTAL(103,Table8[Status])</f>
        <v>9</v>
      </c>
      <c r="D11">
        <f>SUBTOTAL(103,Table8[Session Topics])</f>
        <v>9</v>
      </c>
    </row>
  </sheetData>
  <dataValidations count="1">
    <dataValidation type="list" allowBlank="1" showInputMessage="1" showErrorMessage="1" sqref="C2:C10" xr:uid="{00000000-0002-0000-0900-000000000000}">
      <formula1>"Yet to Start, In Progress, On Hold,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95D7-7C04-4EA3-BD9F-D64B3155D9B1}">
  <dimension ref="A1:H8"/>
  <sheetViews>
    <sheetView workbookViewId="0">
      <selection activeCell="E11" sqref="E11"/>
    </sheetView>
  </sheetViews>
  <sheetFormatPr defaultRowHeight="15" x14ac:dyDescent="0.25"/>
  <cols>
    <col min="1" max="1" width="9.140625" style="23"/>
    <col min="2" max="2" width="11.85546875" style="23" customWidth="1"/>
    <col min="3" max="3" width="13.5703125" style="23" customWidth="1"/>
    <col min="4" max="4" width="33.42578125" style="23" bestFit="1" customWidth="1"/>
    <col min="5" max="5" width="16.85546875" style="23" bestFit="1" customWidth="1"/>
    <col min="6" max="6" width="9.140625" style="24"/>
    <col min="7" max="7" width="11.140625" style="23" customWidth="1"/>
    <col min="8" max="16384" width="9.140625" style="23"/>
  </cols>
  <sheetData>
    <row r="1" spans="1:8" x14ac:dyDescent="0.25">
      <c r="A1" s="23" t="s">
        <v>0</v>
      </c>
      <c r="B1" s="23" t="s">
        <v>1</v>
      </c>
      <c r="C1" s="23" t="s">
        <v>12</v>
      </c>
      <c r="D1" s="11" t="s">
        <v>29</v>
      </c>
      <c r="E1" s="26" t="s">
        <v>75</v>
      </c>
      <c r="F1" s="26"/>
    </row>
    <row r="2" spans="1:8" x14ac:dyDescent="0.25">
      <c r="A2" s="23">
        <v>1</v>
      </c>
      <c r="B2" s="23" t="s">
        <v>2</v>
      </c>
      <c r="C2" s="23" t="s">
        <v>16</v>
      </c>
      <c r="D2" s="24" t="s">
        <v>70</v>
      </c>
      <c r="G2" s="23" t="s">
        <v>12</v>
      </c>
      <c r="H2" s="23" t="s">
        <v>17</v>
      </c>
    </row>
    <row r="3" spans="1:8" x14ac:dyDescent="0.25">
      <c r="A3" s="23">
        <v>2</v>
      </c>
      <c r="B3" s="23" t="s">
        <v>11</v>
      </c>
      <c r="C3" s="23" t="s">
        <v>16</v>
      </c>
      <c r="D3" s="24" t="s">
        <v>71</v>
      </c>
      <c r="G3" s="3" t="s">
        <v>16</v>
      </c>
      <c r="H3" s="1">
        <f>COUNTIF(Table83[Status],"Yet to Start")</f>
        <v>4</v>
      </c>
    </row>
    <row r="4" spans="1:8" x14ac:dyDescent="0.25">
      <c r="A4" s="23">
        <v>3</v>
      </c>
      <c r="B4" s="23" t="s">
        <v>3</v>
      </c>
      <c r="C4" s="23" t="s">
        <v>16</v>
      </c>
      <c r="D4" s="24" t="s">
        <v>72</v>
      </c>
      <c r="G4" s="3" t="s">
        <v>14</v>
      </c>
      <c r="H4" s="1">
        <f>COUNTIF(Table83[Status],"In Progress")</f>
        <v>0</v>
      </c>
    </row>
    <row r="5" spans="1:8" x14ac:dyDescent="0.25">
      <c r="A5" s="23">
        <v>4</v>
      </c>
      <c r="B5" s="23" t="s">
        <v>4</v>
      </c>
      <c r="C5" s="23" t="s">
        <v>16</v>
      </c>
      <c r="D5" s="24" t="s">
        <v>73</v>
      </c>
      <c r="G5" s="3" t="s">
        <v>15</v>
      </c>
      <c r="H5" s="1">
        <f>COUNTIF(Table83[Status],"On Hold")</f>
        <v>0</v>
      </c>
    </row>
    <row r="6" spans="1:8" x14ac:dyDescent="0.25">
      <c r="A6" s="23" t="s">
        <v>18</v>
      </c>
      <c r="B6" s="23">
        <f>SUBTOTAL(103,Table83[Task])</f>
        <v>4</v>
      </c>
      <c r="C6" s="23">
        <f>SUBTOTAL(103,Table83[Status])</f>
        <v>4</v>
      </c>
      <c r="D6" s="23">
        <f>SUBTOTAL(103,Table83[Session Topics])</f>
        <v>4</v>
      </c>
      <c r="G6" s="4" t="s">
        <v>13</v>
      </c>
      <c r="H6" s="2">
        <f>COUNTIF(Table83[Status],"Completed")</f>
        <v>0</v>
      </c>
    </row>
    <row r="7" spans="1:8" x14ac:dyDescent="0.25">
      <c r="G7" s="3" t="s">
        <v>27</v>
      </c>
      <c r="H7" s="1">
        <f>H8-(H3+H4+H5+H6)</f>
        <v>0</v>
      </c>
    </row>
    <row r="8" spans="1:8" x14ac:dyDescent="0.25">
      <c r="G8" s="6" t="s">
        <v>18</v>
      </c>
      <c r="H8" s="7">
        <f>Table83[[#Totals],[Task]]</f>
        <v>4</v>
      </c>
    </row>
  </sheetData>
  <dataValidations count="1">
    <dataValidation type="list" allowBlank="1" showInputMessage="1" showErrorMessage="1" sqref="C2:C5" xr:uid="{37CCF8DE-7EAE-493C-84B1-8143BEB93C9D}">
      <formula1>"Yet to Start, In Progress, On Hold,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Status</vt:lpstr>
      <vt:lpstr>PYTHON</vt:lpstr>
      <vt:lpstr>STATISTICS</vt:lpstr>
      <vt:lpstr>MYSQL</vt:lpstr>
      <vt:lpstr>DataManipulation</vt:lpstr>
      <vt:lpstr>PowerBI</vt:lpstr>
      <vt:lpstr>Interview Preparation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Mayur Salunke</cp:lastModifiedBy>
  <dcterms:created xsi:type="dcterms:W3CDTF">2024-06-18T11:51:39Z</dcterms:created>
  <dcterms:modified xsi:type="dcterms:W3CDTF">2025-07-11T07:26:34Z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