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Tejas\Desktop\Excel_practice\"/>
    </mc:Choice>
  </mc:AlternateContent>
  <xr:revisionPtr revIDLastSave="0" documentId="13_ncr:1_{FCABD31D-4B38-46EF-B2FF-E494B733A29A}" xr6:coauthVersionLast="47" xr6:coauthVersionMax="47" xr10:uidLastSave="{00000000-0000-0000-0000-000000000000}"/>
  <bookViews>
    <workbookView xWindow="-108" yWindow="-108" windowWidth="23256" windowHeight="13176" activeTab="1" xr2:uid="{A49CB15F-5B08-45ED-89B4-2F9B0D1A1767}"/>
  </bookViews>
  <sheets>
    <sheet name="BATTING" sheetId="3" r:id="rId1"/>
    <sheet name="BOWLING" sheetId="4" r:id="rId2"/>
    <sheet name="Sheet1" sheetId="5" r:id="rId3"/>
    <sheet name="FULL CARRIER" sheetId="1" r:id="rId4"/>
    <sheet name="TESTS" sheetId="2" r:id="rId5"/>
  </sheets>
  <calcPr calcId="191029"/>
  <pivotCaches>
    <pivotCache cacheId="0" r:id="rId6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12" i="3" l="1"/>
  <c r="M13" i="3"/>
  <c r="M14" i="3"/>
  <c r="M11" i="3"/>
  <c r="L14" i="3"/>
  <c r="C14" i="3"/>
  <c r="D14" i="3"/>
  <c r="E14" i="3"/>
  <c r="F14" i="3"/>
  <c r="G14" i="3"/>
  <c r="H14" i="3"/>
  <c r="I14" i="3"/>
  <c r="J14" i="3"/>
  <c r="K14" i="3"/>
  <c r="B14" i="3"/>
  <c r="L12" i="3"/>
  <c r="L13" i="3"/>
  <c r="L11" i="3"/>
  <c r="J11" i="4"/>
  <c r="J12" i="4"/>
  <c r="J13" i="4"/>
  <c r="J10" i="4"/>
  <c r="I11" i="4"/>
  <c r="I12" i="4"/>
  <c r="I13" i="4"/>
  <c r="I10" i="4"/>
  <c r="H13" i="4"/>
  <c r="C13" i="4"/>
  <c r="D13" i="4"/>
  <c r="E13" i="4"/>
  <c r="F13" i="4"/>
  <c r="G13" i="4"/>
  <c r="B13" i="4"/>
  <c r="H11" i="4"/>
  <c r="H12" i="4"/>
  <c r="H10" i="4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49" i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64" i="1"/>
  <c r="B65" i="1"/>
  <c r="B66" i="1"/>
  <c r="B67" i="1"/>
  <c r="B6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9" i="1"/>
  <c r="X68" i="1"/>
  <c r="Y68" i="1"/>
  <c r="X67" i="1"/>
  <c r="Y67" i="1"/>
  <c r="X66" i="1"/>
  <c r="Y66" i="1"/>
  <c r="R68" i="1"/>
  <c r="N68" i="1" a="1"/>
  <c r="N68" i="1" s="1"/>
  <c r="O68" i="1"/>
  <c r="P68" i="1"/>
  <c r="Q68" i="1"/>
  <c r="R67" i="1"/>
  <c r="N67" i="1" a="1"/>
  <c r="N67" i="1" s="1"/>
  <c r="O67" i="1"/>
  <c r="P67" i="1"/>
  <c r="Q67" i="1"/>
  <c r="R66" i="1"/>
  <c r="N66" i="1" a="1"/>
  <c r="N66" i="1"/>
  <c r="O66" i="1"/>
  <c r="P66" i="1"/>
  <c r="Q66" i="1"/>
  <c r="X59" i="1"/>
  <c r="X60" i="1"/>
  <c r="X61" i="1"/>
  <c r="X62" i="1"/>
  <c r="X63" i="1"/>
  <c r="X64" i="1"/>
  <c r="X65" i="1"/>
  <c r="Y5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Y58" i="1"/>
  <c r="Y60" i="1"/>
  <c r="Y61" i="1"/>
  <c r="Y62" i="1"/>
  <c r="Y63" i="1"/>
  <c r="Y64" i="1"/>
  <c r="Y65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R10" i="1"/>
  <c r="R11" i="1"/>
  <c r="R12" i="1"/>
  <c r="R13" i="1"/>
  <c r="R14" i="1"/>
  <c r="R15" i="1"/>
  <c r="R16" i="1"/>
  <c r="R17" i="1"/>
  <c r="R18" i="1"/>
  <c r="R19" i="1"/>
  <c r="R20" i="1"/>
  <c r="R21" i="1"/>
  <c r="R23" i="1"/>
  <c r="R24" i="1"/>
  <c r="R25" i="1"/>
  <c r="R27" i="1"/>
  <c r="R28" i="1"/>
  <c r="R29" i="1"/>
  <c r="R31" i="1"/>
  <c r="R32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60" i="1"/>
  <c r="R61" i="1"/>
  <c r="R62" i="1"/>
  <c r="R63" i="1"/>
  <c r="R64" i="1"/>
  <c r="R65" i="1"/>
  <c r="Q62" i="1"/>
  <c r="Q43" i="1"/>
  <c r="Q29" i="1"/>
  <c r="Q13" i="1"/>
  <c r="P62" i="1"/>
  <c r="Q10" i="1"/>
  <c r="Q11" i="1"/>
  <c r="Q12" i="1"/>
  <c r="Q14" i="1"/>
  <c r="Q15" i="1"/>
  <c r="Q16" i="1"/>
  <c r="Q17" i="1"/>
  <c r="Q18" i="1"/>
  <c r="Q19" i="1"/>
  <c r="Q20" i="1"/>
  <c r="Q21" i="1"/>
  <c r="Q23" i="1"/>
  <c r="Q24" i="1"/>
  <c r="Q25" i="1"/>
  <c r="Q27" i="1"/>
  <c r="Q28" i="1"/>
  <c r="Q31" i="1"/>
  <c r="Q32" i="1"/>
  <c r="Q34" i="1"/>
  <c r="Q35" i="1"/>
  <c r="Q36" i="1"/>
  <c r="Q37" i="1"/>
  <c r="Q38" i="1"/>
  <c r="Q39" i="1"/>
  <c r="Q40" i="1"/>
  <c r="Q41" i="1"/>
  <c r="Q42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60" i="1"/>
  <c r="Q61" i="1"/>
  <c r="Q63" i="1"/>
  <c r="Q64" i="1"/>
  <c r="Q65" i="1"/>
  <c r="P10" i="1"/>
  <c r="P11" i="1"/>
  <c r="P12" i="1"/>
  <c r="P13" i="1"/>
  <c r="P14" i="1"/>
  <c r="P15" i="1"/>
  <c r="P16" i="1"/>
  <c r="P17" i="1"/>
  <c r="P18" i="1"/>
  <c r="P19" i="1"/>
  <c r="P20" i="1"/>
  <c r="P21" i="1"/>
  <c r="P23" i="1"/>
  <c r="P24" i="1"/>
  <c r="P25" i="1"/>
  <c r="P27" i="1"/>
  <c r="P28" i="1"/>
  <c r="P29" i="1"/>
  <c r="P31" i="1"/>
  <c r="P32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60" i="1"/>
  <c r="P61" i="1"/>
  <c r="P63" i="1"/>
  <c r="P64" i="1"/>
  <c r="P65" i="1"/>
  <c r="O23" i="1"/>
  <c r="O24" i="1"/>
  <c r="O25" i="1"/>
  <c r="O27" i="1"/>
  <c r="O28" i="1"/>
  <c r="O29" i="1"/>
  <c r="O31" i="1"/>
  <c r="O32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60" i="1"/>
  <c r="O61" i="1"/>
  <c r="O62" i="1"/>
  <c r="O63" i="1"/>
  <c r="O64" i="1"/>
  <c r="O65" i="1"/>
  <c r="O10" i="1"/>
  <c r="O11" i="1"/>
  <c r="O12" i="1"/>
  <c r="O13" i="1"/>
  <c r="O14" i="1"/>
  <c r="O15" i="1"/>
  <c r="O16" i="1"/>
  <c r="O17" i="1"/>
  <c r="O18" i="1"/>
  <c r="O19" i="1"/>
  <c r="O20" i="1"/>
  <c r="O21" i="1"/>
  <c r="N34" i="1" a="1"/>
  <c r="N34" i="1" s="1"/>
  <c r="N35" i="1" a="1"/>
  <c r="N35" i="1" s="1"/>
  <c r="N36" i="1" a="1"/>
  <c r="N36" i="1" s="1"/>
  <c r="N37" i="1" a="1"/>
  <c r="N37" i="1" s="1"/>
  <c r="N38" i="1" a="1"/>
  <c r="N38" i="1" s="1"/>
  <c r="N39" i="1" a="1"/>
  <c r="N39" i="1" s="1"/>
  <c r="N40" i="1" a="1"/>
  <c r="N40" i="1" s="1"/>
  <c r="N41" i="1" a="1"/>
  <c r="N41" i="1" s="1"/>
  <c r="N42" i="1" a="1"/>
  <c r="N42" i="1" s="1"/>
  <c r="N43" i="1" a="1"/>
  <c r="N43" i="1" s="1"/>
  <c r="N44" i="1" a="1"/>
  <c r="N44" i="1" s="1"/>
  <c r="N45" i="1" a="1"/>
  <c r="N45" i="1" s="1"/>
  <c r="N46" i="1" a="1"/>
  <c r="N46" i="1" s="1"/>
  <c r="N47" i="1" a="1"/>
  <c r="N47" i="1"/>
  <c r="N48" i="1" a="1"/>
  <c r="N48" i="1" s="1"/>
  <c r="N49" i="1" a="1"/>
  <c r="N49" i="1" s="1"/>
  <c r="N50" i="1" a="1"/>
  <c r="N50" i="1" s="1"/>
  <c r="N51" i="1" a="1"/>
  <c r="N51" i="1" s="1"/>
  <c r="N52" i="1" a="1"/>
  <c r="N52" i="1" s="1"/>
  <c r="N53" i="1" a="1"/>
  <c r="N53" i="1" s="1"/>
  <c r="N54" i="1" a="1"/>
  <c r="N54" i="1"/>
  <c r="N55" i="1" a="1"/>
  <c r="N55" i="1" s="1"/>
  <c r="N56" i="1" a="1"/>
  <c r="N56" i="1" s="1"/>
  <c r="N57" i="1" a="1"/>
  <c r="N57" i="1"/>
  <c r="N58" i="1" a="1"/>
  <c r="N58" i="1" s="1"/>
  <c r="N60" i="1" a="1"/>
  <c r="N60" i="1" s="1"/>
  <c r="N61" i="1" a="1"/>
  <c r="N61" i="1" s="1"/>
  <c r="N62" i="1" a="1"/>
  <c r="N62" i="1" s="1"/>
  <c r="N63" i="1" a="1"/>
  <c r="N63" i="1" s="1"/>
  <c r="N64" i="1" a="1"/>
  <c r="N64" i="1" s="1"/>
  <c r="N65" i="1" a="1"/>
  <c r="N65" i="1" s="1"/>
  <c r="N31" i="1" a="1"/>
  <c r="N31" i="1"/>
  <c r="N32" i="1" a="1"/>
  <c r="N32" i="1" s="1"/>
  <c r="N27" i="1" a="1"/>
  <c r="N27" i="1"/>
  <c r="N28" i="1" a="1"/>
  <c r="N28" i="1" s="1"/>
  <c r="N29" i="1" a="1"/>
  <c r="N29" i="1" s="1"/>
  <c r="N23" i="1" a="1"/>
  <c r="N23" i="1" s="1"/>
  <c r="N24" i="1" a="1"/>
  <c r="N24" i="1" s="1"/>
  <c r="N25" i="1" a="1"/>
  <c r="N25" i="1" s="1"/>
  <c r="N10" i="1" a="1"/>
  <c r="N10" i="1" s="1"/>
  <c r="N11" i="1" a="1"/>
  <c r="N11" i="1" s="1"/>
  <c r="N12" i="1" a="1"/>
  <c r="N12" i="1" s="1"/>
  <c r="N13" i="1" a="1"/>
  <c r="N13" i="1" s="1"/>
  <c r="N14" i="1" a="1"/>
  <c r="N14" i="1"/>
  <c r="N15" i="1" a="1"/>
  <c r="N15" i="1" s="1"/>
  <c r="N16" i="1" a="1"/>
  <c r="N16" i="1" s="1"/>
  <c r="N17" i="1" a="1"/>
  <c r="N17" i="1" s="1"/>
  <c r="N18" i="1" a="1"/>
  <c r="N18" i="1"/>
  <c r="N19" i="1" a="1"/>
  <c r="N19" i="1" s="1"/>
  <c r="N20" i="1" a="1"/>
  <c r="N20" i="1" s="1"/>
  <c r="N21" i="1" a="1"/>
  <c r="N21" i="1" s="1"/>
  <c r="Q9" i="1"/>
  <c r="N9" i="1" a="1"/>
  <c r="N9" i="1" s="1"/>
  <c r="R9" i="1"/>
  <c r="P9" i="1"/>
  <c r="Y9" i="1"/>
  <c r="X9" i="1"/>
  <c r="O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<sst xmlns="http://schemas.openxmlformats.org/spreadsheetml/2006/main" count="375" uniqueCount="135">
  <si>
    <t>career stats</t>
  </si>
  <si>
    <t>NO.</t>
  </si>
  <si>
    <t>OPP.</t>
  </si>
  <si>
    <t>RUNS SCORED</t>
  </si>
  <si>
    <t>BOWLS FACED</t>
  </si>
  <si>
    <t>4S</t>
  </si>
  <si>
    <t>6S</t>
  </si>
  <si>
    <t>50S</t>
  </si>
  <si>
    <t>100S</t>
  </si>
  <si>
    <t>200S</t>
  </si>
  <si>
    <t>300S</t>
  </si>
  <si>
    <t>FORMAT</t>
  </si>
  <si>
    <t>S/R</t>
  </si>
  <si>
    <t xml:space="preserve">OVERS BOWLED </t>
  </si>
  <si>
    <t>WICKETS</t>
  </si>
  <si>
    <t>4S CONC.</t>
  </si>
  <si>
    <t>6S CONC.</t>
  </si>
  <si>
    <t>5WI</t>
  </si>
  <si>
    <t>ECON</t>
  </si>
  <si>
    <t>RUNS CONCEDED</t>
  </si>
  <si>
    <t>VENUE</t>
  </si>
  <si>
    <t>AUS</t>
  </si>
  <si>
    <t>T20I</t>
  </si>
  <si>
    <t>ODI</t>
  </si>
  <si>
    <t>MCG</t>
  </si>
  <si>
    <t>WACA</t>
  </si>
  <si>
    <t>DURBAN</t>
  </si>
  <si>
    <t>CAPE TOWN</t>
  </si>
  <si>
    <t>CENTURION</t>
  </si>
  <si>
    <t>PORT ELIZABETH</t>
  </si>
  <si>
    <t>SA</t>
  </si>
  <si>
    <t>TEST</t>
  </si>
  <si>
    <t>LORDS</t>
  </si>
  <si>
    <t>OVAL</t>
  </si>
  <si>
    <t>TRNT BRIDGE</t>
  </si>
  <si>
    <t>WANKHEDE</t>
  </si>
  <si>
    <t>EDEN GARDEN</t>
  </si>
  <si>
    <t>ENG</t>
  </si>
  <si>
    <t>NZ</t>
  </si>
  <si>
    <t>DNB</t>
  </si>
  <si>
    <t>KENSINGTON OVAL</t>
  </si>
  <si>
    <t>SABINA PARK</t>
  </si>
  <si>
    <t>WI</t>
  </si>
  <si>
    <t>SL</t>
  </si>
  <si>
    <t>HOLKAR</t>
  </si>
  <si>
    <t>KOTLA</t>
  </si>
  <si>
    <t>CHEPAUK</t>
  </si>
  <si>
    <t>CHINNASWAMY</t>
  </si>
  <si>
    <t>VCA</t>
  </si>
  <si>
    <t>EKANA</t>
  </si>
  <si>
    <t>HPCA</t>
  </si>
  <si>
    <t>BRABOURNE</t>
  </si>
  <si>
    <t>SMS</t>
  </si>
  <si>
    <t>MCA</t>
  </si>
  <si>
    <t>NMCA</t>
  </si>
  <si>
    <t>BARABATTI</t>
  </si>
  <si>
    <t>PERTH</t>
  </si>
  <si>
    <t>ADELAIDE</t>
  </si>
  <si>
    <t>CANBERRA</t>
  </si>
  <si>
    <t>SYDNEY</t>
  </si>
  <si>
    <t>MELBOURNE</t>
  </si>
  <si>
    <t>BRISBANE</t>
  </si>
  <si>
    <t>AUCKLAND</t>
  </si>
  <si>
    <t>WELLINTON</t>
  </si>
  <si>
    <t>NAPIER</t>
  </si>
  <si>
    <t>QUEENSTOWN</t>
  </si>
  <si>
    <t>JAIPUR</t>
  </si>
  <si>
    <t>INDOOR</t>
  </si>
  <si>
    <t>DHARAMSHALA</t>
  </si>
  <si>
    <t>NO. OF MATCHES</t>
  </si>
  <si>
    <t>YEAR</t>
  </si>
  <si>
    <t>OUTS</t>
  </si>
  <si>
    <t>CITY</t>
  </si>
  <si>
    <t>SCG</t>
  </si>
  <si>
    <t>KINGSMED</t>
  </si>
  <si>
    <t>WANDERERS</t>
  </si>
  <si>
    <t>JOHANNESBURG</t>
  </si>
  <si>
    <t>DHL</t>
  </si>
  <si>
    <t>SUPERSPORT PARK</t>
  </si>
  <si>
    <t>LONDON</t>
  </si>
  <si>
    <t>ST.GORGE PARK</t>
  </si>
  <si>
    <t>MUMBAI</t>
  </si>
  <si>
    <t>LOTTINGHAM</t>
  </si>
  <si>
    <t>KOLKATA</t>
  </si>
  <si>
    <t>BRIDGETOWN</t>
  </si>
  <si>
    <t>KINGSTON</t>
  </si>
  <si>
    <t>INDORE</t>
  </si>
  <si>
    <t>DELHI</t>
  </si>
  <si>
    <t>CHENNAI</t>
  </si>
  <si>
    <t>BENGALURU</t>
  </si>
  <si>
    <t>NAGPUR</t>
  </si>
  <si>
    <t>LUCKNOW</t>
  </si>
  <si>
    <t>PUNE</t>
  </si>
  <si>
    <t>AHMEDABAD</t>
  </si>
  <si>
    <t>CUTTACK</t>
  </si>
  <si>
    <t>OPTUS</t>
  </si>
  <si>
    <t>ADELAIDE OVAL</t>
  </si>
  <si>
    <t>MANUKA OVAL</t>
  </si>
  <si>
    <t>GABBA</t>
  </si>
  <si>
    <t>EDEN PARK</t>
  </si>
  <si>
    <t>SKY STADIUM</t>
  </si>
  <si>
    <t>McLEAN PARK</t>
  </si>
  <si>
    <t>JOHN DAVIS OVAL</t>
  </si>
  <si>
    <t>R PREMADASA</t>
  </si>
  <si>
    <t>COLOMBO</t>
  </si>
  <si>
    <t xml:space="preserve">PALLEKELE </t>
  </si>
  <si>
    <t>CANDY</t>
  </si>
  <si>
    <t>GALLE STADIUM</t>
  </si>
  <si>
    <t>GALLE</t>
  </si>
  <si>
    <t>INNIGS</t>
  </si>
  <si>
    <t>Grand Total</t>
  </si>
  <si>
    <t>TOTAL RUNS SCORED</t>
  </si>
  <si>
    <t xml:space="preserve">TOTAL OVERS BOWLED </t>
  </si>
  <si>
    <t xml:space="preserve"> WICKETS</t>
  </si>
  <si>
    <t>TOTAL RUNS CONCEDED</t>
  </si>
  <si>
    <t>TOTAL 4S CONC.</t>
  </si>
  <si>
    <t>TOTAL 6S CONC.</t>
  </si>
  <si>
    <t>TOTAL 5WI HAULS</t>
  </si>
  <si>
    <t>TOTAL BOWLS FACED</t>
  </si>
  <si>
    <t>Sum of 4S</t>
  </si>
  <si>
    <t>Sum of 6S</t>
  </si>
  <si>
    <t>Sum of OUTS</t>
  </si>
  <si>
    <t>TOTAL INNIGS</t>
  </si>
  <si>
    <t>Sum of 50S</t>
  </si>
  <si>
    <t>Sum of 100S</t>
  </si>
  <si>
    <t>Sum of 200S</t>
  </si>
  <si>
    <t>Count of 300S</t>
  </si>
  <si>
    <t>ECNM.</t>
  </si>
  <si>
    <t>TOTAL</t>
  </si>
  <si>
    <t>BOWL S/R</t>
  </si>
  <si>
    <t>BOWL AVG</t>
  </si>
  <si>
    <t>Sum of 300S</t>
  </si>
  <si>
    <t>BAT AVG</t>
  </si>
  <si>
    <t>Max of RUNS SCORED</t>
  </si>
  <si>
    <t>HS.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</si>
</sst>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24"/>
      <color theme="1"/>
      <name val="VALORANT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" fontId="0" fillId="0" borderId="0" xfId="0" applyNumberFormat="1"/>
    <xf numFmtId="0" fontId="2" fillId="0" borderId="0" xfId="0" applyFont="1"/>
    <xf numFmtId="2" fontId="2" fillId="0" borderId="0" xfId="0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0" fillId="0" borderId="1" xfId="0" applyBorder="1" applyAlignment="1">
      <alignment horizontal="left"/>
    </xf>
    <xf numFmtId="0" fontId="0" fillId="0" borderId="1" xfId="0" applyBorder="1"/>
    <xf numFmtId="2" fontId="0" fillId="0" borderId="1" xfId="0" applyNumberFormat="1" applyBorder="1"/>
    <xf numFmtId="0" fontId="0" fillId="0" borderId="0" xfId="0" applyNumberFormat="1"/>
    <xf numFmtId="0" fontId="0" fillId="0" borderId="1" xfId="0" applyNumberFormat="1" applyBorder="1"/>
    <xf numFmtId="0" fontId="0" fillId="3" borderId="1" xfId="0" applyFill="1" applyBorder="1" applyAlignment="1">
      <alignment horizontal="left"/>
    </xf>
    <xf numFmtId="0" fontId="0" fillId="3" borderId="1" xfId="0" applyFill="1" applyBorder="1"/>
    <xf numFmtId="2" fontId="0" fillId="3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Tejas/AppData/Local/Microsoft/Windows/INetCache/IE/FSICTV47/Project_1%5b1%5d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yuresh Gharat" refreshedDate="45626.460801967594" createdVersion="8" refreshedVersion="8" minRefreshableVersion="3" recordCount="60" xr:uid="{ED952124-5FE9-4A78-ADEE-FCBEE8DA1631}">
  <cacheSource type="worksheet">
    <worksheetSource ref="A8:Y68" sheet=".xlsx]FULL CARRIER" r:id="rId2"/>
  </cacheSource>
  <cacheFields count="25">
    <cacheField name="NO." numFmtId="0">
      <sharedItems containsSemiMixedTypes="0" containsString="0" containsNumber="1" containsInteger="1" minValue="1" maxValue="60"/>
    </cacheField>
    <cacheField name="INNIGS" numFmtId="0">
      <sharedItems containsSemiMixedTypes="0" containsString="0" containsNumber="1" containsInteger="1" minValue="0" maxValue="1"/>
    </cacheField>
    <cacheField name="NO. OF MATCHES" numFmtId="0">
      <sharedItems containsSemiMixedTypes="0" containsString="0" containsNumber="1" containsInteger="1" minValue="1" maxValue="45"/>
    </cacheField>
    <cacheField name="FORMAT" numFmtId="0">
      <sharedItems count="3">
        <s v="T20I"/>
        <s v="ODI"/>
        <s v="TEST"/>
      </sharedItems>
    </cacheField>
    <cacheField name="YEAR" numFmtId="0">
      <sharedItems containsSemiMixedTypes="0" containsString="0" containsNumber="1" containsInteger="1" minValue="2023" maxValue="2024"/>
    </cacheField>
    <cacheField name="VENUE" numFmtId="0">
      <sharedItems/>
    </cacheField>
    <cacheField name="CITY" numFmtId="0">
      <sharedItems/>
    </cacheField>
    <cacheField name="OPP." numFmtId="0">
      <sharedItems/>
    </cacheField>
    <cacheField name="RUNS SCORED" numFmtId="0">
      <sharedItems containsMixedTypes="1" containsNumber="1" containsInteger="1" minValue="0" maxValue="319" count="46">
        <n v="55"/>
        <n v="34"/>
        <n v="75"/>
        <n v="68"/>
        <n v="95"/>
        <n v="5"/>
        <n v="21"/>
        <n v="193"/>
        <n v="121"/>
        <n v="35"/>
        <n v="77"/>
        <n v="45"/>
        <n v="217"/>
        <s v="DNB"/>
        <n v="65"/>
        <n v="87"/>
        <n v="319"/>
        <n v="117"/>
        <n v="231"/>
        <n v="1"/>
        <n v="12"/>
        <n v="4"/>
        <n v="56"/>
        <n v="224"/>
        <n v="67"/>
        <n v="51"/>
        <n v="31"/>
        <n v="132"/>
        <n v="33"/>
        <n v="2"/>
        <n v="23"/>
        <n v="25"/>
        <n v="191"/>
        <n v="42"/>
        <n v="40"/>
        <n v="53"/>
        <n v="105"/>
        <n v="223"/>
        <n v="0"/>
        <n v="62"/>
        <n v="81"/>
        <n v="113"/>
        <n v="71"/>
        <n v="84"/>
        <n v="32"/>
        <n v="109"/>
      </sharedItems>
    </cacheField>
    <cacheField name="BOWLS FACED" numFmtId="0">
      <sharedItems containsMixedTypes="1" containsNumber="1" containsInteger="1" minValue="2" maxValue="445" count="43">
        <n v="31"/>
        <n v="22"/>
        <n v="54"/>
        <n v="72"/>
        <n v="77"/>
        <n v="9"/>
        <n v="25"/>
        <n v="143"/>
        <n v="205"/>
        <n v="49"/>
        <n v="160"/>
        <n v="65"/>
        <n v="445"/>
        <s v="DNB"/>
        <n v="85"/>
        <n v="386"/>
        <n v="46"/>
        <n v="14"/>
        <n v="435"/>
        <n v="4"/>
        <n v="109"/>
        <n v="45"/>
        <n v="2"/>
        <n v="39"/>
        <n v="140"/>
        <n v="21"/>
        <n v="27"/>
        <n v="53"/>
        <n v="87"/>
        <n v="151"/>
        <n v="82"/>
        <n v="5"/>
        <n v="105"/>
        <n v="209"/>
        <n v="32"/>
        <n v="57"/>
        <n v="321"/>
        <n v="51"/>
        <n v="102"/>
        <n v="133"/>
        <n v="79"/>
        <n v="43"/>
        <n v="121"/>
      </sharedItems>
    </cacheField>
    <cacheField name="OUTS" numFmtId="0">
      <sharedItems containsMixedTypes="1" containsNumber="1" containsInteger="1" minValue="0" maxValue="1" count="3">
        <n v="1"/>
        <n v="0"/>
        <s v="DNB"/>
      </sharedItems>
    </cacheField>
    <cacheField name="4S" numFmtId="0">
      <sharedItems containsMixedTypes="1" containsNumber="1" containsInteger="1" minValue="0" maxValue="44" count="19">
        <n v="6"/>
        <n v="3"/>
        <n v="9"/>
        <n v="11"/>
        <n v="13"/>
        <n v="0"/>
        <n v="1"/>
        <n v="14"/>
        <n v="22"/>
        <n v="5"/>
        <n v="10"/>
        <n v="32"/>
        <s v="DNB"/>
        <n v="2"/>
        <n v="44"/>
        <n v="33"/>
        <n v="7"/>
        <n v="4"/>
        <n v="12"/>
      </sharedItems>
    </cacheField>
    <cacheField name="6S" numFmtId="0">
      <sharedItems containsMixedTypes="1" containsNumber="1" containsInteger="1" minValue="0" maxValue="25"/>
    </cacheField>
    <cacheField name="50S" numFmtId="0">
      <sharedItems containsMixedTypes="1" containsNumber="1" containsInteger="1" minValue="0" maxValue="1" count="3">
        <n v="1"/>
        <n v="0"/>
        <s v="DNB"/>
      </sharedItems>
    </cacheField>
    <cacheField name="100S" numFmtId="0">
      <sharedItems containsMixedTypes="1" containsNumber="1" containsInteger="1" minValue="0" maxValue="1"/>
    </cacheField>
    <cacheField name="200S" numFmtId="0">
      <sharedItems containsMixedTypes="1" containsNumber="1" containsInteger="1" minValue="0" maxValue="1"/>
    </cacheField>
    <cacheField name="300S" numFmtId="0">
      <sharedItems containsMixedTypes="1" containsNumber="1" containsInteger="1" minValue="0" maxValue="1"/>
    </cacheField>
    <cacheField name="S/R" numFmtId="0">
      <sharedItems containsMixedTypes="1" containsNumber="1" minValue="0" maxValue="254.34782608695653"/>
    </cacheField>
    <cacheField name="RUNS CONCEDED" numFmtId="0">
      <sharedItems containsSemiMixedTypes="0" containsString="0" containsNumber="1" containsInteger="1" minValue="4" maxValue="105"/>
    </cacheField>
    <cacheField name="OVERS BOWLED " numFmtId="0">
      <sharedItems containsSemiMixedTypes="0" containsString="0" containsNumber="1" containsInteger="1" minValue="1" maxValue="55"/>
    </cacheField>
    <cacheField name="WICKETS" numFmtId="0">
      <sharedItems containsSemiMixedTypes="0" containsString="0" containsNumber="1" containsInteger="1" minValue="0" maxValue="8"/>
    </cacheField>
    <cacheField name="4S CONC." numFmtId="0">
      <sharedItems containsSemiMixedTypes="0" containsString="0" containsNumber="1" containsInteger="1" minValue="0" maxValue="10"/>
    </cacheField>
    <cacheField name="6S CONC." numFmtId="0">
      <sharedItems containsSemiMixedTypes="0" containsString="0" containsNumber="1" containsInteger="1" minValue="0" maxValue="6"/>
    </cacheField>
    <cacheField name="5WI" numFmtId="0">
      <sharedItems containsSemiMixedTypes="0" containsString="0" containsNumber="1" containsInteger="1" minValue="0" maxValue="1"/>
    </cacheField>
    <cacheField name="ECON" numFmtId="2">
      <sharedItems containsSemiMixedTypes="0" containsString="0" containsNumber="1" minValue="1.3333333333333333" maxValue="8.7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0">
  <r>
    <n v="1"/>
    <n v="1"/>
    <n v="1"/>
    <x v="0"/>
    <n v="2023"/>
    <s v="WACA"/>
    <s v="PERTH"/>
    <s v="AUS"/>
    <x v="0"/>
    <x v="0"/>
    <x v="0"/>
    <x v="0"/>
    <n v="1"/>
    <x v="0"/>
    <n v="0"/>
    <n v="0"/>
    <n v="0"/>
    <n v="177.41935483870967"/>
    <n v="32"/>
    <n v="4"/>
    <n v="1"/>
    <n v="3"/>
    <n v="1"/>
    <n v="0"/>
    <n v="8"/>
  </r>
  <r>
    <n v="2"/>
    <n v="1"/>
    <n v="2"/>
    <x v="0"/>
    <n v="2023"/>
    <s v="SCG"/>
    <s v="SYDNEY"/>
    <s v="AUS"/>
    <x v="1"/>
    <x v="1"/>
    <x v="1"/>
    <x v="1"/>
    <n v="2"/>
    <x v="1"/>
    <n v="0"/>
    <n v="0"/>
    <n v="0"/>
    <n v="154.54545454545453"/>
    <n v="27"/>
    <n v="4"/>
    <n v="0"/>
    <n v="2"/>
    <n v="1"/>
    <n v="0"/>
    <n v="6.75"/>
  </r>
  <r>
    <n v="3"/>
    <n v="1"/>
    <n v="3"/>
    <x v="0"/>
    <n v="2023"/>
    <s v="MCG"/>
    <s v="MELBOURNE"/>
    <s v="AUS"/>
    <x v="2"/>
    <x v="2"/>
    <x v="0"/>
    <x v="2"/>
    <n v="1"/>
    <x v="0"/>
    <n v="0"/>
    <n v="0"/>
    <n v="0"/>
    <n v="138.88888888888889"/>
    <n v="25"/>
    <n v="4"/>
    <n v="3"/>
    <n v="2"/>
    <n v="1"/>
    <n v="0"/>
    <n v="6.25"/>
  </r>
  <r>
    <n v="4"/>
    <n v="1"/>
    <n v="4"/>
    <x v="1"/>
    <n v="2023"/>
    <s v="KINGSMED"/>
    <s v="DURBAN"/>
    <s v="SA"/>
    <x v="3"/>
    <x v="3"/>
    <x v="0"/>
    <x v="3"/>
    <n v="0"/>
    <x v="0"/>
    <n v="0"/>
    <n v="0"/>
    <n v="0"/>
    <n v="94.444444444444443"/>
    <n v="41"/>
    <n v="10"/>
    <n v="2"/>
    <n v="5"/>
    <n v="2"/>
    <n v="0"/>
    <n v="4.0999999999999996"/>
  </r>
  <r>
    <n v="5"/>
    <n v="1"/>
    <n v="5"/>
    <x v="1"/>
    <n v="2023"/>
    <s v="WANDERERS"/>
    <s v="JOHANNESBURG"/>
    <s v="SA"/>
    <x v="4"/>
    <x v="4"/>
    <x v="0"/>
    <x v="4"/>
    <n v="1"/>
    <x v="0"/>
    <n v="0"/>
    <n v="0"/>
    <n v="0"/>
    <n v="123.37662337662339"/>
    <n v="57"/>
    <n v="10"/>
    <n v="1"/>
    <n v="6"/>
    <n v="2"/>
    <n v="0"/>
    <n v="5.7"/>
  </r>
  <r>
    <n v="6"/>
    <n v="1"/>
    <n v="6"/>
    <x v="1"/>
    <n v="2023"/>
    <s v="DHL"/>
    <s v="CAPE TOWN"/>
    <s v="SA"/>
    <x v="5"/>
    <x v="5"/>
    <x v="0"/>
    <x v="5"/>
    <n v="0"/>
    <x v="1"/>
    <n v="0"/>
    <n v="0"/>
    <n v="0"/>
    <n v="55.555555555555557"/>
    <n v="61"/>
    <n v="10"/>
    <n v="5"/>
    <n v="2"/>
    <n v="5"/>
    <n v="1"/>
    <n v="6.1"/>
  </r>
  <r>
    <n v="7"/>
    <n v="1"/>
    <n v="7"/>
    <x v="1"/>
    <n v="2023"/>
    <s v="SUPERSPORT PARK"/>
    <s v="CENTURION"/>
    <s v="SA"/>
    <x v="6"/>
    <x v="6"/>
    <x v="0"/>
    <x v="6"/>
    <n v="0"/>
    <x v="1"/>
    <n v="0"/>
    <n v="0"/>
    <n v="0"/>
    <n v="84"/>
    <n v="28"/>
    <n v="10"/>
    <n v="2"/>
    <n v="2"/>
    <n v="0"/>
    <n v="0"/>
    <n v="2.8"/>
  </r>
  <r>
    <n v="8"/>
    <n v="1"/>
    <n v="8"/>
    <x v="1"/>
    <n v="2023"/>
    <s v="ST.GORGE PARK"/>
    <s v="PORT ELIZABETH"/>
    <s v="SA"/>
    <x v="7"/>
    <x v="7"/>
    <x v="1"/>
    <x v="7"/>
    <n v="12"/>
    <x v="1"/>
    <n v="1"/>
    <n v="0"/>
    <n v="0"/>
    <n v="134.96503496503496"/>
    <n v="35"/>
    <n v="10"/>
    <n v="3"/>
    <n v="1"/>
    <n v="0"/>
    <n v="0"/>
    <n v="3.5"/>
  </r>
  <r>
    <n v="9"/>
    <n v="1"/>
    <n v="9"/>
    <x v="2"/>
    <n v="2023"/>
    <s v="LORDS"/>
    <s v="LONDON"/>
    <s v="ENG"/>
    <x v="8"/>
    <x v="8"/>
    <x v="1"/>
    <x v="8"/>
    <n v="0"/>
    <x v="1"/>
    <n v="1"/>
    <n v="0"/>
    <n v="0"/>
    <n v="59.024390243902438"/>
    <n v="62"/>
    <n v="35"/>
    <n v="2"/>
    <n v="3"/>
    <n v="0"/>
    <n v="0"/>
    <n v="1.7714285714285714"/>
  </r>
  <r>
    <n v="10"/>
    <n v="1"/>
    <n v="9"/>
    <x v="2"/>
    <n v="2023"/>
    <s v="LORDS"/>
    <s v="LONDON"/>
    <s v="ENG"/>
    <x v="9"/>
    <x v="9"/>
    <x v="0"/>
    <x v="9"/>
    <n v="0"/>
    <x v="1"/>
    <n v="0"/>
    <n v="0"/>
    <n v="0"/>
    <n v="71.428571428571431"/>
    <n v="32"/>
    <n v="17"/>
    <n v="5"/>
    <n v="3"/>
    <n v="0"/>
    <n v="1"/>
    <n v="1.8823529411764706"/>
  </r>
  <r>
    <n v="11"/>
    <n v="1"/>
    <n v="10"/>
    <x v="2"/>
    <n v="2023"/>
    <s v="OVAL"/>
    <s v="LONDON"/>
    <s v="ENG"/>
    <x v="10"/>
    <x v="10"/>
    <x v="0"/>
    <x v="10"/>
    <n v="1"/>
    <x v="0"/>
    <n v="0"/>
    <n v="0"/>
    <n v="0"/>
    <n v="48.125"/>
    <n v="46"/>
    <n v="23"/>
    <n v="4"/>
    <n v="6"/>
    <n v="1"/>
    <n v="0"/>
    <n v="2"/>
  </r>
  <r>
    <n v="12"/>
    <n v="1"/>
    <n v="10"/>
    <x v="2"/>
    <n v="2023"/>
    <s v="OVAL"/>
    <s v="LONDON"/>
    <s v="ENG"/>
    <x v="11"/>
    <x v="11"/>
    <x v="0"/>
    <x v="9"/>
    <n v="2"/>
    <x v="1"/>
    <n v="0"/>
    <n v="0"/>
    <n v="0"/>
    <n v="69.230769230769226"/>
    <n v="35"/>
    <n v="17"/>
    <n v="4"/>
    <n v="4"/>
    <n v="0"/>
    <n v="0"/>
    <n v="2.0588235294117645"/>
  </r>
  <r>
    <n v="13"/>
    <n v="1"/>
    <n v="11"/>
    <x v="2"/>
    <n v="2023"/>
    <s v="TRNT BRIDGE"/>
    <s v="LOTTINGHAM"/>
    <s v="ENG"/>
    <x v="12"/>
    <x v="12"/>
    <x v="1"/>
    <x v="11"/>
    <n v="5"/>
    <x v="1"/>
    <n v="1"/>
    <n v="1"/>
    <n v="0"/>
    <n v="48.764044943820224"/>
    <n v="17"/>
    <n v="5"/>
    <n v="3"/>
    <n v="4"/>
    <n v="0"/>
    <n v="0"/>
    <n v="3.4"/>
  </r>
  <r>
    <n v="14"/>
    <n v="0"/>
    <n v="11"/>
    <x v="2"/>
    <n v="2023"/>
    <s v="TRNT BRIDGE"/>
    <s v="LOTTINGHAM"/>
    <s v="ENG"/>
    <x v="13"/>
    <x v="13"/>
    <x v="2"/>
    <x v="12"/>
    <s v="DNB"/>
    <x v="2"/>
    <s v="DNB"/>
    <s v="DNB"/>
    <s v="DNB"/>
    <s v="DNB"/>
    <n v="21"/>
    <n v="12"/>
    <n v="8"/>
    <n v="4"/>
    <n v="0"/>
    <n v="1"/>
    <n v="1.75"/>
  </r>
  <r>
    <n v="15"/>
    <n v="1"/>
    <n v="12"/>
    <x v="2"/>
    <n v="2023"/>
    <s v="WANKHEDE"/>
    <s v="MUMBAI"/>
    <s v="NZ"/>
    <x v="14"/>
    <x v="4"/>
    <x v="0"/>
    <x v="2"/>
    <n v="1"/>
    <x v="0"/>
    <n v="0"/>
    <n v="0"/>
    <n v="0"/>
    <n v="84.415584415584405"/>
    <n v="44"/>
    <n v="17"/>
    <n v="4"/>
    <n v="4"/>
    <n v="3"/>
    <n v="0"/>
    <n v="2.5882352941176472"/>
  </r>
  <r>
    <n v="16"/>
    <n v="1"/>
    <n v="12"/>
    <x v="2"/>
    <n v="2023"/>
    <s v="WANKHEDE"/>
    <s v="MUMBAI"/>
    <s v="NZ"/>
    <x v="15"/>
    <x v="14"/>
    <x v="0"/>
    <x v="13"/>
    <n v="5"/>
    <x v="0"/>
    <n v="0"/>
    <n v="0"/>
    <n v="0"/>
    <n v="102.35294117647058"/>
    <n v="48"/>
    <n v="32"/>
    <n v="1"/>
    <n v="6"/>
    <n v="1"/>
    <n v="0"/>
    <n v="1.5"/>
  </r>
  <r>
    <n v="17"/>
    <n v="1"/>
    <n v="13"/>
    <x v="2"/>
    <n v="2023"/>
    <s v="EDEN GARDEN"/>
    <s v="KOLKATA"/>
    <s v="NZ"/>
    <x v="16"/>
    <x v="15"/>
    <x v="1"/>
    <x v="14"/>
    <n v="6"/>
    <x v="1"/>
    <n v="1"/>
    <n v="0"/>
    <n v="1"/>
    <n v="82.642487046632127"/>
    <n v="4"/>
    <n v="1"/>
    <n v="2"/>
    <n v="1"/>
    <n v="0"/>
    <n v="0"/>
    <n v="4"/>
  </r>
  <r>
    <n v="18"/>
    <n v="0"/>
    <n v="13"/>
    <x v="2"/>
    <n v="2023"/>
    <s v="EDEN GARDEN"/>
    <s v="KOLKATA"/>
    <s v="NZ"/>
    <x v="13"/>
    <x v="13"/>
    <x v="2"/>
    <x v="12"/>
    <s v="DNB"/>
    <x v="2"/>
    <s v="DNB"/>
    <s v="DNB"/>
    <s v="DNB"/>
    <s v="DNB"/>
    <n v="22"/>
    <n v="13"/>
    <n v="6"/>
    <n v="4"/>
    <n v="0"/>
    <n v="1"/>
    <n v="1.6923076923076923"/>
  </r>
  <r>
    <n v="19"/>
    <n v="1"/>
    <n v="14"/>
    <x v="0"/>
    <n v="2023"/>
    <s v="KENSINGTON OVAL"/>
    <s v="BRIDGETOWN"/>
    <s v="WI"/>
    <x v="17"/>
    <x v="16"/>
    <x v="1"/>
    <x v="9"/>
    <n v="11"/>
    <x v="1"/>
    <n v="1"/>
    <n v="0"/>
    <n v="0"/>
    <n v="254.34782608695653"/>
    <n v="8"/>
    <n v="2"/>
    <n v="1"/>
    <n v="1"/>
    <n v="0"/>
    <n v="0"/>
    <n v="4"/>
  </r>
  <r>
    <n v="20"/>
    <n v="1"/>
    <n v="15"/>
    <x v="0"/>
    <n v="2023"/>
    <s v="SABINA PARK"/>
    <s v="KINGSTON"/>
    <s v="WI"/>
    <x v="9"/>
    <x v="17"/>
    <x v="0"/>
    <x v="6"/>
    <n v="5"/>
    <x v="1"/>
    <n v="0"/>
    <n v="0"/>
    <n v="0"/>
    <n v="250"/>
    <n v="24"/>
    <n v="4"/>
    <n v="3"/>
    <n v="4"/>
    <n v="1"/>
    <n v="0"/>
    <n v="6"/>
  </r>
  <r>
    <n v="21"/>
    <n v="1"/>
    <n v="16"/>
    <x v="2"/>
    <n v="2023"/>
    <s v="HOLKAR"/>
    <s v="INDORE"/>
    <s v="SL"/>
    <x v="18"/>
    <x v="18"/>
    <x v="0"/>
    <x v="15"/>
    <n v="2"/>
    <x v="1"/>
    <n v="1"/>
    <n v="1"/>
    <n v="0"/>
    <n v="53.103448275862064"/>
    <n v="12"/>
    <n v="6"/>
    <n v="1"/>
    <n v="0"/>
    <n v="0"/>
    <n v="0"/>
    <n v="2"/>
  </r>
  <r>
    <n v="22"/>
    <n v="0"/>
    <n v="16"/>
    <x v="2"/>
    <n v="2023"/>
    <s v="HOLKAR"/>
    <s v="INDORE"/>
    <s v="SL"/>
    <x v="13"/>
    <x v="13"/>
    <x v="2"/>
    <x v="12"/>
    <s v="DNB"/>
    <x v="2"/>
    <s v="DNB"/>
    <s v="DNB"/>
    <s v="DNB"/>
    <s v="DNB"/>
    <n v="23"/>
    <n v="15"/>
    <n v="4"/>
    <n v="1"/>
    <n v="0"/>
    <n v="0"/>
    <n v="1.5333333333333334"/>
  </r>
  <r>
    <n v="23"/>
    <n v="1"/>
    <n v="17"/>
    <x v="2"/>
    <n v="2023"/>
    <s v="KOTLA"/>
    <s v="DELHI"/>
    <s v="SL"/>
    <x v="19"/>
    <x v="19"/>
    <x v="0"/>
    <x v="5"/>
    <n v="0"/>
    <x v="1"/>
    <n v="0"/>
    <n v="0"/>
    <n v="0"/>
    <n v="25"/>
    <n v="21"/>
    <n v="12"/>
    <n v="3"/>
    <n v="1"/>
    <n v="1"/>
    <n v="0"/>
    <n v="1.75"/>
  </r>
  <r>
    <n v="24"/>
    <n v="1"/>
    <n v="17"/>
    <x v="2"/>
    <n v="2023"/>
    <s v="KOTLA"/>
    <s v="DELHI"/>
    <s v="SL"/>
    <x v="20"/>
    <x v="16"/>
    <x v="0"/>
    <x v="5"/>
    <n v="0"/>
    <x v="1"/>
    <n v="0"/>
    <n v="0"/>
    <n v="0"/>
    <n v="26.086956521739129"/>
    <n v="45"/>
    <n v="15"/>
    <n v="0"/>
    <n v="5"/>
    <n v="3"/>
    <n v="0"/>
    <n v="3"/>
  </r>
  <r>
    <n v="25"/>
    <n v="0"/>
    <n v="18"/>
    <x v="2"/>
    <n v="2023"/>
    <s v="CHEPAUK"/>
    <s v="CHENNAI"/>
    <s v="SL"/>
    <x v="13"/>
    <x v="13"/>
    <x v="2"/>
    <x v="12"/>
    <s v="DNB"/>
    <x v="2"/>
    <s v="DNB"/>
    <s v="DNB"/>
    <s v="DNB"/>
    <s v="DNB"/>
    <n v="32"/>
    <n v="24"/>
    <n v="5"/>
    <n v="1"/>
    <n v="2"/>
    <n v="1"/>
    <n v="1.3333333333333333"/>
  </r>
  <r>
    <n v="26"/>
    <n v="1"/>
    <n v="18"/>
    <x v="2"/>
    <n v="2023"/>
    <s v="CHEPAUK"/>
    <s v="CHENNAI"/>
    <s v="SL"/>
    <x v="11"/>
    <x v="20"/>
    <x v="0"/>
    <x v="1"/>
    <n v="0"/>
    <x v="1"/>
    <n v="0"/>
    <n v="0"/>
    <n v="0"/>
    <n v="41.284403669724774"/>
    <n v="12"/>
    <n v="8"/>
    <n v="3"/>
    <n v="0"/>
    <n v="0"/>
    <n v="0"/>
    <n v="1.5"/>
  </r>
  <r>
    <n v="27"/>
    <n v="1"/>
    <n v="19"/>
    <x v="1"/>
    <n v="2023"/>
    <s v="CHINNASWAMY"/>
    <s v="BENGALURU"/>
    <s v="SL"/>
    <x v="11"/>
    <x v="21"/>
    <x v="1"/>
    <x v="9"/>
    <n v="1"/>
    <x v="1"/>
    <n v="0"/>
    <n v="0"/>
    <n v="0"/>
    <n v="100"/>
    <n v="54"/>
    <n v="10"/>
    <n v="3"/>
    <n v="4"/>
    <n v="1"/>
    <n v="0"/>
    <n v="5.4"/>
  </r>
  <r>
    <n v="28"/>
    <n v="1"/>
    <n v="20"/>
    <x v="1"/>
    <n v="2023"/>
    <s v="VCA"/>
    <s v="NAGPUR"/>
    <s v="SL"/>
    <x v="21"/>
    <x v="22"/>
    <x v="0"/>
    <x v="6"/>
    <n v="0"/>
    <x v="1"/>
    <n v="0"/>
    <n v="0"/>
    <n v="0"/>
    <n v="200"/>
    <n v="47"/>
    <n v="9"/>
    <n v="1"/>
    <n v="4"/>
    <n v="3"/>
    <n v="0"/>
    <n v="5.2222222222222223"/>
  </r>
  <r>
    <n v="29"/>
    <n v="1"/>
    <n v="21"/>
    <x v="1"/>
    <n v="2023"/>
    <s v="EKANA"/>
    <s v="LUCKNOW"/>
    <s v="SL"/>
    <x v="1"/>
    <x v="23"/>
    <x v="0"/>
    <x v="1"/>
    <n v="2"/>
    <x v="1"/>
    <n v="0"/>
    <n v="0"/>
    <n v="0"/>
    <n v="87.179487179487182"/>
    <n v="41"/>
    <n v="8"/>
    <n v="0"/>
    <n v="5"/>
    <n v="3"/>
    <n v="0"/>
    <n v="5.125"/>
  </r>
  <r>
    <n v="30"/>
    <n v="1"/>
    <n v="22"/>
    <x v="1"/>
    <n v="2023"/>
    <s v="HPCA"/>
    <s v="DHARAMSHALA"/>
    <s v="SL"/>
    <x v="22"/>
    <x v="2"/>
    <x v="1"/>
    <x v="16"/>
    <n v="3"/>
    <x v="0"/>
    <n v="0"/>
    <n v="0"/>
    <n v="0"/>
    <n v="103.7037037037037"/>
    <n v="41"/>
    <n v="10"/>
    <n v="2"/>
    <n v="1"/>
    <n v="0"/>
    <n v="0"/>
    <n v="4.0999999999999996"/>
  </r>
  <r>
    <n v="31"/>
    <n v="1"/>
    <n v="23"/>
    <x v="1"/>
    <n v="2023"/>
    <s v="BRABOURNE"/>
    <s v="MUMBAI"/>
    <s v="SL"/>
    <x v="23"/>
    <x v="24"/>
    <x v="1"/>
    <x v="10"/>
    <n v="25"/>
    <x v="1"/>
    <n v="1"/>
    <n v="1"/>
    <n v="0"/>
    <n v="160"/>
    <n v="12"/>
    <n v="4"/>
    <n v="2"/>
    <n v="2"/>
    <n v="0"/>
    <n v="0"/>
    <n v="3"/>
  </r>
  <r>
    <n v="32"/>
    <n v="1"/>
    <n v="24"/>
    <x v="0"/>
    <n v="2023"/>
    <s v="SMS"/>
    <s v="JAIPUR"/>
    <s v="SA"/>
    <x v="6"/>
    <x v="5"/>
    <x v="1"/>
    <x v="5"/>
    <n v="3"/>
    <x v="1"/>
    <n v="0"/>
    <n v="0"/>
    <n v="0"/>
    <n v="233.33333333333334"/>
    <n v="19"/>
    <n v="4"/>
    <n v="0"/>
    <n v="2"/>
    <n v="0"/>
    <n v="0"/>
    <n v="4.75"/>
  </r>
  <r>
    <n v="33"/>
    <n v="1"/>
    <n v="25"/>
    <x v="0"/>
    <n v="2023"/>
    <s v="MCA"/>
    <s v="PUNE"/>
    <s v="SA"/>
    <x v="1"/>
    <x v="25"/>
    <x v="0"/>
    <x v="17"/>
    <n v="1"/>
    <x v="1"/>
    <n v="0"/>
    <n v="0"/>
    <n v="0"/>
    <n v="161.9047619047619"/>
    <n v="23"/>
    <n v="4"/>
    <n v="0"/>
    <n v="5"/>
    <n v="0"/>
    <n v="0"/>
    <n v="5.75"/>
  </r>
  <r>
    <n v="34"/>
    <n v="1"/>
    <n v="26"/>
    <x v="0"/>
    <n v="2023"/>
    <s v="NMCA"/>
    <s v="AHMEDABAD"/>
    <s v="SA"/>
    <x v="24"/>
    <x v="26"/>
    <x v="1"/>
    <x v="17"/>
    <n v="6"/>
    <x v="0"/>
    <n v="0"/>
    <n v="0"/>
    <n v="0"/>
    <n v="248.14814814814815"/>
    <n v="5"/>
    <n v="1"/>
    <n v="0"/>
    <n v="1"/>
    <n v="0"/>
    <n v="0"/>
    <n v="5"/>
  </r>
  <r>
    <n v="35"/>
    <n v="1"/>
    <n v="27"/>
    <x v="0"/>
    <n v="2023"/>
    <s v="BARABATTI"/>
    <s v="CUTTACK"/>
    <s v="SA"/>
    <x v="25"/>
    <x v="0"/>
    <x v="0"/>
    <x v="1"/>
    <n v="3"/>
    <x v="0"/>
    <n v="0"/>
    <n v="0"/>
    <n v="0"/>
    <n v="164.51612903225808"/>
    <n v="10"/>
    <n v="3"/>
    <n v="5"/>
    <n v="0"/>
    <n v="0"/>
    <n v="1"/>
    <n v="3.3333333333333335"/>
  </r>
  <r>
    <n v="36"/>
    <n v="1"/>
    <n v="28"/>
    <x v="2"/>
    <n v="2024"/>
    <s v="OPTUS"/>
    <s v="PERTH"/>
    <s v="AUS"/>
    <x v="26"/>
    <x v="27"/>
    <x v="0"/>
    <x v="1"/>
    <n v="0"/>
    <x v="1"/>
    <n v="0"/>
    <n v="0"/>
    <n v="0"/>
    <n v="58.490566037735846"/>
    <n v="55"/>
    <n v="37"/>
    <n v="7"/>
    <n v="5"/>
    <n v="0"/>
    <n v="1"/>
    <n v="1.4864864864864864"/>
  </r>
  <r>
    <n v="37"/>
    <n v="1"/>
    <n v="28"/>
    <x v="2"/>
    <n v="2024"/>
    <s v="OPTUS"/>
    <s v="PERTH"/>
    <s v="AUS"/>
    <x v="22"/>
    <x v="28"/>
    <x v="0"/>
    <x v="9"/>
    <n v="0"/>
    <x v="0"/>
    <n v="0"/>
    <n v="0"/>
    <n v="0"/>
    <n v="64.367816091954026"/>
    <n v="59"/>
    <n v="21"/>
    <n v="5"/>
    <n v="4"/>
    <n v="1"/>
    <n v="1"/>
    <n v="2.8095238095238093"/>
  </r>
  <r>
    <n v="38"/>
    <n v="1"/>
    <n v="29"/>
    <x v="2"/>
    <n v="2024"/>
    <s v="ADELAIDE OVAL"/>
    <s v="ADELAIDE"/>
    <s v="AUS"/>
    <x v="27"/>
    <x v="29"/>
    <x v="1"/>
    <x v="4"/>
    <n v="2"/>
    <x v="1"/>
    <n v="1"/>
    <n v="0"/>
    <n v="0"/>
    <n v="87.41721854304636"/>
    <n v="51"/>
    <n v="17"/>
    <n v="3"/>
    <n v="5"/>
    <n v="2"/>
    <n v="0"/>
    <n v="3"/>
  </r>
  <r>
    <n v="39"/>
    <n v="1"/>
    <n v="29"/>
    <x v="2"/>
    <n v="2024"/>
    <s v="ADELAIDE OVAL"/>
    <s v="ADELAIDE"/>
    <s v="AUS"/>
    <x v="28"/>
    <x v="30"/>
    <x v="0"/>
    <x v="13"/>
    <n v="0"/>
    <x v="1"/>
    <n v="0"/>
    <n v="0"/>
    <n v="0"/>
    <n v="40.243902439024396"/>
    <n v="39"/>
    <n v="25"/>
    <n v="4"/>
    <n v="2"/>
    <n v="0"/>
    <n v="0"/>
    <n v="1.56"/>
  </r>
  <r>
    <n v="40"/>
    <n v="1"/>
    <n v="30"/>
    <x v="2"/>
    <n v="2024"/>
    <s v="MANUKA OVAL"/>
    <s v="CANBERRA"/>
    <s v="AUS"/>
    <x v="29"/>
    <x v="31"/>
    <x v="0"/>
    <x v="5"/>
    <n v="0"/>
    <x v="1"/>
    <n v="0"/>
    <n v="0"/>
    <n v="0"/>
    <n v="40"/>
    <n v="87"/>
    <n v="36"/>
    <n v="6"/>
    <n v="10"/>
    <n v="1"/>
    <n v="1"/>
    <n v="2.4166666666666665"/>
  </r>
  <r>
    <n v="41"/>
    <n v="1"/>
    <n v="30"/>
    <x v="2"/>
    <n v="2024"/>
    <s v="MANUKA OVAL"/>
    <s v="CANBERRA"/>
    <s v="AUS"/>
    <x v="30"/>
    <x v="26"/>
    <x v="0"/>
    <x v="6"/>
    <n v="0"/>
    <x v="1"/>
    <n v="0"/>
    <n v="0"/>
    <n v="0"/>
    <n v="85.18518518518519"/>
    <n v="71"/>
    <n v="41"/>
    <n v="7"/>
    <n v="9"/>
    <n v="1"/>
    <n v="1"/>
    <n v="1.7317073170731707"/>
  </r>
  <r>
    <n v="42"/>
    <n v="1"/>
    <n v="31"/>
    <x v="1"/>
    <n v="2024"/>
    <s v="SCG"/>
    <s v="SYDNEY"/>
    <s v="AUS"/>
    <x v="31"/>
    <x v="0"/>
    <x v="0"/>
    <x v="6"/>
    <n v="1"/>
    <x v="1"/>
    <n v="0"/>
    <n v="0"/>
    <n v="0"/>
    <n v="80.645161290322577"/>
    <n v="80"/>
    <n v="10"/>
    <n v="3"/>
    <n v="6"/>
    <n v="3"/>
    <n v="0"/>
    <n v="8"/>
  </r>
  <r>
    <n v="43"/>
    <n v="1"/>
    <n v="32"/>
    <x v="1"/>
    <n v="2024"/>
    <s v="MCG"/>
    <s v="MELBOURNE"/>
    <s v="AUS"/>
    <x v="15"/>
    <x v="32"/>
    <x v="0"/>
    <x v="9"/>
    <n v="1"/>
    <x v="0"/>
    <n v="0"/>
    <n v="0"/>
    <n v="0"/>
    <n v="82.857142857142861"/>
    <n v="82"/>
    <n v="10"/>
    <n v="2"/>
    <n v="5"/>
    <n v="4"/>
    <n v="0"/>
    <n v="8.1999999999999993"/>
  </r>
  <r>
    <n v="44"/>
    <n v="1"/>
    <n v="33"/>
    <x v="1"/>
    <n v="2024"/>
    <s v="GABBA"/>
    <s v="BRISBANE"/>
    <s v="AUS"/>
    <x v="32"/>
    <x v="33"/>
    <x v="1"/>
    <x v="2"/>
    <n v="2"/>
    <x v="1"/>
    <n v="1"/>
    <n v="0"/>
    <n v="0"/>
    <n v="91.387559808612437"/>
    <n v="71"/>
    <n v="10"/>
    <n v="5"/>
    <n v="9"/>
    <n v="1"/>
    <n v="1"/>
    <n v="7.1"/>
  </r>
  <r>
    <n v="45"/>
    <n v="1"/>
    <n v="34"/>
    <x v="0"/>
    <n v="2024"/>
    <s v="EDEN PARK"/>
    <s v="AUCKLAND"/>
    <s v="NZ"/>
    <x v="33"/>
    <x v="34"/>
    <x v="1"/>
    <x v="9"/>
    <n v="1"/>
    <x v="1"/>
    <n v="0"/>
    <n v="0"/>
    <n v="0"/>
    <n v="131.25"/>
    <n v="15"/>
    <n v="4"/>
    <n v="5"/>
    <n v="1"/>
    <n v="0"/>
    <n v="1"/>
    <n v="3.75"/>
  </r>
  <r>
    <n v="46"/>
    <n v="1"/>
    <n v="35"/>
    <x v="0"/>
    <n v="2024"/>
    <s v="EDEN PARK"/>
    <s v="AUCKLAND"/>
    <s v="NZ"/>
    <x v="34"/>
    <x v="25"/>
    <x v="0"/>
    <x v="0"/>
    <n v="1"/>
    <x v="1"/>
    <n v="0"/>
    <n v="0"/>
    <n v="0"/>
    <n v="190.47619047619045"/>
    <n v="21"/>
    <n v="4"/>
    <n v="4"/>
    <n v="1"/>
    <n v="2"/>
    <n v="0"/>
    <n v="5.25"/>
  </r>
  <r>
    <n v="47"/>
    <n v="1"/>
    <n v="36"/>
    <x v="0"/>
    <n v="2024"/>
    <s v="SKY STADIUM"/>
    <s v="WELLINTON"/>
    <s v="NZ"/>
    <x v="35"/>
    <x v="26"/>
    <x v="0"/>
    <x v="17"/>
    <n v="3"/>
    <x v="0"/>
    <n v="0"/>
    <n v="0"/>
    <n v="0"/>
    <n v="196.2962962962963"/>
    <n v="35"/>
    <n v="4"/>
    <n v="4"/>
    <n v="5"/>
    <n v="0"/>
    <n v="0"/>
    <n v="8.75"/>
  </r>
  <r>
    <n v="48"/>
    <n v="1"/>
    <n v="37"/>
    <x v="0"/>
    <n v="2024"/>
    <s v="McLEAN PARK"/>
    <s v="NAPIER"/>
    <s v="NZ"/>
    <x v="15"/>
    <x v="9"/>
    <x v="0"/>
    <x v="10"/>
    <n v="1"/>
    <x v="0"/>
    <n v="0"/>
    <n v="0"/>
    <n v="0"/>
    <n v="177.55102040816325"/>
    <n v="9"/>
    <n v="4"/>
    <n v="5"/>
    <n v="0"/>
    <n v="0"/>
    <n v="1"/>
    <n v="2.25"/>
  </r>
  <r>
    <n v="49"/>
    <n v="1"/>
    <n v="38"/>
    <x v="0"/>
    <n v="2024"/>
    <s v="JOHN DAVIS OVAL"/>
    <s v="QUEENSTOWN"/>
    <s v="NZ"/>
    <x v="36"/>
    <x v="35"/>
    <x v="1"/>
    <x v="2"/>
    <n v="7"/>
    <x v="1"/>
    <n v="1"/>
    <n v="0"/>
    <n v="0"/>
    <n v="184.21052631578948"/>
    <n v="33"/>
    <n v="4"/>
    <n v="2"/>
    <n v="3"/>
    <n v="1"/>
    <n v="0"/>
    <n v="8.25"/>
  </r>
  <r>
    <n v="50"/>
    <n v="1"/>
    <n v="39"/>
    <x v="2"/>
    <n v="2024"/>
    <s v="SMS"/>
    <s v="JAIPUR"/>
    <s v="SA"/>
    <x v="37"/>
    <x v="36"/>
    <x v="1"/>
    <x v="18"/>
    <n v="1"/>
    <x v="1"/>
    <n v="1"/>
    <n v="1"/>
    <n v="0"/>
    <n v="69.470404984423666"/>
    <n v="86"/>
    <n v="35"/>
    <n v="6"/>
    <n v="10"/>
    <n v="0"/>
    <n v="1"/>
    <n v="2.4571428571428573"/>
  </r>
  <r>
    <n v="51"/>
    <n v="0"/>
    <n v="39"/>
    <x v="2"/>
    <n v="2024"/>
    <s v="SMS"/>
    <s v="JAIPUR"/>
    <s v="SA"/>
    <x v="13"/>
    <x v="13"/>
    <x v="2"/>
    <x v="12"/>
    <s v="DNB"/>
    <x v="2"/>
    <s v="DNB"/>
    <s v="DNB"/>
    <s v="DNB"/>
    <s v="DNB"/>
    <n v="12"/>
    <n v="3"/>
    <n v="1"/>
    <n v="0"/>
    <n v="0"/>
    <n v="0"/>
    <n v="4"/>
  </r>
  <r>
    <n v="52"/>
    <n v="1"/>
    <n v="40"/>
    <x v="2"/>
    <n v="2024"/>
    <s v="HOLKAR"/>
    <s v="INDOOR"/>
    <s v="SA"/>
    <x v="30"/>
    <x v="37"/>
    <x v="0"/>
    <x v="6"/>
    <n v="0"/>
    <x v="1"/>
    <n v="0"/>
    <n v="0"/>
    <n v="0"/>
    <n v="45.098039215686278"/>
    <n v="27"/>
    <n v="9"/>
    <n v="4"/>
    <n v="2"/>
    <n v="0"/>
    <n v="0"/>
    <n v="3"/>
  </r>
  <r>
    <n v="53"/>
    <n v="1"/>
    <n v="40"/>
    <x v="2"/>
    <n v="2024"/>
    <s v="HOLKAR"/>
    <s v="INDOOR"/>
    <s v="SA"/>
    <x v="38"/>
    <x v="31"/>
    <x v="0"/>
    <x v="5"/>
    <n v="0"/>
    <x v="1"/>
    <n v="0"/>
    <n v="0"/>
    <n v="0"/>
    <n v="0"/>
    <n v="91"/>
    <n v="55"/>
    <n v="5"/>
    <n v="7"/>
    <n v="1"/>
    <n v="1"/>
    <n v="1.6545454545454545"/>
  </r>
  <r>
    <n v="54"/>
    <n v="1"/>
    <n v="41"/>
    <x v="2"/>
    <n v="2024"/>
    <s v="WANKHEDE"/>
    <s v="MUMBAI"/>
    <s v="SA"/>
    <x v="39"/>
    <x v="3"/>
    <x v="0"/>
    <x v="1"/>
    <n v="0"/>
    <x v="0"/>
    <n v="0"/>
    <n v="0"/>
    <n v="0"/>
    <n v="86.111111111111114"/>
    <n v="58"/>
    <n v="32"/>
    <n v="4"/>
    <n v="3"/>
    <n v="0"/>
    <n v="0"/>
    <n v="1.8125"/>
  </r>
  <r>
    <n v="55"/>
    <n v="1"/>
    <n v="41"/>
    <x v="2"/>
    <n v="2024"/>
    <s v="WANKHEDE"/>
    <s v="MUMBAI"/>
    <s v="SA"/>
    <x v="40"/>
    <x v="38"/>
    <x v="0"/>
    <x v="1"/>
    <n v="1"/>
    <x v="0"/>
    <n v="0"/>
    <n v="0"/>
    <n v="0"/>
    <n v="79.411764705882348"/>
    <n v="41"/>
    <n v="13"/>
    <n v="1"/>
    <n v="1"/>
    <n v="1"/>
    <n v="0"/>
    <n v="3.1538461538461537"/>
  </r>
  <r>
    <n v="56"/>
    <n v="1"/>
    <n v="42"/>
    <x v="2"/>
    <n v="2024"/>
    <s v="HPCA"/>
    <s v="DHARAMSHALA"/>
    <s v="SA"/>
    <x v="41"/>
    <x v="39"/>
    <x v="0"/>
    <x v="9"/>
    <n v="2"/>
    <x v="1"/>
    <n v="1"/>
    <n v="0"/>
    <n v="0"/>
    <n v="84.962406015037601"/>
    <n v="105"/>
    <n v="45"/>
    <n v="3"/>
    <n v="6"/>
    <n v="1"/>
    <n v="0"/>
    <n v="2.3333333333333335"/>
  </r>
  <r>
    <n v="57"/>
    <n v="1"/>
    <n v="42"/>
    <x v="2"/>
    <n v="2024"/>
    <s v="HPCA"/>
    <s v="DHARAMSHALA"/>
    <s v="SA"/>
    <x v="42"/>
    <x v="40"/>
    <x v="0"/>
    <x v="16"/>
    <n v="3"/>
    <x v="0"/>
    <n v="0"/>
    <n v="0"/>
    <n v="0"/>
    <n v="89.87341772151899"/>
    <n v="67"/>
    <n v="32"/>
    <n v="5"/>
    <n v="4"/>
    <n v="0"/>
    <n v="1"/>
    <n v="2.09375"/>
  </r>
  <r>
    <n v="58"/>
    <n v="1"/>
    <n v="43"/>
    <x v="1"/>
    <n v="2024"/>
    <s v="R PREMADASA"/>
    <s v="COLOMBO"/>
    <s v="SL"/>
    <x v="43"/>
    <x v="30"/>
    <x v="0"/>
    <x v="17"/>
    <n v="2"/>
    <x v="0"/>
    <n v="0"/>
    <n v="0"/>
    <n v="0"/>
    <n v="102.4390243902439"/>
    <n v="82"/>
    <n v="10"/>
    <n v="2"/>
    <n v="6"/>
    <n v="6"/>
    <n v="0"/>
    <n v="8.1999999999999993"/>
  </r>
  <r>
    <n v="59"/>
    <n v="1"/>
    <n v="44"/>
    <x v="1"/>
    <n v="2024"/>
    <s v="PALLEKELE "/>
    <s v="CANDY"/>
    <s v="SL"/>
    <x v="44"/>
    <x v="41"/>
    <x v="0"/>
    <x v="13"/>
    <n v="0"/>
    <x v="1"/>
    <n v="0"/>
    <n v="0"/>
    <n v="0"/>
    <n v="74.418604651162795"/>
    <n v="47"/>
    <n v="8"/>
    <n v="3"/>
    <n v="7"/>
    <n v="0"/>
    <n v="0"/>
    <n v="5.875"/>
  </r>
  <r>
    <n v="60"/>
    <n v="1"/>
    <n v="45"/>
    <x v="1"/>
    <n v="2024"/>
    <s v="GALLE STADIUM"/>
    <s v="GALLE"/>
    <s v="SL"/>
    <x v="45"/>
    <x v="42"/>
    <x v="1"/>
    <x v="3"/>
    <n v="3"/>
    <x v="1"/>
    <n v="1"/>
    <n v="0"/>
    <n v="0"/>
    <n v="90.082644628099175"/>
    <n v="25"/>
    <n v="5"/>
    <n v="4"/>
    <n v="1"/>
    <n v="1"/>
    <n v="0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E13A0D7-8C3B-409B-9566-8568297B6D74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FORMAT">
  <location ref="A3:L7" firstHeaderRow="0" firstDataRow="1" firstDataCol="1"/>
  <pivotFields count="25">
    <pivotField showAll="0"/>
    <pivotField dataField="1"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dataField="1" showAll="0">
      <items count="47">
        <item x="38"/>
        <item x="19"/>
        <item x="29"/>
        <item x="21"/>
        <item x="5"/>
        <item x="20"/>
        <item x="6"/>
        <item x="30"/>
        <item x="31"/>
        <item x="26"/>
        <item x="44"/>
        <item x="28"/>
        <item x="1"/>
        <item x="9"/>
        <item x="34"/>
        <item x="33"/>
        <item x="11"/>
        <item x="25"/>
        <item x="35"/>
        <item x="0"/>
        <item x="22"/>
        <item x="39"/>
        <item x="14"/>
        <item x="24"/>
        <item x="3"/>
        <item x="42"/>
        <item x="2"/>
        <item x="10"/>
        <item x="40"/>
        <item x="43"/>
        <item x="15"/>
        <item x="4"/>
        <item x="36"/>
        <item x="45"/>
        <item x="41"/>
        <item x="17"/>
        <item x="8"/>
        <item x="27"/>
        <item x="32"/>
        <item x="7"/>
        <item x="12"/>
        <item x="37"/>
        <item x="23"/>
        <item x="18"/>
        <item x="16"/>
        <item x="13"/>
        <item t="default"/>
      </items>
    </pivotField>
    <pivotField dataField="1" showAll="0">
      <items count="44">
        <item x="22"/>
        <item x="19"/>
        <item x="31"/>
        <item x="5"/>
        <item x="17"/>
        <item x="25"/>
        <item x="1"/>
        <item x="6"/>
        <item x="26"/>
        <item x="0"/>
        <item x="34"/>
        <item x="23"/>
        <item x="41"/>
        <item x="21"/>
        <item x="16"/>
        <item x="9"/>
        <item x="37"/>
        <item x="27"/>
        <item x="2"/>
        <item x="35"/>
        <item x="11"/>
        <item x="3"/>
        <item x="4"/>
        <item x="40"/>
        <item x="30"/>
        <item x="14"/>
        <item x="28"/>
        <item x="38"/>
        <item x="32"/>
        <item x="20"/>
        <item x="42"/>
        <item x="39"/>
        <item x="24"/>
        <item x="7"/>
        <item x="29"/>
        <item x="10"/>
        <item x="8"/>
        <item x="33"/>
        <item x="36"/>
        <item x="15"/>
        <item x="18"/>
        <item x="12"/>
        <item x="13"/>
        <item t="default"/>
      </items>
    </pivotField>
    <pivotField dataField="1" showAll="0">
      <items count="4">
        <item x="1"/>
        <item x="0"/>
        <item x="2"/>
        <item t="default"/>
      </items>
    </pivotField>
    <pivotField dataField="1" showAll="0">
      <items count="20">
        <item x="5"/>
        <item x="6"/>
        <item x="13"/>
        <item x="1"/>
        <item x="17"/>
        <item x="9"/>
        <item x="0"/>
        <item x="16"/>
        <item x="2"/>
        <item x="10"/>
        <item x="3"/>
        <item x="18"/>
        <item x="4"/>
        <item x="7"/>
        <item x="8"/>
        <item x="11"/>
        <item x="15"/>
        <item x="14"/>
        <item x="12"/>
        <item t="default"/>
      </items>
    </pivotField>
    <pivotField dataField="1" showAll="0"/>
    <pivotField dataField="1" showAll="0">
      <items count="4">
        <item x="1"/>
        <item x="0"/>
        <item x="2"/>
        <item t="default"/>
      </items>
    </pivotField>
    <pivotField dataField="1" showAll="0"/>
    <pivotField dataField="1"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numFmtId="2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11">
    <i>
      <x/>
    </i>
    <i i="1">
      <x v="1"/>
    </i>
    <i i="2">
      <x v="2"/>
    </i>
    <i i="3">
      <x v="3"/>
    </i>
    <i i="4">
      <x v="4"/>
    </i>
    <i i="5">
      <x v="5"/>
    </i>
    <i i="6">
      <x v="6"/>
    </i>
    <i i="7">
      <x v="7"/>
    </i>
    <i i="8">
      <x v="8"/>
    </i>
    <i i="9">
      <x v="9"/>
    </i>
    <i i="10">
      <x v="10"/>
    </i>
  </colItems>
  <dataFields count="11">
    <dataField name="TOTAL INNIGS" fld="1" baseField="3" baseItem="0"/>
    <dataField name="TOTAL RUNS SCORED" fld="8" baseField="3" baseItem="0"/>
    <dataField name="TOTAL BOWLS FACED" fld="9" baseField="3" baseItem="0"/>
    <dataField name="Sum of OUTS" fld="10" baseField="3" baseItem="0"/>
    <dataField name="Sum of 4S" fld="11" baseField="3" baseItem="0"/>
    <dataField name="Sum of 6S" fld="12" baseField="3" baseItem="0"/>
    <dataField name="Sum of 50S" fld="13" baseField="3" baseItem="0"/>
    <dataField name="Sum of 100S" fld="14" baseField="3" baseItem="0"/>
    <dataField name="Sum of 200S" fld="15" baseField="3" baseItem="0"/>
    <dataField name="Sum of 300S" fld="16" baseField="3" baseItem="0"/>
    <dataField name="Max of RUNS SCORED" fld="8" subtotal="max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170841B-318D-4A4D-9E34-7BEDB20331F8}" name="PivotTable2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6" rowHeaderCaption="FORMAT">
  <location ref="A3:G7" firstHeaderRow="0" firstDataRow="1" firstDataCol="1"/>
  <pivotFields count="25">
    <pivotField showAll="0"/>
    <pivotField showAll="0"/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>
      <items count="20">
        <item x="5"/>
        <item x="6"/>
        <item x="13"/>
        <item x="1"/>
        <item x="17"/>
        <item x="9"/>
        <item x="0"/>
        <item x="16"/>
        <item x="2"/>
        <item x="10"/>
        <item x="3"/>
        <item x="18"/>
        <item x="4"/>
        <item x="7"/>
        <item x="8"/>
        <item x="11"/>
        <item x="15"/>
        <item x="14"/>
        <item x="12"/>
        <item t="default"/>
      </items>
    </pivotField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dataField="1" showAll="0"/>
    <pivotField dataField="1" showAll="0"/>
    <pivotField dataField="1" showAll="0"/>
    <pivotField dataField="1" showAll="0"/>
    <pivotField numFmtId="2" showAll="0"/>
  </pivotFields>
  <rowFields count="1">
    <field x="3"/>
  </rowFields>
  <rowItems count="4">
    <i>
      <x/>
    </i>
    <i>
      <x v="1"/>
    </i>
    <i>
      <x v="2"/>
    </i>
    <i t="grand">
      <x/>
    </i>
  </rowItems>
  <colFields count="1">
    <field x="-2"/>
  </colFields>
  <colItems count="6">
    <i>
      <x/>
    </i>
    <i i="1">
      <x v="1"/>
    </i>
    <i i="2">
      <x v="2"/>
    </i>
    <i i="3">
      <x v="3"/>
    </i>
    <i i="4">
      <x v="4"/>
    </i>
    <i i="5">
      <x v="5"/>
    </i>
  </colItems>
  <dataFields count="6">
    <dataField name="TOTAL OVERS BOWLED " fld="19" baseField="3" baseItem="0"/>
    <dataField name=" WICKETS" fld="20" baseField="3" baseItem="0"/>
    <dataField name="TOTAL RUNS CONCEDED" fld="18" baseField="3" baseItem="0"/>
    <dataField name="TOTAL 4S CONC." fld="21" baseField="3" baseItem="0"/>
    <dataField name="TOTAL 6S CONC." fld="22" baseField="3" baseItem="0"/>
    <dataField name="TOTAL 5WI HAULS" fld="2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A0DD1-2286-4B3E-A820-2A1E07D383EE}">
  <dimension ref="A3:N14"/>
  <sheetViews>
    <sheetView workbookViewId="0">
      <selection activeCell="M19" sqref="M19"/>
    </sheetView>
  </sheetViews>
  <sheetFormatPr defaultRowHeight="14.4"/>
  <cols>
    <col min="1" max="1" width="10.77734375" bestFit="1" customWidth="1"/>
    <col min="2" max="2" width="12.88671875" bestFit="1" customWidth="1"/>
    <col min="3" max="4" width="19.109375" bestFit="1" customWidth="1"/>
    <col min="5" max="5" width="12.109375" bestFit="1" customWidth="1"/>
    <col min="6" max="7" width="9.44140625" bestFit="1" customWidth="1"/>
    <col min="8" max="8" width="10.44140625" bestFit="1" customWidth="1"/>
    <col min="9" max="10" width="11.44140625" bestFit="1" customWidth="1"/>
    <col min="11" max="11" width="12.77734375" bestFit="1" customWidth="1"/>
    <col min="12" max="12" width="19.5546875" bestFit="1" customWidth="1"/>
    <col min="13" max="13" width="8.44140625" bestFit="1" customWidth="1"/>
    <col min="14" max="14" width="6.33203125" customWidth="1"/>
    <col min="15" max="33" width="3" bestFit="1" customWidth="1"/>
    <col min="34" max="46" width="4" bestFit="1" customWidth="1"/>
    <col min="47" max="47" width="4.6640625" bestFit="1" customWidth="1"/>
    <col min="48" max="48" width="19.109375" bestFit="1" customWidth="1"/>
    <col min="49" max="52" width="2" bestFit="1" customWidth="1"/>
    <col min="53" max="59" width="3" bestFit="1" customWidth="1"/>
    <col min="60" max="60" width="4" bestFit="1" customWidth="1"/>
    <col min="61" max="63" width="3" bestFit="1" customWidth="1"/>
    <col min="64" max="64" width="4" bestFit="1" customWidth="1"/>
    <col min="65" max="67" width="3" bestFit="1" customWidth="1"/>
    <col min="68" max="68" width="4" bestFit="1" customWidth="1"/>
    <col min="69" max="77" width="3" bestFit="1" customWidth="1"/>
    <col min="78" max="78" width="4" bestFit="1" customWidth="1"/>
    <col min="79" max="79" width="3" bestFit="1" customWidth="1"/>
    <col min="80" max="92" width="4" bestFit="1" customWidth="1"/>
    <col min="93" max="93" width="4.6640625" bestFit="1" customWidth="1"/>
    <col min="94" max="94" width="19.109375" bestFit="1" customWidth="1"/>
    <col min="95" max="98" width="2" bestFit="1" customWidth="1"/>
    <col min="99" max="109" width="3" bestFit="1" customWidth="1"/>
    <col min="110" max="110" width="4" bestFit="1" customWidth="1"/>
    <col min="111" max="113" width="3" bestFit="1" customWidth="1"/>
    <col min="114" max="114" width="4" bestFit="1" customWidth="1"/>
    <col min="115" max="120" width="3" bestFit="1" customWidth="1"/>
    <col min="121" max="122" width="4" bestFit="1" customWidth="1"/>
    <col min="123" max="123" width="3" bestFit="1" customWidth="1"/>
    <col min="124" max="124" width="4" bestFit="1" customWidth="1"/>
    <col min="125" max="125" width="3" bestFit="1" customWidth="1"/>
    <col min="126" max="138" width="4" bestFit="1" customWidth="1"/>
    <col min="139" max="139" width="4.6640625" bestFit="1" customWidth="1"/>
    <col min="140" max="140" width="12.109375" bestFit="1" customWidth="1"/>
    <col min="141" max="144" width="2" bestFit="1" customWidth="1"/>
    <col min="145" max="171" width="3" bestFit="1" customWidth="1"/>
    <col min="172" max="184" width="4" bestFit="1" customWidth="1"/>
    <col min="185" max="185" width="4.6640625" bestFit="1" customWidth="1"/>
    <col min="186" max="186" width="9.44140625" bestFit="1" customWidth="1"/>
    <col min="187" max="190" width="2" bestFit="1" customWidth="1"/>
    <col min="191" max="217" width="3" bestFit="1" customWidth="1"/>
    <col min="218" max="230" width="4" bestFit="1" customWidth="1"/>
    <col min="231" max="231" width="4.6640625" bestFit="1" customWidth="1"/>
    <col min="232" max="232" width="9.44140625" bestFit="1" customWidth="1"/>
    <col min="233" max="236" width="2" bestFit="1" customWidth="1"/>
    <col min="237" max="263" width="3" bestFit="1" customWidth="1"/>
    <col min="264" max="276" width="4" bestFit="1" customWidth="1"/>
    <col min="277" max="277" width="4.6640625" bestFit="1" customWidth="1"/>
    <col min="278" max="278" width="10.44140625" bestFit="1" customWidth="1"/>
    <col min="279" max="282" width="2" bestFit="1" customWidth="1"/>
    <col min="283" max="309" width="3" bestFit="1" customWidth="1"/>
    <col min="310" max="322" width="4" bestFit="1" customWidth="1"/>
    <col min="323" max="323" width="4.6640625" bestFit="1" customWidth="1"/>
    <col min="324" max="324" width="11.44140625" bestFit="1" customWidth="1"/>
    <col min="325" max="328" width="2" bestFit="1" customWidth="1"/>
    <col min="329" max="355" width="3" bestFit="1" customWidth="1"/>
    <col min="356" max="368" width="4" bestFit="1" customWidth="1"/>
    <col min="369" max="369" width="4.6640625" bestFit="1" customWidth="1"/>
    <col min="370" max="370" width="11.44140625" bestFit="1" customWidth="1"/>
    <col min="371" max="374" width="2" bestFit="1" customWidth="1"/>
    <col min="375" max="401" width="3" bestFit="1" customWidth="1"/>
    <col min="402" max="414" width="4" bestFit="1" customWidth="1"/>
    <col min="415" max="415" width="4.6640625" bestFit="1" customWidth="1"/>
    <col min="416" max="416" width="11.44140625" bestFit="1" customWidth="1"/>
    <col min="417" max="420" width="2" bestFit="1" customWidth="1"/>
    <col min="421" max="447" width="3" bestFit="1" customWidth="1"/>
    <col min="448" max="460" width="4" bestFit="1" customWidth="1"/>
    <col min="461" max="461" width="4.6640625" bestFit="1" customWidth="1"/>
    <col min="462" max="462" width="17.77734375" bestFit="1" customWidth="1"/>
    <col min="463" max="464" width="23.88671875" bestFit="1" customWidth="1"/>
    <col min="465" max="465" width="16.88671875" bestFit="1" customWidth="1"/>
    <col min="466" max="467" width="14.21875" bestFit="1" customWidth="1"/>
    <col min="468" max="468" width="15.21875" bestFit="1" customWidth="1"/>
    <col min="469" max="471" width="16.21875" bestFit="1" customWidth="1"/>
  </cols>
  <sheetData>
    <row r="3" spans="1:14">
      <c r="A3" s="4" t="s">
        <v>11</v>
      </c>
      <c r="B3" t="s">
        <v>122</v>
      </c>
      <c r="C3" t="s">
        <v>111</v>
      </c>
      <c r="D3" t="s">
        <v>118</v>
      </c>
      <c r="E3" t="s">
        <v>121</v>
      </c>
      <c r="F3" t="s">
        <v>119</v>
      </c>
      <c r="G3" t="s">
        <v>120</v>
      </c>
      <c r="H3" t="s">
        <v>123</v>
      </c>
      <c r="I3" t="s">
        <v>124</v>
      </c>
      <c r="J3" t="s">
        <v>125</v>
      </c>
      <c r="K3" t="s">
        <v>131</v>
      </c>
      <c r="L3" t="s">
        <v>133</v>
      </c>
    </row>
    <row r="4" spans="1:14">
      <c r="A4" s="5" t="s">
        <v>23</v>
      </c>
      <c r="B4" s="12">
        <v>16</v>
      </c>
      <c r="C4" s="12">
        <v>1273</v>
      </c>
      <c r="D4" s="12">
        <v>1197</v>
      </c>
      <c r="E4" s="12">
        <v>10</v>
      </c>
      <c r="F4" s="12">
        <v>97</v>
      </c>
      <c r="G4" s="12">
        <v>53</v>
      </c>
      <c r="H4" s="12">
        <v>5</v>
      </c>
      <c r="I4" s="12">
        <v>4</v>
      </c>
      <c r="J4" s="12">
        <v>1</v>
      </c>
      <c r="K4" s="12">
        <v>0</v>
      </c>
      <c r="L4" s="12">
        <v>224</v>
      </c>
    </row>
    <row r="5" spans="1:14">
      <c r="A5" s="5" t="s">
        <v>22</v>
      </c>
      <c r="B5" s="12">
        <v>14</v>
      </c>
      <c r="C5" s="12">
        <v>816</v>
      </c>
      <c r="D5" s="12">
        <v>441</v>
      </c>
      <c r="E5" s="12">
        <v>8</v>
      </c>
      <c r="F5" s="12">
        <v>69</v>
      </c>
      <c r="G5" s="12">
        <v>46</v>
      </c>
      <c r="H5" s="12">
        <v>6</v>
      </c>
      <c r="I5" s="12">
        <v>2</v>
      </c>
      <c r="J5" s="12">
        <v>0</v>
      </c>
      <c r="K5" s="12">
        <v>0</v>
      </c>
      <c r="L5" s="12">
        <v>117</v>
      </c>
    </row>
    <row r="6" spans="1:14">
      <c r="A6" s="5" t="s">
        <v>31</v>
      </c>
      <c r="B6" s="12">
        <v>25</v>
      </c>
      <c r="C6" s="12">
        <v>2105</v>
      </c>
      <c r="D6" s="12">
        <v>3234</v>
      </c>
      <c r="E6" s="12">
        <v>20</v>
      </c>
      <c r="F6" s="12">
        <v>220</v>
      </c>
      <c r="G6" s="12">
        <v>31</v>
      </c>
      <c r="H6" s="12">
        <v>7</v>
      </c>
      <c r="I6" s="12">
        <v>7</v>
      </c>
      <c r="J6" s="12">
        <v>3</v>
      </c>
      <c r="K6" s="12">
        <v>1</v>
      </c>
      <c r="L6" s="12">
        <v>319</v>
      </c>
    </row>
    <row r="7" spans="1:14">
      <c r="A7" s="5" t="s">
        <v>110</v>
      </c>
      <c r="B7" s="12">
        <v>55</v>
      </c>
      <c r="C7" s="12">
        <v>4194</v>
      </c>
      <c r="D7" s="12">
        <v>4872</v>
      </c>
      <c r="E7" s="12">
        <v>38</v>
      </c>
      <c r="F7" s="12">
        <v>386</v>
      </c>
      <c r="G7" s="12">
        <v>130</v>
      </c>
      <c r="H7" s="12">
        <v>18</v>
      </c>
      <c r="I7" s="12">
        <v>13</v>
      </c>
      <c r="J7" s="12">
        <v>4</v>
      </c>
      <c r="K7" s="12">
        <v>1</v>
      </c>
      <c r="L7" s="12">
        <v>319</v>
      </c>
    </row>
    <row r="10" spans="1:14">
      <c r="A10" s="8" t="s">
        <v>11</v>
      </c>
      <c r="B10" s="8" t="s">
        <v>122</v>
      </c>
      <c r="C10" s="8" t="s">
        <v>111</v>
      </c>
      <c r="D10" s="8" t="s">
        <v>118</v>
      </c>
      <c r="E10" s="8" t="s">
        <v>121</v>
      </c>
      <c r="F10" s="8" t="s">
        <v>119</v>
      </c>
      <c r="G10" s="8" t="s">
        <v>120</v>
      </c>
      <c r="H10" s="8" t="s">
        <v>123</v>
      </c>
      <c r="I10" s="8" t="s">
        <v>124</v>
      </c>
      <c r="J10" s="8" t="s">
        <v>125</v>
      </c>
      <c r="K10" s="8" t="s">
        <v>126</v>
      </c>
      <c r="L10" s="8" t="s">
        <v>12</v>
      </c>
      <c r="M10" s="8" t="s">
        <v>132</v>
      </c>
      <c r="N10" s="8" t="s">
        <v>134</v>
      </c>
    </row>
    <row r="11" spans="1:14">
      <c r="A11" s="9" t="s">
        <v>23</v>
      </c>
      <c r="B11" s="10">
        <v>16</v>
      </c>
      <c r="C11" s="10">
        <v>1273</v>
      </c>
      <c r="D11" s="10">
        <v>1197</v>
      </c>
      <c r="E11" s="10">
        <v>10</v>
      </c>
      <c r="F11" s="10">
        <v>97</v>
      </c>
      <c r="G11" s="10">
        <v>53</v>
      </c>
      <c r="H11" s="10">
        <v>5</v>
      </c>
      <c r="I11" s="10">
        <v>4</v>
      </c>
      <c r="J11" s="10">
        <v>1</v>
      </c>
      <c r="K11" s="10">
        <v>0</v>
      </c>
      <c r="L11" s="11">
        <f>(C11/D11)*100</f>
        <v>106.34920634920636</v>
      </c>
      <c r="M11" s="11">
        <f>C11/E11</f>
        <v>127.3</v>
      </c>
      <c r="N11" s="13">
        <v>224</v>
      </c>
    </row>
    <row r="12" spans="1:14">
      <c r="A12" s="9" t="s">
        <v>22</v>
      </c>
      <c r="B12" s="10">
        <v>14</v>
      </c>
      <c r="C12" s="10">
        <v>816</v>
      </c>
      <c r="D12" s="10">
        <v>441</v>
      </c>
      <c r="E12" s="10">
        <v>8</v>
      </c>
      <c r="F12" s="10">
        <v>69</v>
      </c>
      <c r="G12" s="10">
        <v>46</v>
      </c>
      <c r="H12" s="10">
        <v>6</v>
      </c>
      <c r="I12" s="10">
        <v>2</v>
      </c>
      <c r="J12" s="10">
        <v>0</v>
      </c>
      <c r="K12" s="10">
        <v>0</v>
      </c>
      <c r="L12" s="11">
        <f t="shared" ref="L12:L14" si="0">(C12/D12)*100</f>
        <v>185.03401360544217</v>
      </c>
      <c r="M12" s="11">
        <f t="shared" ref="M12:M14" si="1">C12/E12</f>
        <v>102</v>
      </c>
      <c r="N12" s="13">
        <v>117</v>
      </c>
    </row>
    <row r="13" spans="1:14">
      <c r="A13" s="9" t="s">
        <v>31</v>
      </c>
      <c r="B13" s="10">
        <v>25</v>
      </c>
      <c r="C13" s="10">
        <v>2105</v>
      </c>
      <c r="D13" s="10">
        <v>3234</v>
      </c>
      <c r="E13" s="10">
        <v>20</v>
      </c>
      <c r="F13" s="10">
        <v>220</v>
      </c>
      <c r="G13" s="10">
        <v>31</v>
      </c>
      <c r="H13" s="10">
        <v>7</v>
      </c>
      <c r="I13" s="10">
        <v>7</v>
      </c>
      <c r="J13" s="10">
        <v>3</v>
      </c>
      <c r="K13" s="10">
        <v>1</v>
      </c>
      <c r="L13" s="11">
        <f t="shared" si="0"/>
        <v>65.089672232529367</v>
      </c>
      <c r="M13" s="11">
        <f t="shared" si="1"/>
        <v>105.25</v>
      </c>
      <c r="N13" s="13">
        <v>319</v>
      </c>
    </row>
    <row r="14" spans="1:14">
      <c r="A14" s="14" t="s">
        <v>128</v>
      </c>
      <c r="B14" s="15">
        <f>SUM(B11:B13)</f>
        <v>55</v>
      </c>
      <c r="C14" s="15">
        <f t="shared" ref="C14:K14" si="2">SUM(C11:C13)</f>
        <v>4194</v>
      </c>
      <c r="D14" s="15">
        <f t="shared" si="2"/>
        <v>4872</v>
      </c>
      <c r="E14" s="15">
        <f t="shared" si="2"/>
        <v>38</v>
      </c>
      <c r="F14" s="15">
        <f t="shared" si="2"/>
        <v>386</v>
      </c>
      <c r="G14" s="15">
        <f t="shared" si="2"/>
        <v>130</v>
      </c>
      <c r="H14" s="15">
        <f t="shared" si="2"/>
        <v>18</v>
      </c>
      <c r="I14" s="15">
        <f t="shared" si="2"/>
        <v>13</v>
      </c>
      <c r="J14" s="15">
        <f t="shared" si="2"/>
        <v>4</v>
      </c>
      <c r="K14" s="15">
        <f t="shared" si="2"/>
        <v>1</v>
      </c>
      <c r="L14" s="16">
        <f t="shared" si="0"/>
        <v>86.083743842364541</v>
      </c>
      <c r="M14" s="16">
        <f t="shared" si="1"/>
        <v>110.36842105263158</v>
      </c>
      <c r="N14" s="15">
        <v>319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CBA52-E316-4ACA-A4C4-CD86161DF5F7}">
  <dimension ref="A3:J13"/>
  <sheetViews>
    <sheetView tabSelected="1" workbookViewId="0">
      <selection activeCell="C24" sqref="C24"/>
    </sheetView>
  </sheetViews>
  <sheetFormatPr defaultRowHeight="14.4"/>
  <cols>
    <col min="1" max="1" width="10.77734375" bestFit="1" customWidth="1"/>
    <col min="2" max="2" width="21" bestFit="1" customWidth="1"/>
    <col min="3" max="3" width="9" bestFit="1" customWidth="1"/>
    <col min="4" max="4" width="21.77734375" bestFit="1" customWidth="1"/>
    <col min="5" max="6" width="14.88671875" bestFit="1" customWidth="1"/>
    <col min="7" max="7" width="16.44140625" bestFit="1" customWidth="1"/>
    <col min="8" max="8" width="10.5546875" bestFit="1" customWidth="1"/>
    <col min="9" max="9" width="9.88671875" customWidth="1"/>
    <col min="10" max="10" width="12" bestFit="1" customWidth="1"/>
  </cols>
  <sheetData>
    <row r="3" spans="1:10">
      <c r="A3" s="4" t="s">
        <v>11</v>
      </c>
      <c r="B3" t="s">
        <v>112</v>
      </c>
      <c r="C3" t="s">
        <v>113</v>
      </c>
      <c r="D3" t="s">
        <v>114</v>
      </c>
      <c r="E3" t="s">
        <v>115</v>
      </c>
      <c r="F3" t="s">
        <v>116</v>
      </c>
      <c r="G3" t="s">
        <v>117</v>
      </c>
    </row>
    <row r="4" spans="1:10">
      <c r="A4" s="5" t="s">
        <v>23</v>
      </c>
      <c r="B4">
        <v>144</v>
      </c>
      <c r="C4">
        <v>40</v>
      </c>
      <c r="D4">
        <v>804</v>
      </c>
      <c r="E4">
        <v>66</v>
      </c>
      <c r="F4">
        <v>31</v>
      </c>
      <c r="G4">
        <v>2</v>
      </c>
    </row>
    <row r="5" spans="1:10">
      <c r="A5" s="5" t="s">
        <v>22</v>
      </c>
      <c r="B5">
        <v>50</v>
      </c>
      <c r="C5">
        <v>33</v>
      </c>
      <c r="D5">
        <v>286</v>
      </c>
      <c r="E5">
        <v>30</v>
      </c>
      <c r="F5">
        <v>7</v>
      </c>
      <c r="G5">
        <v>3</v>
      </c>
    </row>
    <row r="6" spans="1:10">
      <c r="A6" s="5" t="s">
        <v>31</v>
      </c>
      <c r="B6">
        <v>653</v>
      </c>
      <c r="C6">
        <v>116</v>
      </c>
      <c r="D6">
        <v>1325</v>
      </c>
      <c r="E6">
        <v>115</v>
      </c>
      <c r="F6">
        <v>19</v>
      </c>
      <c r="G6">
        <v>11</v>
      </c>
    </row>
    <row r="7" spans="1:10">
      <c r="A7" s="5" t="s">
        <v>110</v>
      </c>
      <c r="B7">
        <v>847</v>
      </c>
      <c r="C7">
        <v>189</v>
      </c>
      <c r="D7">
        <v>2415</v>
      </c>
      <c r="E7">
        <v>211</v>
      </c>
      <c r="F7">
        <v>57</v>
      </c>
      <c r="G7">
        <v>16</v>
      </c>
    </row>
    <row r="9" spans="1:10">
      <c r="A9" s="8" t="s">
        <v>11</v>
      </c>
      <c r="B9" s="8" t="s">
        <v>112</v>
      </c>
      <c r="C9" s="8" t="s">
        <v>113</v>
      </c>
      <c r="D9" s="8" t="s">
        <v>114</v>
      </c>
      <c r="E9" s="8" t="s">
        <v>115</v>
      </c>
      <c r="F9" s="8" t="s">
        <v>116</v>
      </c>
      <c r="G9" s="8" t="s">
        <v>117</v>
      </c>
      <c r="H9" s="8" t="s">
        <v>127</v>
      </c>
      <c r="I9" s="8" t="s">
        <v>130</v>
      </c>
      <c r="J9" s="8" t="s">
        <v>129</v>
      </c>
    </row>
    <row r="10" spans="1:10">
      <c r="A10" s="9" t="s">
        <v>23</v>
      </c>
      <c r="B10" s="10">
        <v>144</v>
      </c>
      <c r="C10" s="10">
        <v>40</v>
      </c>
      <c r="D10" s="10">
        <v>804</v>
      </c>
      <c r="E10" s="10">
        <v>66</v>
      </c>
      <c r="F10" s="10">
        <v>31</v>
      </c>
      <c r="G10" s="10">
        <v>2</v>
      </c>
      <c r="H10" s="11">
        <f>D10/B10</f>
        <v>5.583333333333333</v>
      </c>
      <c r="I10" s="11">
        <f>D10/C10</f>
        <v>20.100000000000001</v>
      </c>
      <c r="J10" s="11">
        <f>(B10*6)/C10</f>
        <v>21.6</v>
      </c>
    </row>
    <row r="11" spans="1:10">
      <c r="A11" s="9" t="s">
        <v>22</v>
      </c>
      <c r="B11" s="10">
        <v>50</v>
      </c>
      <c r="C11" s="10">
        <v>33</v>
      </c>
      <c r="D11" s="10">
        <v>286</v>
      </c>
      <c r="E11" s="10">
        <v>30</v>
      </c>
      <c r="F11" s="10">
        <v>7</v>
      </c>
      <c r="G11" s="10">
        <v>3</v>
      </c>
      <c r="H11" s="11">
        <f t="shared" ref="H11:H13" si="0">D11/B11</f>
        <v>5.72</v>
      </c>
      <c r="I11" s="11">
        <f t="shared" ref="I11:I13" si="1">D11/C11</f>
        <v>8.6666666666666661</v>
      </c>
      <c r="J11" s="11">
        <f t="shared" ref="J11:J13" si="2">(B11*6)/C11</f>
        <v>9.0909090909090917</v>
      </c>
    </row>
    <row r="12" spans="1:10">
      <c r="A12" s="9" t="s">
        <v>31</v>
      </c>
      <c r="B12" s="10">
        <v>653</v>
      </c>
      <c r="C12" s="10">
        <v>116</v>
      </c>
      <c r="D12" s="10">
        <v>1325</v>
      </c>
      <c r="E12" s="10">
        <v>115</v>
      </c>
      <c r="F12" s="10">
        <v>19</v>
      </c>
      <c r="G12" s="10">
        <v>11</v>
      </c>
      <c r="H12" s="11">
        <f t="shared" si="0"/>
        <v>2.0290964777947931</v>
      </c>
      <c r="I12" s="11">
        <f t="shared" si="1"/>
        <v>11.422413793103448</v>
      </c>
      <c r="J12" s="11">
        <f t="shared" si="2"/>
        <v>33.775862068965516</v>
      </c>
    </row>
    <row r="13" spans="1:10">
      <c r="A13" s="14" t="s">
        <v>128</v>
      </c>
      <c r="B13" s="15">
        <f>SUM(B10:B12)</f>
        <v>847</v>
      </c>
      <c r="C13" s="15">
        <f t="shared" ref="C13:H13" si="3">SUM(C10:C12)</f>
        <v>189</v>
      </c>
      <c r="D13" s="15">
        <f t="shared" si="3"/>
        <v>2415</v>
      </c>
      <c r="E13" s="15">
        <f t="shared" si="3"/>
        <v>211</v>
      </c>
      <c r="F13" s="15">
        <f t="shared" si="3"/>
        <v>57</v>
      </c>
      <c r="G13" s="15">
        <f t="shared" si="3"/>
        <v>16</v>
      </c>
      <c r="H13" s="16">
        <f t="shared" si="0"/>
        <v>2.8512396694214877</v>
      </c>
      <c r="I13" s="16">
        <f t="shared" si="1"/>
        <v>12.777777777777779</v>
      </c>
      <c r="J13" s="16">
        <f t="shared" si="2"/>
        <v>26.888888888888889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7090A-E5B6-402D-83F3-4677E13D5A55}">
  <dimension ref="A1"/>
  <sheetViews>
    <sheetView workbookViewId="0">
      <selection activeCell="A2" sqref="A2:G6"/>
    </sheetView>
  </sheetViews>
  <sheetFormatPr defaultRowHeight="14.4"/>
  <cols>
    <col min="7" max="7" width="16.44140625" bestFit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BAF0F-435B-4D30-AE21-BF7FF702673F}">
  <dimension ref="A3:Y68"/>
  <sheetViews>
    <sheetView topLeftCell="A8" zoomScale="97" zoomScaleNormal="99" workbookViewId="0">
      <selection activeCell="I20" sqref="A8:Y68"/>
    </sheetView>
  </sheetViews>
  <sheetFormatPr defaultColWidth="8.88671875" defaultRowHeight="14.4"/>
  <cols>
    <col min="1" max="1" width="4.33203125" bestFit="1" customWidth="1"/>
    <col min="2" max="2" width="4.33203125" customWidth="1"/>
    <col min="3" max="3" width="16.21875" customWidth="1"/>
    <col min="4" max="4" width="8.5546875" bestFit="1" customWidth="1"/>
    <col min="5" max="5" width="5.44140625" bestFit="1" customWidth="1"/>
    <col min="6" max="6" width="17.5546875" bestFit="1" customWidth="1"/>
    <col min="7" max="7" width="17.5546875" customWidth="1"/>
    <col min="8" max="8" width="5.21875" bestFit="1" customWidth="1"/>
    <col min="9" max="10" width="13.5546875" bestFit="1" customWidth="1"/>
    <col min="11" max="11" width="5.88671875" bestFit="1" customWidth="1"/>
    <col min="12" max="14" width="4.77734375" bestFit="1" customWidth="1"/>
    <col min="15" max="17" width="5.109375" bestFit="1" customWidth="1"/>
    <col min="18" max="18" width="6.77734375" bestFit="1" customWidth="1"/>
    <col min="19" max="19" width="16.109375" bestFit="1" customWidth="1"/>
    <col min="20" max="20" width="15.44140625" bestFit="1" customWidth="1"/>
    <col min="21" max="21" width="8.77734375" bestFit="1" customWidth="1"/>
    <col min="22" max="23" width="9.109375" bestFit="1" customWidth="1"/>
    <col min="24" max="24" width="4.44140625" bestFit="1" customWidth="1"/>
    <col min="25" max="25" width="6" style="1" bestFit="1" customWidth="1"/>
  </cols>
  <sheetData>
    <row r="3" spans="1:25">
      <c r="L3" s="6" t="s">
        <v>0</v>
      </c>
      <c r="M3" s="7"/>
      <c r="N3" s="7"/>
      <c r="O3" s="7"/>
      <c r="P3" s="7"/>
    </row>
    <row r="4" spans="1:25">
      <c r="L4" s="7"/>
      <c r="M4" s="7"/>
      <c r="N4" s="7"/>
      <c r="O4" s="7"/>
      <c r="P4" s="7"/>
    </row>
    <row r="5" spans="1:25">
      <c r="L5" s="7"/>
      <c r="M5" s="7"/>
      <c r="N5" s="7"/>
      <c r="O5" s="7"/>
      <c r="P5" s="7"/>
    </row>
    <row r="6" spans="1:25">
      <c r="L6" s="7"/>
      <c r="M6" s="7"/>
      <c r="N6" s="7"/>
      <c r="O6" s="7"/>
      <c r="P6" s="7"/>
    </row>
    <row r="8" spans="1:25">
      <c r="A8" s="2" t="s">
        <v>1</v>
      </c>
      <c r="B8" s="2" t="s">
        <v>109</v>
      </c>
      <c r="C8" s="2" t="s">
        <v>69</v>
      </c>
      <c r="D8" s="2" t="s">
        <v>11</v>
      </c>
      <c r="E8" s="2" t="s">
        <v>70</v>
      </c>
      <c r="F8" s="2" t="s">
        <v>20</v>
      </c>
      <c r="G8" s="2" t="s">
        <v>72</v>
      </c>
      <c r="H8" s="2" t="s">
        <v>2</v>
      </c>
      <c r="I8" s="2" t="s">
        <v>3</v>
      </c>
      <c r="J8" s="2" t="s">
        <v>4</v>
      </c>
      <c r="K8" s="2" t="s">
        <v>71</v>
      </c>
      <c r="L8" s="2" t="s">
        <v>5</v>
      </c>
      <c r="M8" s="2" t="s">
        <v>6</v>
      </c>
      <c r="N8" s="2" t="s">
        <v>7</v>
      </c>
      <c r="O8" s="2" t="s">
        <v>8</v>
      </c>
      <c r="P8" s="2" t="s">
        <v>9</v>
      </c>
      <c r="Q8" s="2" t="s">
        <v>10</v>
      </c>
      <c r="R8" s="2" t="s">
        <v>12</v>
      </c>
      <c r="S8" s="2" t="s">
        <v>19</v>
      </c>
      <c r="T8" s="2" t="s">
        <v>13</v>
      </c>
      <c r="U8" s="2" t="s">
        <v>14</v>
      </c>
      <c r="V8" s="2" t="s">
        <v>15</v>
      </c>
      <c r="W8" s="2" t="s">
        <v>16</v>
      </c>
      <c r="X8" s="2" t="s">
        <v>17</v>
      </c>
      <c r="Y8" s="3" t="s">
        <v>18</v>
      </c>
    </row>
    <row r="9" spans="1:25">
      <c r="A9">
        <v>1</v>
      </c>
      <c r="B9">
        <f>IF(I9&lt;&gt;"DNB",1,0)</f>
        <v>1</v>
      </c>
      <c r="C9">
        <v>1</v>
      </c>
      <c r="D9" t="s">
        <v>22</v>
      </c>
      <c r="E9">
        <v>2023</v>
      </c>
      <c r="F9" t="s">
        <v>25</v>
      </c>
      <c r="G9" t="s">
        <v>56</v>
      </c>
      <c r="H9" t="s">
        <v>21</v>
      </c>
      <c r="I9">
        <v>55</v>
      </c>
      <c r="J9">
        <v>31</v>
      </c>
      <c r="K9">
        <v>1</v>
      </c>
      <c r="L9">
        <v>6</v>
      </c>
      <c r="M9">
        <v>1</v>
      </c>
      <c r="N9" cm="1">
        <f t="array" ref="N9">_xlfn.IFS(I9&gt;=100,0,I9&gt;50,1,I9&lt;50,0)</f>
        <v>1</v>
      </c>
      <c r="O9">
        <f t="shared" ref="O9:O21" si="0">IF(I9&gt;=100,1,0)</f>
        <v>0</v>
      </c>
      <c r="P9">
        <f t="shared" ref="P9:P21" si="1">IF(I9&gt;=300,0,IF(I9&gt;=200,1,0))</f>
        <v>0</v>
      </c>
      <c r="Q9">
        <f t="shared" ref="Q9:Q21" si="2">IF(I9&gt;=300,1,0)</f>
        <v>0</v>
      </c>
      <c r="R9" s="1">
        <f t="shared" ref="R9:R21" si="3">(I9/J9)*100</f>
        <v>177.41935483870967</v>
      </c>
      <c r="S9">
        <v>32</v>
      </c>
      <c r="T9">
        <v>4</v>
      </c>
      <c r="U9">
        <v>1</v>
      </c>
      <c r="V9">
        <v>3</v>
      </c>
      <c r="W9">
        <v>1</v>
      </c>
      <c r="X9">
        <f>IF(U9&gt;=5,1,0)</f>
        <v>0</v>
      </c>
      <c r="Y9" s="1">
        <f>S9/T9</f>
        <v>8</v>
      </c>
    </row>
    <row r="10" spans="1:25">
      <c r="A10">
        <v>2</v>
      </c>
      <c r="B10">
        <f t="shared" ref="B10:B68" si="4">IF(I10&lt;&gt;"DNB",1,0)</f>
        <v>1</v>
      </c>
      <c r="C10">
        <v>2</v>
      </c>
      <c r="D10" t="s">
        <v>22</v>
      </c>
      <c r="E10">
        <v>2023</v>
      </c>
      <c r="F10" t="s">
        <v>73</v>
      </c>
      <c r="G10" t="s">
        <v>59</v>
      </c>
      <c r="H10" t="s">
        <v>21</v>
      </c>
      <c r="I10">
        <v>34</v>
      </c>
      <c r="J10">
        <v>22</v>
      </c>
      <c r="K10">
        <v>0</v>
      </c>
      <c r="L10">
        <v>3</v>
      </c>
      <c r="M10">
        <v>2</v>
      </c>
      <c r="N10" cm="1">
        <f t="array" ref="N10">_xlfn.IFS(I10&gt;=100,0,I10&gt;50,1,I10&lt;50,0)</f>
        <v>0</v>
      </c>
      <c r="O10">
        <f t="shared" si="0"/>
        <v>0</v>
      </c>
      <c r="P10">
        <f t="shared" si="1"/>
        <v>0</v>
      </c>
      <c r="Q10">
        <f t="shared" si="2"/>
        <v>0</v>
      </c>
      <c r="R10" s="1">
        <f t="shared" si="3"/>
        <v>154.54545454545453</v>
      </c>
      <c r="S10">
        <v>27</v>
      </c>
      <c r="T10">
        <v>4</v>
      </c>
      <c r="U10">
        <v>0</v>
      </c>
      <c r="V10">
        <v>2</v>
      </c>
      <c r="W10">
        <v>1</v>
      </c>
      <c r="X10">
        <f t="shared" ref="X10:X68" si="5">IF(U10&gt;=5,1,0)</f>
        <v>0</v>
      </c>
      <c r="Y10" s="1">
        <f t="shared" ref="Y10:Y68" si="6">S10/T10</f>
        <v>6.75</v>
      </c>
    </row>
    <row r="11" spans="1:25">
      <c r="A11">
        <v>3</v>
      </c>
      <c r="B11">
        <f t="shared" si="4"/>
        <v>1</v>
      </c>
      <c r="C11">
        <v>3</v>
      </c>
      <c r="D11" t="s">
        <v>22</v>
      </c>
      <c r="E11">
        <v>2023</v>
      </c>
      <c r="F11" t="s">
        <v>24</v>
      </c>
      <c r="G11" t="s">
        <v>60</v>
      </c>
      <c r="H11" t="s">
        <v>21</v>
      </c>
      <c r="I11">
        <v>75</v>
      </c>
      <c r="J11">
        <v>54</v>
      </c>
      <c r="K11">
        <v>1</v>
      </c>
      <c r="L11">
        <v>9</v>
      </c>
      <c r="M11">
        <v>1</v>
      </c>
      <c r="N11" cm="1">
        <f t="array" ref="N11">_xlfn.IFS(I11&gt;=100,0,I11&gt;50,1,I11&lt;50,0)</f>
        <v>1</v>
      </c>
      <c r="O11">
        <f t="shared" si="0"/>
        <v>0</v>
      </c>
      <c r="P11">
        <f t="shared" si="1"/>
        <v>0</v>
      </c>
      <c r="Q11">
        <f t="shared" si="2"/>
        <v>0</v>
      </c>
      <c r="R11" s="1">
        <f t="shared" si="3"/>
        <v>138.88888888888889</v>
      </c>
      <c r="S11">
        <v>25</v>
      </c>
      <c r="T11">
        <v>4</v>
      </c>
      <c r="U11">
        <v>3</v>
      </c>
      <c r="V11">
        <v>2</v>
      </c>
      <c r="W11">
        <v>1</v>
      </c>
      <c r="X11">
        <f t="shared" si="5"/>
        <v>0</v>
      </c>
      <c r="Y11" s="1">
        <f t="shared" si="6"/>
        <v>6.25</v>
      </c>
    </row>
    <row r="12" spans="1:25">
      <c r="A12">
        <v>4</v>
      </c>
      <c r="B12">
        <f t="shared" si="4"/>
        <v>1</v>
      </c>
      <c r="C12">
        <v>4</v>
      </c>
      <c r="D12" t="s">
        <v>23</v>
      </c>
      <c r="E12">
        <v>2023</v>
      </c>
      <c r="F12" t="s">
        <v>74</v>
      </c>
      <c r="G12" t="s">
        <v>26</v>
      </c>
      <c r="H12" t="s">
        <v>30</v>
      </c>
      <c r="I12">
        <v>68</v>
      </c>
      <c r="J12">
        <v>72</v>
      </c>
      <c r="K12">
        <v>1</v>
      </c>
      <c r="L12">
        <v>11</v>
      </c>
      <c r="M12">
        <v>0</v>
      </c>
      <c r="N12" cm="1">
        <f t="array" ref="N12">_xlfn.IFS(I12&gt;=100,0,I12&gt;50,1,I12&lt;50,0)</f>
        <v>1</v>
      </c>
      <c r="O12">
        <f t="shared" si="0"/>
        <v>0</v>
      </c>
      <c r="P12">
        <f t="shared" si="1"/>
        <v>0</v>
      </c>
      <c r="Q12">
        <f t="shared" si="2"/>
        <v>0</v>
      </c>
      <c r="R12" s="1">
        <f t="shared" si="3"/>
        <v>94.444444444444443</v>
      </c>
      <c r="S12">
        <v>41</v>
      </c>
      <c r="T12">
        <v>10</v>
      </c>
      <c r="U12">
        <v>2</v>
      </c>
      <c r="V12">
        <v>5</v>
      </c>
      <c r="W12">
        <v>2</v>
      </c>
      <c r="X12">
        <f t="shared" si="5"/>
        <v>0</v>
      </c>
      <c r="Y12" s="1">
        <f t="shared" si="6"/>
        <v>4.0999999999999996</v>
      </c>
    </row>
    <row r="13" spans="1:25">
      <c r="A13">
        <v>5</v>
      </c>
      <c r="B13">
        <f t="shared" si="4"/>
        <v>1</v>
      </c>
      <c r="C13">
        <v>5</v>
      </c>
      <c r="D13" t="s">
        <v>23</v>
      </c>
      <c r="E13">
        <v>2023</v>
      </c>
      <c r="F13" t="s">
        <v>75</v>
      </c>
      <c r="G13" t="s">
        <v>76</v>
      </c>
      <c r="H13" t="s">
        <v>30</v>
      </c>
      <c r="I13">
        <v>95</v>
      </c>
      <c r="J13">
        <v>77</v>
      </c>
      <c r="K13">
        <v>1</v>
      </c>
      <c r="L13">
        <v>13</v>
      </c>
      <c r="M13">
        <v>1</v>
      </c>
      <c r="N13" cm="1">
        <f t="array" ref="N13">_xlfn.IFS(I13&gt;=100,0,I13&gt;50,1,I13&lt;50,0)</f>
        <v>1</v>
      </c>
      <c r="O13">
        <f t="shared" si="0"/>
        <v>0</v>
      </c>
      <c r="P13">
        <f t="shared" si="1"/>
        <v>0</v>
      </c>
      <c r="Q13">
        <f t="shared" si="2"/>
        <v>0</v>
      </c>
      <c r="R13" s="1">
        <f t="shared" si="3"/>
        <v>123.37662337662339</v>
      </c>
      <c r="S13">
        <v>57</v>
      </c>
      <c r="T13">
        <v>10</v>
      </c>
      <c r="U13">
        <v>1</v>
      </c>
      <c r="V13">
        <v>6</v>
      </c>
      <c r="W13">
        <v>2</v>
      </c>
      <c r="X13">
        <f t="shared" si="5"/>
        <v>0</v>
      </c>
      <c r="Y13" s="1">
        <f t="shared" si="6"/>
        <v>5.7</v>
      </c>
    </row>
    <row r="14" spans="1:25">
      <c r="A14">
        <v>6</v>
      </c>
      <c r="B14">
        <f t="shared" si="4"/>
        <v>1</v>
      </c>
      <c r="C14">
        <v>6</v>
      </c>
      <c r="D14" t="s">
        <v>23</v>
      </c>
      <c r="E14">
        <v>2023</v>
      </c>
      <c r="F14" t="s">
        <v>77</v>
      </c>
      <c r="G14" t="s">
        <v>27</v>
      </c>
      <c r="H14" t="s">
        <v>30</v>
      </c>
      <c r="I14">
        <v>5</v>
      </c>
      <c r="J14">
        <v>9</v>
      </c>
      <c r="K14">
        <v>1</v>
      </c>
      <c r="L14">
        <v>0</v>
      </c>
      <c r="M14">
        <v>0</v>
      </c>
      <c r="N14" cm="1">
        <f t="array" ref="N14">_xlfn.IFS(I14&gt;=100,0,I14&gt;50,1,I14&lt;50,0)</f>
        <v>0</v>
      </c>
      <c r="O14">
        <f t="shared" si="0"/>
        <v>0</v>
      </c>
      <c r="P14">
        <f t="shared" si="1"/>
        <v>0</v>
      </c>
      <c r="Q14">
        <f t="shared" si="2"/>
        <v>0</v>
      </c>
      <c r="R14" s="1">
        <f t="shared" si="3"/>
        <v>55.555555555555557</v>
      </c>
      <c r="S14">
        <v>61</v>
      </c>
      <c r="T14">
        <v>10</v>
      </c>
      <c r="U14">
        <v>5</v>
      </c>
      <c r="V14">
        <v>2</v>
      </c>
      <c r="W14">
        <v>5</v>
      </c>
      <c r="X14">
        <f t="shared" si="5"/>
        <v>1</v>
      </c>
      <c r="Y14" s="1">
        <f t="shared" si="6"/>
        <v>6.1</v>
      </c>
    </row>
    <row r="15" spans="1:25">
      <c r="A15">
        <v>7</v>
      </c>
      <c r="B15">
        <f t="shared" si="4"/>
        <v>1</v>
      </c>
      <c r="C15">
        <v>7</v>
      </c>
      <c r="D15" t="s">
        <v>23</v>
      </c>
      <c r="E15">
        <v>2023</v>
      </c>
      <c r="F15" t="s">
        <v>78</v>
      </c>
      <c r="G15" t="s">
        <v>28</v>
      </c>
      <c r="H15" t="s">
        <v>30</v>
      </c>
      <c r="I15">
        <v>21</v>
      </c>
      <c r="J15">
        <v>25</v>
      </c>
      <c r="K15">
        <v>1</v>
      </c>
      <c r="L15">
        <v>1</v>
      </c>
      <c r="M15">
        <v>0</v>
      </c>
      <c r="N15" cm="1">
        <f t="array" ref="N15">_xlfn.IFS(I15&gt;=100,0,I15&gt;50,1,I15&lt;50,0)</f>
        <v>0</v>
      </c>
      <c r="O15">
        <f t="shared" si="0"/>
        <v>0</v>
      </c>
      <c r="P15">
        <f t="shared" si="1"/>
        <v>0</v>
      </c>
      <c r="Q15">
        <f t="shared" si="2"/>
        <v>0</v>
      </c>
      <c r="R15" s="1">
        <f t="shared" si="3"/>
        <v>84</v>
      </c>
      <c r="S15">
        <v>28</v>
      </c>
      <c r="T15">
        <v>10</v>
      </c>
      <c r="U15">
        <v>2</v>
      </c>
      <c r="V15">
        <v>2</v>
      </c>
      <c r="W15">
        <v>0</v>
      </c>
      <c r="X15">
        <f t="shared" si="5"/>
        <v>0</v>
      </c>
      <c r="Y15" s="1">
        <f t="shared" si="6"/>
        <v>2.8</v>
      </c>
    </row>
    <row r="16" spans="1:25">
      <c r="A16">
        <v>8</v>
      </c>
      <c r="B16">
        <f t="shared" si="4"/>
        <v>1</v>
      </c>
      <c r="C16">
        <v>8</v>
      </c>
      <c r="D16" t="s">
        <v>23</v>
      </c>
      <c r="E16">
        <v>2023</v>
      </c>
      <c r="F16" t="s">
        <v>80</v>
      </c>
      <c r="G16" t="s">
        <v>29</v>
      </c>
      <c r="H16" t="s">
        <v>30</v>
      </c>
      <c r="I16">
        <v>193</v>
      </c>
      <c r="J16">
        <v>143</v>
      </c>
      <c r="K16">
        <v>0</v>
      </c>
      <c r="L16">
        <v>14</v>
      </c>
      <c r="M16">
        <v>12</v>
      </c>
      <c r="N16" cm="1">
        <f t="array" ref="N16">_xlfn.IFS(I16&gt;=100,0,I16&gt;50,1,I16&lt;50,0)</f>
        <v>0</v>
      </c>
      <c r="O16">
        <f t="shared" si="0"/>
        <v>1</v>
      </c>
      <c r="P16">
        <f t="shared" si="1"/>
        <v>0</v>
      </c>
      <c r="Q16">
        <f t="shared" si="2"/>
        <v>0</v>
      </c>
      <c r="R16" s="1">
        <f t="shared" si="3"/>
        <v>134.96503496503496</v>
      </c>
      <c r="S16">
        <v>35</v>
      </c>
      <c r="T16">
        <v>10</v>
      </c>
      <c r="U16">
        <v>3</v>
      </c>
      <c r="V16">
        <v>1</v>
      </c>
      <c r="W16">
        <v>0</v>
      </c>
      <c r="X16">
        <f t="shared" si="5"/>
        <v>0</v>
      </c>
      <c r="Y16" s="1">
        <f t="shared" si="6"/>
        <v>3.5</v>
      </c>
    </row>
    <row r="17" spans="1:25">
      <c r="A17">
        <v>9</v>
      </c>
      <c r="B17">
        <f t="shared" si="4"/>
        <v>1</v>
      </c>
      <c r="C17">
        <v>9</v>
      </c>
      <c r="D17" t="s">
        <v>31</v>
      </c>
      <c r="E17">
        <v>2023</v>
      </c>
      <c r="F17" t="s">
        <v>32</v>
      </c>
      <c r="G17" t="s">
        <v>79</v>
      </c>
      <c r="H17" t="s">
        <v>37</v>
      </c>
      <c r="I17">
        <v>121</v>
      </c>
      <c r="J17">
        <v>205</v>
      </c>
      <c r="K17">
        <v>0</v>
      </c>
      <c r="L17">
        <v>22</v>
      </c>
      <c r="M17">
        <v>0</v>
      </c>
      <c r="N17" cm="1">
        <f t="array" ref="N17">_xlfn.IFS(I17&gt;=100,0,I17&gt;50,1,I17&lt;50,0)</f>
        <v>0</v>
      </c>
      <c r="O17">
        <f t="shared" si="0"/>
        <v>1</v>
      </c>
      <c r="P17">
        <f t="shared" si="1"/>
        <v>0</v>
      </c>
      <c r="Q17">
        <f t="shared" si="2"/>
        <v>0</v>
      </c>
      <c r="R17" s="1">
        <f t="shared" si="3"/>
        <v>59.024390243902438</v>
      </c>
      <c r="S17">
        <v>62</v>
      </c>
      <c r="T17">
        <v>35</v>
      </c>
      <c r="U17">
        <v>2</v>
      </c>
      <c r="V17">
        <v>3</v>
      </c>
      <c r="W17">
        <v>0</v>
      </c>
      <c r="X17">
        <f t="shared" si="5"/>
        <v>0</v>
      </c>
      <c r="Y17" s="1">
        <f t="shared" si="6"/>
        <v>1.7714285714285714</v>
      </c>
    </row>
    <row r="18" spans="1:25">
      <c r="A18">
        <v>10</v>
      </c>
      <c r="B18">
        <f t="shared" si="4"/>
        <v>1</v>
      </c>
      <c r="C18">
        <v>9</v>
      </c>
      <c r="D18" t="s">
        <v>31</v>
      </c>
      <c r="E18">
        <v>2023</v>
      </c>
      <c r="F18" t="s">
        <v>32</v>
      </c>
      <c r="G18" t="s">
        <v>79</v>
      </c>
      <c r="H18" t="s">
        <v>37</v>
      </c>
      <c r="I18">
        <v>35</v>
      </c>
      <c r="J18">
        <v>49</v>
      </c>
      <c r="K18">
        <v>1</v>
      </c>
      <c r="L18">
        <v>5</v>
      </c>
      <c r="M18">
        <v>0</v>
      </c>
      <c r="N18" cm="1">
        <f t="array" ref="N18">_xlfn.IFS(I18&gt;=100,0,I18&gt;50,1,I18&lt;50,0)</f>
        <v>0</v>
      </c>
      <c r="O18">
        <f t="shared" si="0"/>
        <v>0</v>
      </c>
      <c r="P18">
        <f t="shared" si="1"/>
        <v>0</v>
      </c>
      <c r="Q18">
        <f t="shared" si="2"/>
        <v>0</v>
      </c>
      <c r="R18" s="1">
        <f t="shared" si="3"/>
        <v>71.428571428571431</v>
      </c>
      <c r="S18">
        <v>32</v>
      </c>
      <c r="T18">
        <v>17</v>
      </c>
      <c r="U18">
        <v>5</v>
      </c>
      <c r="V18">
        <v>3</v>
      </c>
      <c r="W18">
        <v>0</v>
      </c>
      <c r="X18">
        <f t="shared" si="5"/>
        <v>1</v>
      </c>
      <c r="Y18" s="1">
        <f t="shared" si="6"/>
        <v>1.8823529411764706</v>
      </c>
    </row>
    <row r="19" spans="1:25">
      <c r="A19">
        <v>11</v>
      </c>
      <c r="B19">
        <f t="shared" si="4"/>
        <v>1</v>
      </c>
      <c r="C19">
        <v>10</v>
      </c>
      <c r="D19" t="s">
        <v>31</v>
      </c>
      <c r="E19">
        <v>2023</v>
      </c>
      <c r="F19" t="s">
        <v>33</v>
      </c>
      <c r="G19" t="s">
        <v>79</v>
      </c>
      <c r="H19" t="s">
        <v>37</v>
      </c>
      <c r="I19">
        <v>77</v>
      </c>
      <c r="J19">
        <v>160</v>
      </c>
      <c r="K19">
        <v>1</v>
      </c>
      <c r="L19">
        <v>10</v>
      </c>
      <c r="M19">
        <v>1</v>
      </c>
      <c r="N19" cm="1">
        <f t="array" ref="N19">_xlfn.IFS(I19&gt;=100,0,I19&gt;50,1,I19&lt;50,0)</f>
        <v>1</v>
      </c>
      <c r="O19">
        <f t="shared" si="0"/>
        <v>0</v>
      </c>
      <c r="P19">
        <f t="shared" si="1"/>
        <v>0</v>
      </c>
      <c r="Q19">
        <f t="shared" si="2"/>
        <v>0</v>
      </c>
      <c r="R19" s="1">
        <f t="shared" si="3"/>
        <v>48.125</v>
      </c>
      <c r="S19">
        <v>46</v>
      </c>
      <c r="T19">
        <v>23</v>
      </c>
      <c r="U19">
        <v>4</v>
      </c>
      <c r="V19">
        <v>6</v>
      </c>
      <c r="W19">
        <v>1</v>
      </c>
      <c r="X19">
        <f t="shared" si="5"/>
        <v>0</v>
      </c>
      <c r="Y19" s="1">
        <f t="shared" si="6"/>
        <v>2</v>
      </c>
    </row>
    <row r="20" spans="1:25">
      <c r="A20">
        <v>12</v>
      </c>
      <c r="B20">
        <f t="shared" si="4"/>
        <v>1</v>
      </c>
      <c r="C20">
        <v>10</v>
      </c>
      <c r="D20" t="s">
        <v>31</v>
      </c>
      <c r="E20">
        <v>2023</v>
      </c>
      <c r="F20" t="s">
        <v>33</v>
      </c>
      <c r="G20" t="s">
        <v>79</v>
      </c>
      <c r="H20" t="s">
        <v>37</v>
      </c>
      <c r="I20">
        <v>45</v>
      </c>
      <c r="J20">
        <v>65</v>
      </c>
      <c r="K20">
        <v>1</v>
      </c>
      <c r="L20">
        <v>5</v>
      </c>
      <c r="M20">
        <v>2</v>
      </c>
      <c r="N20" cm="1">
        <f t="array" ref="N20">_xlfn.IFS(I20&gt;=100,0,I20&gt;50,1,I20&lt;50,0)</f>
        <v>0</v>
      </c>
      <c r="O20">
        <f t="shared" si="0"/>
        <v>0</v>
      </c>
      <c r="P20">
        <f t="shared" si="1"/>
        <v>0</v>
      </c>
      <c r="Q20">
        <f t="shared" si="2"/>
        <v>0</v>
      </c>
      <c r="R20" s="1">
        <f t="shared" si="3"/>
        <v>69.230769230769226</v>
      </c>
      <c r="S20">
        <v>35</v>
      </c>
      <c r="T20">
        <v>17</v>
      </c>
      <c r="U20">
        <v>4</v>
      </c>
      <c r="V20">
        <v>4</v>
      </c>
      <c r="W20">
        <v>0</v>
      </c>
      <c r="X20">
        <f t="shared" si="5"/>
        <v>0</v>
      </c>
      <c r="Y20" s="1">
        <f t="shared" si="6"/>
        <v>2.0588235294117645</v>
      </c>
    </row>
    <row r="21" spans="1:25">
      <c r="A21">
        <v>13</v>
      </c>
      <c r="B21">
        <f t="shared" si="4"/>
        <v>1</v>
      </c>
      <c r="C21">
        <v>11</v>
      </c>
      <c r="D21" t="s">
        <v>31</v>
      </c>
      <c r="E21">
        <v>2023</v>
      </c>
      <c r="F21" t="s">
        <v>34</v>
      </c>
      <c r="G21" t="s">
        <v>82</v>
      </c>
      <c r="H21" t="s">
        <v>37</v>
      </c>
      <c r="I21">
        <v>217</v>
      </c>
      <c r="J21">
        <v>445</v>
      </c>
      <c r="K21">
        <v>0</v>
      </c>
      <c r="L21">
        <v>32</v>
      </c>
      <c r="M21">
        <v>5</v>
      </c>
      <c r="N21" cm="1">
        <f t="array" ref="N21">_xlfn.IFS(I21&gt;=100,0,I21&gt;50,1,I21&lt;50,0)</f>
        <v>0</v>
      </c>
      <c r="O21">
        <f t="shared" si="0"/>
        <v>1</v>
      </c>
      <c r="P21">
        <f t="shared" si="1"/>
        <v>1</v>
      </c>
      <c r="Q21">
        <f t="shared" si="2"/>
        <v>0</v>
      </c>
      <c r="R21" s="1">
        <f t="shared" si="3"/>
        <v>48.764044943820224</v>
      </c>
      <c r="S21">
        <v>17</v>
      </c>
      <c r="T21">
        <v>5</v>
      </c>
      <c r="U21">
        <v>3</v>
      </c>
      <c r="V21">
        <v>4</v>
      </c>
      <c r="W21">
        <v>0</v>
      </c>
      <c r="X21">
        <f t="shared" si="5"/>
        <v>0</v>
      </c>
      <c r="Y21" s="1">
        <f t="shared" si="6"/>
        <v>3.4</v>
      </c>
    </row>
    <row r="22" spans="1:25">
      <c r="A22">
        <v>14</v>
      </c>
      <c r="B22">
        <f t="shared" si="4"/>
        <v>0</v>
      </c>
      <c r="C22">
        <v>11</v>
      </c>
      <c r="D22" t="s">
        <v>31</v>
      </c>
      <c r="E22">
        <v>2023</v>
      </c>
      <c r="F22" t="s">
        <v>34</v>
      </c>
      <c r="G22" t="s">
        <v>82</v>
      </c>
      <c r="H22" t="s">
        <v>37</v>
      </c>
      <c r="I22" t="s">
        <v>39</v>
      </c>
      <c r="J22" t="s">
        <v>39</v>
      </c>
      <c r="K22" t="s">
        <v>39</v>
      </c>
      <c r="L22" t="s">
        <v>39</v>
      </c>
      <c r="M22" t="s">
        <v>39</v>
      </c>
      <c r="N22" t="s">
        <v>39</v>
      </c>
      <c r="O22" t="s">
        <v>39</v>
      </c>
      <c r="P22" t="s">
        <v>39</v>
      </c>
      <c r="Q22" t="s">
        <v>39</v>
      </c>
      <c r="R22" t="s">
        <v>39</v>
      </c>
      <c r="S22">
        <v>21</v>
      </c>
      <c r="T22">
        <v>12</v>
      </c>
      <c r="U22">
        <v>8</v>
      </c>
      <c r="V22">
        <v>4</v>
      </c>
      <c r="W22">
        <v>0</v>
      </c>
      <c r="X22">
        <f t="shared" si="5"/>
        <v>1</v>
      </c>
      <c r="Y22" s="1">
        <f t="shared" si="6"/>
        <v>1.75</v>
      </c>
    </row>
    <row r="23" spans="1:25">
      <c r="A23">
        <v>15</v>
      </c>
      <c r="B23">
        <f t="shared" si="4"/>
        <v>1</v>
      </c>
      <c r="C23">
        <v>12</v>
      </c>
      <c r="D23" t="s">
        <v>31</v>
      </c>
      <c r="E23">
        <v>2023</v>
      </c>
      <c r="F23" t="s">
        <v>35</v>
      </c>
      <c r="G23" t="s">
        <v>81</v>
      </c>
      <c r="H23" t="s">
        <v>38</v>
      </c>
      <c r="I23">
        <v>65</v>
      </c>
      <c r="J23">
        <v>77</v>
      </c>
      <c r="K23">
        <v>1</v>
      </c>
      <c r="L23">
        <v>9</v>
      </c>
      <c r="M23">
        <v>1</v>
      </c>
      <c r="N23" cm="1">
        <f t="array" ref="N23">_xlfn.IFS(I23&gt;=100,0,I23&gt;50,1,I23&lt;50,0)</f>
        <v>1</v>
      </c>
      <c r="O23">
        <f>IF(I23&gt;=100,1,0)</f>
        <v>0</v>
      </c>
      <c r="P23">
        <f>IF(I23&gt;=300,0,IF(I23&gt;=200,1,0))</f>
        <v>0</v>
      </c>
      <c r="Q23">
        <f>IF(I23&gt;=300,1,0)</f>
        <v>0</v>
      </c>
      <c r="R23" s="1">
        <f>(I23/J23)*100</f>
        <v>84.415584415584405</v>
      </c>
      <c r="S23">
        <v>44</v>
      </c>
      <c r="T23">
        <v>17</v>
      </c>
      <c r="U23">
        <v>4</v>
      </c>
      <c r="V23">
        <v>4</v>
      </c>
      <c r="W23">
        <v>3</v>
      </c>
      <c r="X23">
        <f t="shared" si="5"/>
        <v>0</v>
      </c>
      <c r="Y23" s="1">
        <f t="shared" si="6"/>
        <v>2.5882352941176472</v>
      </c>
    </row>
    <row r="24" spans="1:25">
      <c r="A24">
        <v>16</v>
      </c>
      <c r="B24">
        <f t="shared" si="4"/>
        <v>1</v>
      </c>
      <c r="C24">
        <v>12</v>
      </c>
      <c r="D24" t="s">
        <v>31</v>
      </c>
      <c r="E24">
        <v>2023</v>
      </c>
      <c r="F24" t="s">
        <v>35</v>
      </c>
      <c r="G24" t="s">
        <v>81</v>
      </c>
      <c r="H24" t="s">
        <v>38</v>
      </c>
      <c r="I24">
        <v>87</v>
      </c>
      <c r="J24">
        <v>85</v>
      </c>
      <c r="K24">
        <v>1</v>
      </c>
      <c r="L24">
        <v>2</v>
      </c>
      <c r="M24">
        <v>5</v>
      </c>
      <c r="N24" cm="1">
        <f t="array" ref="N24">_xlfn.IFS(I24&gt;=100,0,I24&gt;50,1,I24&lt;50,0)</f>
        <v>1</v>
      </c>
      <c r="O24">
        <f>IF(I24&gt;=100,1,0)</f>
        <v>0</v>
      </c>
      <c r="P24">
        <f>IF(I24&gt;=300,0,IF(I24&gt;=200,1,0))</f>
        <v>0</v>
      </c>
      <c r="Q24">
        <f>IF(I24&gt;=300,1,0)</f>
        <v>0</v>
      </c>
      <c r="R24" s="1">
        <f>(I24/J24)*100</f>
        <v>102.35294117647058</v>
      </c>
      <c r="S24">
        <v>48</v>
      </c>
      <c r="T24">
        <v>32</v>
      </c>
      <c r="U24">
        <v>1</v>
      </c>
      <c r="V24">
        <v>6</v>
      </c>
      <c r="W24">
        <v>1</v>
      </c>
      <c r="X24">
        <f t="shared" si="5"/>
        <v>0</v>
      </c>
      <c r="Y24" s="1">
        <f t="shared" si="6"/>
        <v>1.5</v>
      </c>
    </row>
    <row r="25" spans="1:25">
      <c r="A25">
        <v>17</v>
      </c>
      <c r="B25">
        <f t="shared" si="4"/>
        <v>1</v>
      </c>
      <c r="C25">
        <v>13</v>
      </c>
      <c r="D25" t="s">
        <v>31</v>
      </c>
      <c r="E25">
        <v>2023</v>
      </c>
      <c r="F25" t="s">
        <v>36</v>
      </c>
      <c r="G25" t="s">
        <v>83</v>
      </c>
      <c r="H25" t="s">
        <v>38</v>
      </c>
      <c r="I25">
        <v>319</v>
      </c>
      <c r="J25">
        <v>386</v>
      </c>
      <c r="K25">
        <v>0</v>
      </c>
      <c r="L25">
        <v>44</v>
      </c>
      <c r="M25">
        <v>6</v>
      </c>
      <c r="N25" cm="1">
        <f t="array" ref="N25">_xlfn.IFS(I25&gt;=100,0,I25&gt;50,1,I25&lt;50,0)</f>
        <v>0</v>
      </c>
      <c r="O25">
        <f>IF(I25&gt;=100,1,0)</f>
        <v>1</v>
      </c>
      <c r="P25">
        <f>IF(I25&gt;=300,0,IF(I25&gt;=200,1,0))</f>
        <v>0</v>
      </c>
      <c r="Q25">
        <f>IF(I25&gt;=300,1,0)</f>
        <v>1</v>
      </c>
      <c r="R25" s="1">
        <f>(I25/J25)*100</f>
        <v>82.642487046632127</v>
      </c>
      <c r="S25">
        <v>4</v>
      </c>
      <c r="T25">
        <v>1</v>
      </c>
      <c r="U25">
        <v>2</v>
      </c>
      <c r="V25">
        <v>1</v>
      </c>
      <c r="W25">
        <v>0</v>
      </c>
      <c r="X25">
        <f t="shared" si="5"/>
        <v>0</v>
      </c>
      <c r="Y25" s="1">
        <f t="shared" si="6"/>
        <v>4</v>
      </c>
    </row>
    <row r="26" spans="1:25">
      <c r="A26">
        <v>18</v>
      </c>
      <c r="B26">
        <f t="shared" si="4"/>
        <v>0</v>
      </c>
      <c r="C26">
        <v>13</v>
      </c>
      <c r="D26" t="s">
        <v>31</v>
      </c>
      <c r="E26">
        <v>2023</v>
      </c>
      <c r="F26" t="s">
        <v>36</v>
      </c>
      <c r="G26" t="s">
        <v>83</v>
      </c>
      <c r="H26" t="s">
        <v>38</v>
      </c>
      <c r="I26" t="s">
        <v>39</v>
      </c>
      <c r="J26" t="s">
        <v>39</v>
      </c>
      <c r="K26" t="s">
        <v>39</v>
      </c>
      <c r="L26" t="s">
        <v>39</v>
      </c>
      <c r="M26" t="s">
        <v>39</v>
      </c>
      <c r="N26" t="s">
        <v>39</v>
      </c>
      <c r="O26" t="s">
        <v>39</v>
      </c>
      <c r="P26" t="s">
        <v>39</v>
      </c>
      <c r="Q26" t="s">
        <v>39</v>
      </c>
      <c r="R26" t="s">
        <v>39</v>
      </c>
      <c r="S26">
        <v>22</v>
      </c>
      <c r="T26">
        <v>13</v>
      </c>
      <c r="U26">
        <v>6</v>
      </c>
      <c r="V26">
        <v>4</v>
      </c>
      <c r="W26">
        <v>0</v>
      </c>
      <c r="X26">
        <f t="shared" si="5"/>
        <v>1</v>
      </c>
      <c r="Y26" s="1">
        <f t="shared" si="6"/>
        <v>1.6923076923076923</v>
      </c>
    </row>
    <row r="27" spans="1:25">
      <c r="A27">
        <v>19</v>
      </c>
      <c r="B27">
        <f t="shared" si="4"/>
        <v>1</v>
      </c>
      <c r="C27">
        <v>14</v>
      </c>
      <c r="D27" t="s">
        <v>22</v>
      </c>
      <c r="E27">
        <v>2023</v>
      </c>
      <c r="F27" t="s">
        <v>40</v>
      </c>
      <c r="G27" t="s">
        <v>84</v>
      </c>
      <c r="H27" t="s">
        <v>42</v>
      </c>
      <c r="I27">
        <v>117</v>
      </c>
      <c r="J27">
        <v>46</v>
      </c>
      <c r="K27">
        <v>0</v>
      </c>
      <c r="L27">
        <v>5</v>
      </c>
      <c r="M27">
        <v>11</v>
      </c>
      <c r="N27" cm="1">
        <f t="array" ref="N27">_xlfn.IFS(I27&gt;=100,0,I27&gt;50,1,I27&lt;50,0)</f>
        <v>0</v>
      </c>
      <c r="O27">
        <f>IF(I27&gt;=100,1,0)</f>
        <v>1</v>
      </c>
      <c r="P27">
        <f>IF(I27&gt;=300,0,IF(I27&gt;=200,1,0))</f>
        <v>0</v>
      </c>
      <c r="Q27">
        <f>IF(I27&gt;=300,1,0)</f>
        <v>0</v>
      </c>
      <c r="R27" s="1">
        <f>(I27/J27)*100</f>
        <v>254.34782608695653</v>
      </c>
      <c r="S27">
        <v>8</v>
      </c>
      <c r="T27">
        <v>2</v>
      </c>
      <c r="U27">
        <v>1</v>
      </c>
      <c r="V27">
        <v>1</v>
      </c>
      <c r="W27">
        <v>0</v>
      </c>
      <c r="X27">
        <f t="shared" si="5"/>
        <v>0</v>
      </c>
      <c r="Y27" s="1">
        <f t="shared" si="6"/>
        <v>4</v>
      </c>
    </row>
    <row r="28" spans="1:25">
      <c r="A28">
        <v>20</v>
      </c>
      <c r="B28">
        <f t="shared" si="4"/>
        <v>1</v>
      </c>
      <c r="C28">
        <v>15</v>
      </c>
      <c r="D28" t="s">
        <v>22</v>
      </c>
      <c r="E28">
        <v>2023</v>
      </c>
      <c r="F28" t="s">
        <v>41</v>
      </c>
      <c r="G28" t="s">
        <v>85</v>
      </c>
      <c r="H28" t="s">
        <v>42</v>
      </c>
      <c r="I28">
        <v>35</v>
      </c>
      <c r="J28">
        <v>14</v>
      </c>
      <c r="K28">
        <v>1</v>
      </c>
      <c r="L28">
        <v>1</v>
      </c>
      <c r="M28">
        <v>5</v>
      </c>
      <c r="N28" cm="1">
        <f t="array" ref="N28">_xlfn.IFS(I28&gt;=100,0,I28&gt;50,1,I28&lt;50,0)</f>
        <v>0</v>
      </c>
      <c r="O28">
        <f>IF(I28&gt;=100,1,0)</f>
        <v>0</v>
      </c>
      <c r="P28">
        <f>IF(I28&gt;=300,0,IF(I28&gt;=200,1,0))</f>
        <v>0</v>
      </c>
      <c r="Q28">
        <f>IF(I28&gt;=300,1,0)</f>
        <v>0</v>
      </c>
      <c r="R28" s="1">
        <f>(I28/J28)*100</f>
        <v>250</v>
      </c>
      <c r="S28">
        <v>24</v>
      </c>
      <c r="T28">
        <v>4</v>
      </c>
      <c r="U28">
        <v>3</v>
      </c>
      <c r="V28">
        <v>4</v>
      </c>
      <c r="W28">
        <v>1</v>
      </c>
      <c r="X28">
        <f t="shared" si="5"/>
        <v>0</v>
      </c>
      <c r="Y28" s="1">
        <f t="shared" si="6"/>
        <v>6</v>
      </c>
    </row>
    <row r="29" spans="1:25">
      <c r="A29">
        <v>21</v>
      </c>
      <c r="B29">
        <f t="shared" si="4"/>
        <v>1</v>
      </c>
      <c r="C29">
        <v>16</v>
      </c>
      <c r="D29" t="s">
        <v>31</v>
      </c>
      <c r="E29">
        <v>2023</v>
      </c>
      <c r="F29" t="s">
        <v>44</v>
      </c>
      <c r="G29" t="s">
        <v>86</v>
      </c>
      <c r="H29" t="s">
        <v>43</v>
      </c>
      <c r="I29">
        <v>231</v>
      </c>
      <c r="J29">
        <v>435</v>
      </c>
      <c r="K29">
        <v>1</v>
      </c>
      <c r="L29">
        <v>33</v>
      </c>
      <c r="M29">
        <v>2</v>
      </c>
      <c r="N29" cm="1">
        <f t="array" ref="N29">_xlfn.IFS(I29&gt;=100,0,I29&gt;50,1,I29&lt;50,0)</f>
        <v>0</v>
      </c>
      <c r="O29">
        <f>IF(I29&gt;=100,1,0)</f>
        <v>1</v>
      </c>
      <c r="P29">
        <f>IF(I29&gt;=300,0,IF(I29&gt;=200,1,0))</f>
        <v>1</v>
      </c>
      <c r="Q29">
        <f>IF(I29&gt;=300,1,0)</f>
        <v>0</v>
      </c>
      <c r="R29" s="1">
        <f>(I29/J29)*100</f>
        <v>53.103448275862064</v>
      </c>
      <c r="S29">
        <v>12</v>
      </c>
      <c r="T29">
        <v>6</v>
      </c>
      <c r="U29">
        <v>1</v>
      </c>
      <c r="V29">
        <v>0</v>
      </c>
      <c r="W29">
        <v>0</v>
      </c>
      <c r="X29">
        <f t="shared" si="5"/>
        <v>0</v>
      </c>
      <c r="Y29" s="1">
        <f t="shared" si="6"/>
        <v>2</v>
      </c>
    </row>
    <row r="30" spans="1:25">
      <c r="A30">
        <v>22</v>
      </c>
      <c r="B30">
        <f t="shared" si="4"/>
        <v>0</v>
      </c>
      <c r="C30">
        <v>16</v>
      </c>
      <c r="D30" t="s">
        <v>31</v>
      </c>
      <c r="E30">
        <v>2023</v>
      </c>
      <c r="F30" t="s">
        <v>44</v>
      </c>
      <c r="G30" t="s">
        <v>86</v>
      </c>
      <c r="H30" t="s">
        <v>43</v>
      </c>
      <c r="I30" t="s">
        <v>39</v>
      </c>
      <c r="J30" t="s">
        <v>39</v>
      </c>
      <c r="K30" t="s">
        <v>39</v>
      </c>
      <c r="L30" t="s">
        <v>39</v>
      </c>
      <c r="M30" t="s">
        <v>39</v>
      </c>
      <c r="N30" t="s">
        <v>39</v>
      </c>
      <c r="O30" t="s">
        <v>39</v>
      </c>
      <c r="P30" t="s">
        <v>39</v>
      </c>
      <c r="Q30" t="s">
        <v>39</v>
      </c>
      <c r="R30" t="s">
        <v>39</v>
      </c>
      <c r="S30">
        <v>23</v>
      </c>
      <c r="T30">
        <v>15</v>
      </c>
      <c r="U30">
        <v>4</v>
      </c>
      <c r="V30">
        <v>1</v>
      </c>
      <c r="W30">
        <v>0</v>
      </c>
      <c r="X30">
        <f t="shared" si="5"/>
        <v>0</v>
      </c>
      <c r="Y30" s="1">
        <f t="shared" si="6"/>
        <v>1.5333333333333334</v>
      </c>
    </row>
    <row r="31" spans="1:25">
      <c r="A31">
        <v>23</v>
      </c>
      <c r="B31">
        <f t="shared" si="4"/>
        <v>1</v>
      </c>
      <c r="C31">
        <v>17</v>
      </c>
      <c r="D31" t="s">
        <v>31</v>
      </c>
      <c r="E31">
        <v>2023</v>
      </c>
      <c r="F31" t="s">
        <v>45</v>
      </c>
      <c r="G31" t="s">
        <v>87</v>
      </c>
      <c r="H31" t="s">
        <v>43</v>
      </c>
      <c r="I31">
        <v>1</v>
      </c>
      <c r="J31">
        <v>4</v>
      </c>
      <c r="K31">
        <v>1</v>
      </c>
      <c r="L31">
        <v>0</v>
      </c>
      <c r="M31">
        <v>0</v>
      </c>
      <c r="N31" cm="1">
        <f t="array" ref="N31">_xlfn.IFS(I31&gt;=100,0,I31&gt;50,1,I31&lt;50,0)</f>
        <v>0</v>
      </c>
      <c r="O31">
        <f>IF(I31&gt;=100,1,0)</f>
        <v>0</v>
      </c>
      <c r="P31">
        <f>IF(I31&gt;=300,0,IF(I31&gt;=200,1,0))</f>
        <v>0</v>
      </c>
      <c r="Q31">
        <f>IF(I31&gt;=300,1,0)</f>
        <v>0</v>
      </c>
      <c r="R31" s="1">
        <f>(I31/J31)*100</f>
        <v>25</v>
      </c>
      <c r="S31">
        <v>21</v>
      </c>
      <c r="T31">
        <v>12</v>
      </c>
      <c r="U31">
        <v>3</v>
      </c>
      <c r="V31">
        <v>1</v>
      </c>
      <c r="W31">
        <v>1</v>
      </c>
      <c r="X31">
        <f t="shared" si="5"/>
        <v>0</v>
      </c>
      <c r="Y31" s="1">
        <f t="shared" si="6"/>
        <v>1.75</v>
      </c>
    </row>
    <row r="32" spans="1:25">
      <c r="A32">
        <v>24</v>
      </c>
      <c r="B32">
        <f t="shared" si="4"/>
        <v>1</v>
      </c>
      <c r="C32">
        <v>17</v>
      </c>
      <c r="D32" t="s">
        <v>31</v>
      </c>
      <c r="E32">
        <v>2023</v>
      </c>
      <c r="F32" t="s">
        <v>45</v>
      </c>
      <c r="G32" t="s">
        <v>87</v>
      </c>
      <c r="H32" t="s">
        <v>43</v>
      </c>
      <c r="I32">
        <v>12</v>
      </c>
      <c r="J32">
        <v>46</v>
      </c>
      <c r="K32">
        <v>1</v>
      </c>
      <c r="L32">
        <v>0</v>
      </c>
      <c r="M32">
        <v>0</v>
      </c>
      <c r="N32" cm="1">
        <f t="array" ref="N32">_xlfn.IFS(I32&gt;=100,0,I32&gt;50,1,I32&lt;50,0)</f>
        <v>0</v>
      </c>
      <c r="O32">
        <f>IF(I32&gt;=100,1,0)</f>
        <v>0</v>
      </c>
      <c r="P32">
        <f>IF(I32&gt;=300,0,IF(I32&gt;=200,1,0))</f>
        <v>0</v>
      </c>
      <c r="Q32">
        <f>IF(I32&gt;=300,1,0)</f>
        <v>0</v>
      </c>
      <c r="R32" s="1">
        <f>(I32/J32)*100</f>
        <v>26.086956521739129</v>
      </c>
      <c r="S32">
        <v>45</v>
      </c>
      <c r="T32">
        <v>15</v>
      </c>
      <c r="U32">
        <v>0</v>
      </c>
      <c r="V32">
        <v>5</v>
      </c>
      <c r="W32">
        <v>3</v>
      </c>
      <c r="X32">
        <f t="shared" si="5"/>
        <v>0</v>
      </c>
      <c r="Y32" s="1">
        <f t="shared" si="6"/>
        <v>3</v>
      </c>
    </row>
    <row r="33" spans="1:25">
      <c r="A33">
        <v>25</v>
      </c>
      <c r="B33">
        <f t="shared" si="4"/>
        <v>0</v>
      </c>
      <c r="C33">
        <v>18</v>
      </c>
      <c r="D33" t="s">
        <v>31</v>
      </c>
      <c r="E33">
        <v>2023</v>
      </c>
      <c r="F33" t="s">
        <v>46</v>
      </c>
      <c r="G33" t="s">
        <v>88</v>
      </c>
      <c r="H33" t="s">
        <v>43</v>
      </c>
      <c r="I33" t="s">
        <v>39</v>
      </c>
      <c r="J33" t="s">
        <v>39</v>
      </c>
      <c r="K33" t="s">
        <v>39</v>
      </c>
      <c r="L33" t="s">
        <v>39</v>
      </c>
      <c r="M33" t="s">
        <v>39</v>
      </c>
      <c r="N33" t="s">
        <v>39</v>
      </c>
      <c r="O33" t="s">
        <v>39</v>
      </c>
      <c r="P33" t="s">
        <v>39</v>
      </c>
      <c r="Q33" t="s">
        <v>39</v>
      </c>
      <c r="R33" t="s">
        <v>39</v>
      </c>
      <c r="S33">
        <v>32</v>
      </c>
      <c r="T33">
        <v>24</v>
      </c>
      <c r="U33">
        <v>5</v>
      </c>
      <c r="V33">
        <v>1</v>
      </c>
      <c r="W33">
        <v>2</v>
      </c>
      <c r="X33">
        <f t="shared" si="5"/>
        <v>1</v>
      </c>
      <c r="Y33" s="1">
        <f t="shared" si="6"/>
        <v>1.3333333333333333</v>
      </c>
    </row>
    <row r="34" spans="1:25">
      <c r="A34">
        <v>26</v>
      </c>
      <c r="B34">
        <f t="shared" si="4"/>
        <v>1</v>
      </c>
      <c r="C34">
        <v>18</v>
      </c>
      <c r="D34" t="s">
        <v>31</v>
      </c>
      <c r="E34">
        <v>2023</v>
      </c>
      <c r="F34" t="s">
        <v>46</v>
      </c>
      <c r="G34" t="s">
        <v>88</v>
      </c>
      <c r="H34" t="s">
        <v>43</v>
      </c>
      <c r="I34">
        <v>45</v>
      </c>
      <c r="J34">
        <v>109</v>
      </c>
      <c r="K34">
        <v>1</v>
      </c>
      <c r="L34">
        <v>3</v>
      </c>
      <c r="M34">
        <v>0</v>
      </c>
      <c r="N34" cm="1">
        <f t="array" ref="N34">_xlfn.IFS(I34&gt;=100,0,I34&gt;50,1,I34&lt;50,0)</f>
        <v>0</v>
      </c>
      <c r="O34">
        <f t="shared" ref="O34:O58" si="7">IF(I34&gt;=100,1,0)</f>
        <v>0</v>
      </c>
      <c r="P34">
        <f t="shared" ref="P34:P58" si="8">IF(I34&gt;=300,0,IF(I34&gt;=200,1,0))</f>
        <v>0</v>
      </c>
      <c r="Q34">
        <f t="shared" ref="Q34:Q58" si="9">IF(I34&gt;=300,1,0)</f>
        <v>0</v>
      </c>
      <c r="R34" s="1">
        <f t="shared" ref="R34:R58" si="10">(I34/J34)*100</f>
        <v>41.284403669724774</v>
      </c>
      <c r="S34">
        <v>12</v>
      </c>
      <c r="T34">
        <v>8</v>
      </c>
      <c r="U34">
        <v>3</v>
      </c>
      <c r="V34">
        <v>0</v>
      </c>
      <c r="W34">
        <v>0</v>
      </c>
      <c r="X34">
        <f t="shared" si="5"/>
        <v>0</v>
      </c>
      <c r="Y34" s="1">
        <f t="shared" si="6"/>
        <v>1.5</v>
      </c>
    </row>
    <row r="35" spans="1:25">
      <c r="A35">
        <v>27</v>
      </c>
      <c r="B35">
        <f t="shared" si="4"/>
        <v>1</v>
      </c>
      <c r="C35">
        <v>19</v>
      </c>
      <c r="D35" t="s">
        <v>23</v>
      </c>
      <c r="E35">
        <v>2023</v>
      </c>
      <c r="F35" t="s">
        <v>47</v>
      </c>
      <c r="G35" t="s">
        <v>89</v>
      </c>
      <c r="H35" t="s">
        <v>43</v>
      </c>
      <c r="I35">
        <v>45</v>
      </c>
      <c r="J35">
        <v>45</v>
      </c>
      <c r="K35">
        <v>0</v>
      </c>
      <c r="L35">
        <v>5</v>
      </c>
      <c r="M35">
        <v>1</v>
      </c>
      <c r="N35" cm="1">
        <f t="array" ref="N35">_xlfn.IFS(I35&gt;=100,0,I35&gt;50,1,I35&lt;50,0)</f>
        <v>0</v>
      </c>
      <c r="O35">
        <f t="shared" si="7"/>
        <v>0</v>
      </c>
      <c r="P35">
        <f t="shared" si="8"/>
        <v>0</v>
      </c>
      <c r="Q35">
        <f t="shared" si="9"/>
        <v>0</v>
      </c>
      <c r="R35" s="1">
        <f t="shared" si="10"/>
        <v>100</v>
      </c>
      <c r="S35">
        <v>54</v>
      </c>
      <c r="T35">
        <v>10</v>
      </c>
      <c r="U35">
        <v>3</v>
      </c>
      <c r="V35">
        <v>4</v>
      </c>
      <c r="W35">
        <v>1</v>
      </c>
      <c r="X35">
        <f t="shared" si="5"/>
        <v>0</v>
      </c>
      <c r="Y35" s="1">
        <f t="shared" si="6"/>
        <v>5.4</v>
      </c>
    </row>
    <row r="36" spans="1:25">
      <c r="A36">
        <v>28</v>
      </c>
      <c r="B36">
        <f t="shared" si="4"/>
        <v>1</v>
      </c>
      <c r="C36">
        <v>20</v>
      </c>
      <c r="D36" t="s">
        <v>23</v>
      </c>
      <c r="E36">
        <v>2023</v>
      </c>
      <c r="F36" t="s">
        <v>48</v>
      </c>
      <c r="G36" t="s">
        <v>90</v>
      </c>
      <c r="H36" t="s">
        <v>43</v>
      </c>
      <c r="I36">
        <v>4</v>
      </c>
      <c r="J36">
        <v>2</v>
      </c>
      <c r="K36">
        <v>1</v>
      </c>
      <c r="L36">
        <v>1</v>
      </c>
      <c r="M36">
        <v>0</v>
      </c>
      <c r="N36" cm="1">
        <f t="array" ref="N36">_xlfn.IFS(I36&gt;=100,0,I36&gt;50,1,I36&lt;50,0)</f>
        <v>0</v>
      </c>
      <c r="O36">
        <f t="shared" si="7"/>
        <v>0</v>
      </c>
      <c r="P36">
        <f t="shared" si="8"/>
        <v>0</v>
      </c>
      <c r="Q36">
        <f t="shared" si="9"/>
        <v>0</v>
      </c>
      <c r="R36" s="1">
        <f t="shared" si="10"/>
        <v>200</v>
      </c>
      <c r="S36">
        <v>47</v>
      </c>
      <c r="T36">
        <v>9</v>
      </c>
      <c r="U36">
        <v>1</v>
      </c>
      <c r="V36">
        <v>4</v>
      </c>
      <c r="W36">
        <v>3</v>
      </c>
      <c r="X36">
        <f t="shared" si="5"/>
        <v>0</v>
      </c>
      <c r="Y36" s="1">
        <f t="shared" si="6"/>
        <v>5.2222222222222223</v>
      </c>
    </row>
    <row r="37" spans="1:25">
      <c r="A37">
        <v>29</v>
      </c>
      <c r="B37">
        <f t="shared" si="4"/>
        <v>1</v>
      </c>
      <c r="C37">
        <v>21</v>
      </c>
      <c r="D37" t="s">
        <v>23</v>
      </c>
      <c r="E37">
        <v>2023</v>
      </c>
      <c r="F37" t="s">
        <v>49</v>
      </c>
      <c r="G37" t="s">
        <v>91</v>
      </c>
      <c r="H37" t="s">
        <v>43</v>
      </c>
      <c r="I37">
        <v>34</v>
      </c>
      <c r="J37">
        <v>39</v>
      </c>
      <c r="K37">
        <v>1</v>
      </c>
      <c r="L37">
        <v>3</v>
      </c>
      <c r="M37">
        <v>2</v>
      </c>
      <c r="N37" cm="1">
        <f t="array" ref="N37">_xlfn.IFS(I37&gt;=100,0,I37&gt;50,1,I37&lt;50,0)</f>
        <v>0</v>
      </c>
      <c r="O37">
        <f t="shared" si="7"/>
        <v>0</v>
      </c>
      <c r="P37">
        <f t="shared" si="8"/>
        <v>0</v>
      </c>
      <c r="Q37">
        <f t="shared" si="9"/>
        <v>0</v>
      </c>
      <c r="R37" s="1">
        <f t="shared" si="10"/>
        <v>87.179487179487182</v>
      </c>
      <c r="S37">
        <v>41</v>
      </c>
      <c r="T37">
        <v>8</v>
      </c>
      <c r="U37">
        <v>0</v>
      </c>
      <c r="V37">
        <v>5</v>
      </c>
      <c r="W37">
        <v>3</v>
      </c>
      <c r="X37">
        <f t="shared" si="5"/>
        <v>0</v>
      </c>
      <c r="Y37" s="1">
        <f t="shared" si="6"/>
        <v>5.125</v>
      </c>
    </row>
    <row r="38" spans="1:25">
      <c r="A38">
        <v>30</v>
      </c>
      <c r="B38">
        <f t="shared" si="4"/>
        <v>1</v>
      </c>
      <c r="C38">
        <v>22</v>
      </c>
      <c r="D38" t="s">
        <v>23</v>
      </c>
      <c r="E38">
        <v>2023</v>
      </c>
      <c r="F38" t="s">
        <v>50</v>
      </c>
      <c r="G38" t="s">
        <v>68</v>
      </c>
      <c r="H38" t="s">
        <v>43</v>
      </c>
      <c r="I38">
        <v>56</v>
      </c>
      <c r="J38">
        <v>54</v>
      </c>
      <c r="K38">
        <v>0</v>
      </c>
      <c r="L38">
        <v>7</v>
      </c>
      <c r="M38">
        <v>3</v>
      </c>
      <c r="N38" cm="1">
        <f t="array" ref="N38">_xlfn.IFS(I38&gt;=100,0,I38&gt;50,1,I38&lt;50,0)</f>
        <v>1</v>
      </c>
      <c r="O38">
        <f t="shared" si="7"/>
        <v>0</v>
      </c>
      <c r="P38">
        <f t="shared" si="8"/>
        <v>0</v>
      </c>
      <c r="Q38">
        <f t="shared" si="9"/>
        <v>0</v>
      </c>
      <c r="R38" s="1">
        <f t="shared" si="10"/>
        <v>103.7037037037037</v>
      </c>
      <c r="S38">
        <v>41</v>
      </c>
      <c r="T38">
        <v>10</v>
      </c>
      <c r="U38">
        <v>2</v>
      </c>
      <c r="V38">
        <v>1</v>
      </c>
      <c r="W38">
        <v>0</v>
      </c>
      <c r="X38">
        <f t="shared" si="5"/>
        <v>0</v>
      </c>
      <c r="Y38" s="1">
        <f t="shared" si="6"/>
        <v>4.0999999999999996</v>
      </c>
    </row>
    <row r="39" spans="1:25">
      <c r="A39">
        <v>31</v>
      </c>
      <c r="B39">
        <f t="shared" si="4"/>
        <v>1</v>
      </c>
      <c r="C39">
        <v>23</v>
      </c>
      <c r="D39" t="s">
        <v>23</v>
      </c>
      <c r="E39">
        <v>2023</v>
      </c>
      <c r="F39" t="s">
        <v>51</v>
      </c>
      <c r="G39" t="s">
        <v>81</v>
      </c>
      <c r="H39" t="s">
        <v>43</v>
      </c>
      <c r="I39">
        <v>224</v>
      </c>
      <c r="J39">
        <v>140</v>
      </c>
      <c r="K39">
        <v>0</v>
      </c>
      <c r="L39">
        <v>10</v>
      </c>
      <c r="M39">
        <v>25</v>
      </c>
      <c r="N39" cm="1">
        <f t="array" ref="N39">_xlfn.IFS(I39&gt;=100,0,I39&gt;50,1,I39&lt;50,0)</f>
        <v>0</v>
      </c>
      <c r="O39">
        <f t="shared" si="7"/>
        <v>1</v>
      </c>
      <c r="P39">
        <f t="shared" si="8"/>
        <v>1</v>
      </c>
      <c r="Q39">
        <f t="shared" si="9"/>
        <v>0</v>
      </c>
      <c r="R39" s="1">
        <f t="shared" si="10"/>
        <v>160</v>
      </c>
      <c r="S39">
        <v>12</v>
      </c>
      <c r="T39">
        <v>4</v>
      </c>
      <c r="U39">
        <v>2</v>
      </c>
      <c r="V39">
        <v>2</v>
      </c>
      <c r="W39">
        <v>0</v>
      </c>
      <c r="X39">
        <f t="shared" si="5"/>
        <v>0</v>
      </c>
      <c r="Y39" s="1">
        <f t="shared" si="6"/>
        <v>3</v>
      </c>
    </row>
    <row r="40" spans="1:25">
      <c r="A40">
        <v>32</v>
      </c>
      <c r="B40">
        <f t="shared" si="4"/>
        <v>1</v>
      </c>
      <c r="C40">
        <v>24</v>
      </c>
      <c r="D40" t="s">
        <v>22</v>
      </c>
      <c r="E40">
        <v>2023</v>
      </c>
      <c r="F40" t="s">
        <v>52</v>
      </c>
      <c r="G40" t="s">
        <v>66</v>
      </c>
      <c r="H40" t="s">
        <v>30</v>
      </c>
      <c r="I40">
        <v>21</v>
      </c>
      <c r="J40">
        <v>9</v>
      </c>
      <c r="K40">
        <v>0</v>
      </c>
      <c r="L40">
        <v>0</v>
      </c>
      <c r="M40">
        <v>3</v>
      </c>
      <c r="N40" cm="1">
        <f t="array" ref="N40">_xlfn.IFS(I40&gt;=100,0,I40&gt;50,1,I40&lt;50,0)</f>
        <v>0</v>
      </c>
      <c r="O40">
        <f t="shared" si="7"/>
        <v>0</v>
      </c>
      <c r="P40">
        <f t="shared" si="8"/>
        <v>0</v>
      </c>
      <c r="Q40">
        <f t="shared" si="9"/>
        <v>0</v>
      </c>
      <c r="R40" s="1">
        <f t="shared" si="10"/>
        <v>233.33333333333334</v>
      </c>
      <c r="S40">
        <v>19</v>
      </c>
      <c r="T40">
        <v>4</v>
      </c>
      <c r="U40">
        <v>0</v>
      </c>
      <c r="V40">
        <v>2</v>
      </c>
      <c r="W40">
        <v>0</v>
      </c>
      <c r="X40">
        <f t="shared" si="5"/>
        <v>0</v>
      </c>
      <c r="Y40" s="1">
        <f t="shared" si="6"/>
        <v>4.75</v>
      </c>
    </row>
    <row r="41" spans="1:25">
      <c r="A41">
        <v>33</v>
      </c>
      <c r="B41">
        <f t="shared" si="4"/>
        <v>1</v>
      </c>
      <c r="C41">
        <v>25</v>
      </c>
      <c r="D41" t="s">
        <v>22</v>
      </c>
      <c r="E41">
        <v>2023</v>
      </c>
      <c r="F41" t="s">
        <v>53</v>
      </c>
      <c r="G41" t="s">
        <v>92</v>
      </c>
      <c r="H41" t="s">
        <v>30</v>
      </c>
      <c r="I41">
        <v>34</v>
      </c>
      <c r="J41">
        <v>21</v>
      </c>
      <c r="K41">
        <v>1</v>
      </c>
      <c r="L41">
        <v>4</v>
      </c>
      <c r="M41">
        <v>1</v>
      </c>
      <c r="N41" cm="1">
        <f t="array" ref="N41">_xlfn.IFS(I41&gt;=100,0,I41&gt;50,1,I41&lt;50,0)</f>
        <v>0</v>
      </c>
      <c r="O41">
        <f t="shared" si="7"/>
        <v>0</v>
      </c>
      <c r="P41">
        <f t="shared" si="8"/>
        <v>0</v>
      </c>
      <c r="Q41">
        <f t="shared" si="9"/>
        <v>0</v>
      </c>
      <c r="R41" s="1">
        <f t="shared" si="10"/>
        <v>161.9047619047619</v>
      </c>
      <c r="S41">
        <v>23</v>
      </c>
      <c r="T41">
        <v>4</v>
      </c>
      <c r="U41">
        <v>0</v>
      </c>
      <c r="V41">
        <v>5</v>
      </c>
      <c r="W41">
        <v>0</v>
      </c>
      <c r="X41">
        <f t="shared" si="5"/>
        <v>0</v>
      </c>
      <c r="Y41" s="1">
        <f t="shared" si="6"/>
        <v>5.75</v>
      </c>
    </row>
    <row r="42" spans="1:25">
      <c r="A42">
        <v>34</v>
      </c>
      <c r="B42">
        <f t="shared" si="4"/>
        <v>1</v>
      </c>
      <c r="C42">
        <v>26</v>
      </c>
      <c r="D42" t="s">
        <v>22</v>
      </c>
      <c r="E42">
        <v>2023</v>
      </c>
      <c r="F42" t="s">
        <v>54</v>
      </c>
      <c r="G42" t="s">
        <v>93</v>
      </c>
      <c r="H42" t="s">
        <v>30</v>
      </c>
      <c r="I42">
        <v>67</v>
      </c>
      <c r="J42">
        <v>27</v>
      </c>
      <c r="K42">
        <v>0</v>
      </c>
      <c r="L42">
        <v>4</v>
      </c>
      <c r="M42">
        <v>6</v>
      </c>
      <c r="N42" cm="1">
        <f t="array" ref="N42">_xlfn.IFS(I42&gt;=100,0,I42&gt;50,1,I42&lt;50,0)</f>
        <v>1</v>
      </c>
      <c r="O42">
        <f t="shared" si="7"/>
        <v>0</v>
      </c>
      <c r="P42">
        <f t="shared" si="8"/>
        <v>0</v>
      </c>
      <c r="Q42">
        <f t="shared" si="9"/>
        <v>0</v>
      </c>
      <c r="R42" s="1">
        <f t="shared" si="10"/>
        <v>248.14814814814815</v>
      </c>
      <c r="S42">
        <v>5</v>
      </c>
      <c r="T42">
        <v>1</v>
      </c>
      <c r="U42">
        <v>0</v>
      </c>
      <c r="V42">
        <v>1</v>
      </c>
      <c r="W42">
        <v>0</v>
      </c>
      <c r="X42">
        <f t="shared" si="5"/>
        <v>0</v>
      </c>
      <c r="Y42" s="1">
        <f t="shared" si="6"/>
        <v>5</v>
      </c>
    </row>
    <row r="43" spans="1:25">
      <c r="A43">
        <v>35</v>
      </c>
      <c r="B43">
        <f t="shared" si="4"/>
        <v>1</v>
      </c>
      <c r="C43">
        <v>27</v>
      </c>
      <c r="D43" t="s">
        <v>22</v>
      </c>
      <c r="E43">
        <v>2023</v>
      </c>
      <c r="F43" t="s">
        <v>55</v>
      </c>
      <c r="G43" t="s">
        <v>94</v>
      </c>
      <c r="H43" t="s">
        <v>30</v>
      </c>
      <c r="I43">
        <v>51</v>
      </c>
      <c r="J43">
        <v>31</v>
      </c>
      <c r="K43">
        <v>1</v>
      </c>
      <c r="L43">
        <v>3</v>
      </c>
      <c r="M43">
        <v>3</v>
      </c>
      <c r="N43" cm="1">
        <f t="array" ref="N43">_xlfn.IFS(I43&gt;=100,0,I43&gt;50,1,I43&lt;50,0)</f>
        <v>1</v>
      </c>
      <c r="O43">
        <f t="shared" si="7"/>
        <v>0</v>
      </c>
      <c r="P43">
        <f t="shared" si="8"/>
        <v>0</v>
      </c>
      <c r="Q43">
        <f t="shared" si="9"/>
        <v>0</v>
      </c>
      <c r="R43" s="1">
        <f t="shared" si="10"/>
        <v>164.51612903225808</v>
      </c>
      <c r="S43">
        <v>10</v>
      </c>
      <c r="T43">
        <v>3</v>
      </c>
      <c r="U43">
        <v>5</v>
      </c>
      <c r="V43">
        <v>0</v>
      </c>
      <c r="W43">
        <v>0</v>
      </c>
      <c r="X43">
        <f t="shared" si="5"/>
        <v>1</v>
      </c>
      <c r="Y43" s="1">
        <f t="shared" si="6"/>
        <v>3.3333333333333335</v>
      </c>
    </row>
    <row r="44" spans="1:25">
      <c r="A44">
        <v>36</v>
      </c>
      <c r="B44">
        <f t="shared" si="4"/>
        <v>1</v>
      </c>
      <c r="C44">
        <v>28</v>
      </c>
      <c r="D44" t="s">
        <v>31</v>
      </c>
      <c r="E44">
        <v>2024</v>
      </c>
      <c r="F44" t="s">
        <v>95</v>
      </c>
      <c r="G44" t="s">
        <v>56</v>
      </c>
      <c r="H44" t="s">
        <v>21</v>
      </c>
      <c r="I44">
        <v>31</v>
      </c>
      <c r="J44">
        <v>53</v>
      </c>
      <c r="K44">
        <v>1</v>
      </c>
      <c r="L44">
        <v>3</v>
      </c>
      <c r="M44">
        <v>0</v>
      </c>
      <c r="N44" cm="1">
        <f t="array" ref="N44">_xlfn.IFS(I44&gt;=100,0,I44&gt;50,1,I44&lt;50,0)</f>
        <v>0</v>
      </c>
      <c r="O44">
        <f t="shared" si="7"/>
        <v>0</v>
      </c>
      <c r="P44">
        <f t="shared" si="8"/>
        <v>0</v>
      </c>
      <c r="Q44">
        <f t="shared" si="9"/>
        <v>0</v>
      </c>
      <c r="R44" s="1">
        <f t="shared" si="10"/>
        <v>58.490566037735846</v>
      </c>
      <c r="S44">
        <v>55</v>
      </c>
      <c r="T44">
        <v>37</v>
      </c>
      <c r="U44">
        <v>7</v>
      </c>
      <c r="V44">
        <v>5</v>
      </c>
      <c r="W44">
        <v>0</v>
      </c>
      <c r="X44">
        <f t="shared" si="5"/>
        <v>1</v>
      </c>
      <c r="Y44" s="1">
        <f t="shared" si="6"/>
        <v>1.4864864864864864</v>
      </c>
    </row>
    <row r="45" spans="1:25">
      <c r="A45">
        <v>37</v>
      </c>
      <c r="B45">
        <f t="shared" si="4"/>
        <v>1</v>
      </c>
      <c r="C45">
        <v>28</v>
      </c>
      <c r="D45" t="s">
        <v>31</v>
      </c>
      <c r="E45">
        <v>2024</v>
      </c>
      <c r="F45" t="s">
        <v>95</v>
      </c>
      <c r="G45" t="s">
        <v>56</v>
      </c>
      <c r="H45" t="s">
        <v>21</v>
      </c>
      <c r="I45">
        <v>56</v>
      </c>
      <c r="J45">
        <v>87</v>
      </c>
      <c r="K45">
        <v>1</v>
      </c>
      <c r="L45">
        <v>5</v>
      </c>
      <c r="M45">
        <v>0</v>
      </c>
      <c r="N45" cm="1">
        <f t="array" ref="N45">_xlfn.IFS(I45&gt;=100,0,I45&gt;50,1,I45&lt;50,0)</f>
        <v>1</v>
      </c>
      <c r="O45">
        <f t="shared" si="7"/>
        <v>0</v>
      </c>
      <c r="P45">
        <f t="shared" si="8"/>
        <v>0</v>
      </c>
      <c r="Q45">
        <f t="shared" si="9"/>
        <v>0</v>
      </c>
      <c r="R45" s="1">
        <f t="shared" si="10"/>
        <v>64.367816091954026</v>
      </c>
      <c r="S45">
        <v>59</v>
      </c>
      <c r="T45">
        <v>21</v>
      </c>
      <c r="U45">
        <v>5</v>
      </c>
      <c r="V45">
        <v>4</v>
      </c>
      <c r="W45">
        <v>1</v>
      </c>
      <c r="X45">
        <f t="shared" si="5"/>
        <v>1</v>
      </c>
      <c r="Y45" s="1">
        <f t="shared" si="6"/>
        <v>2.8095238095238093</v>
      </c>
    </row>
    <row r="46" spans="1:25">
      <c r="A46">
        <v>38</v>
      </c>
      <c r="B46">
        <f t="shared" si="4"/>
        <v>1</v>
      </c>
      <c r="C46">
        <v>29</v>
      </c>
      <c r="D46" t="s">
        <v>31</v>
      </c>
      <c r="E46">
        <v>2024</v>
      </c>
      <c r="F46" t="s">
        <v>96</v>
      </c>
      <c r="G46" t="s">
        <v>57</v>
      </c>
      <c r="H46" t="s">
        <v>21</v>
      </c>
      <c r="I46">
        <v>132</v>
      </c>
      <c r="J46">
        <v>151</v>
      </c>
      <c r="K46">
        <v>0</v>
      </c>
      <c r="L46">
        <v>13</v>
      </c>
      <c r="M46">
        <v>2</v>
      </c>
      <c r="N46" cm="1">
        <f t="array" ref="N46">_xlfn.IFS(I46&gt;=100,0,I46&gt;50,1,I46&lt;50,0)</f>
        <v>0</v>
      </c>
      <c r="O46">
        <f t="shared" si="7"/>
        <v>1</v>
      </c>
      <c r="P46">
        <f t="shared" si="8"/>
        <v>0</v>
      </c>
      <c r="Q46">
        <f t="shared" si="9"/>
        <v>0</v>
      </c>
      <c r="R46" s="1">
        <f t="shared" si="10"/>
        <v>87.41721854304636</v>
      </c>
      <c r="S46">
        <v>51</v>
      </c>
      <c r="T46">
        <v>17</v>
      </c>
      <c r="U46">
        <v>3</v>
      </c>
      <c r="V46">
        <v>5</v>
      </c>
      <c r="W46">
        <v>2</v>
      </c>
      <c r="X46">
        <f t="shared" si="5"/>
        <v>0</v>
      </c>
      <c r="Y46" s="1">
        <f t="shared" si="6"/>
        <v>3</v>
      </c>
    </row>
    <row r="47" spans="1:25">
      <c r="A47">
        <v>39</v>
      </c>
      <c r="B47">
        <f t="shared" si="4"/>
        <v>1</v>
      </c>
      <c r="C47">
        <v>29</v>
      </c>
      <c r="D47" t="s">
        <v>31</v>
      </c>
      <c r="E47">
        <v>2024</v>
      </c>
      <c r="F47" t="s">
        <v>96</v>
      </c>
      <c r="G47" t="s">
        <v>57</v>
      </c>
      <c r="H47" t="s">
        <v>21</v>
      </c>
      <c r="I47">
        <v>33</v>
      </c>
      <c r="J47">
        <v>82</v>
      </c>
      <c r="K47">
        <v>1</v>
      </c>
      <c r="L47">
        <v>2</v>
      </c>
      <c r="M47">
        <v>0</v>
      </c>
      <c r="N47" cm="1">
        <f t="array" ref="N47">_xlfn.IFS(I47&gt;=100,0,I47&gt;50,1,I47&lt;50,0)</f>
        <v>0</v>
      </c>
      <c r="O47">
        <f t="shared" si="7"/>
        <v>0</v>
      </c>
      <c r="P47">
        <f t="shared" si="8"/>
        <v>0</v>
      </c>
      <c r="Q47">
        <f t="shared" si="9"/>
        <v>0</v>
      </c>
      <c r="R47" s="1">
        <f t="shared" si="10"/>
        <v>40.243902439024396</v>
      </c>
      <c r="S47">
        <v>39</v>
      </c>
      <c r="T47">
        <v>25</v>
      </c>
      <c r="U47">
        <v>4</v>
      </c>
      <c r="V47">
        <v>2</v>
      </c>
      <c r="W47">
        <v>0</v>
      </c>
      <c r="X47">
        <f t="shared" si="5"/>
        <v>0</v>
      </c>
      <c r="Y47" s="1">
        <f t="shared" si="6"/>
        <v>1.56</v>
      </c>
    </row>
    <row r="48" spans="1:25">
      <c r="A48">
        <v>40</v>
      </c>
      <c r="B48">
        <f t="shared" si="4"/>
        <v>1</v>
      </c>
      <c r="C48">
        <v>30</v>
      </c>
      <c r="D48" t="s">
        <v>31</v>
      </c>
      <c r="E48">
        <v>2024</v>
      </c>
      <c r="F48" t="s">
        <v>97</v>
      </c>
      <c r="G48" t="s">
        <v>58</v>
      </c>
      <c r="H48" t="s">
        <v>21</v>
      </c>
      <c r="I48">
        <v>2</v>
      </c>
      <c r="J48">
        <v>5</v>
      </c>
      <c r="K48">
        <v>1</v>
      </c>
      <c r="L48">
        <v>0</v>
      </c>
      <c r="M48">
        <v>0</v>
      </c>
      <c r="N48" cm="1">
        <f t="array" ref="N48">_xlfn.IFS(I48&gt;=100,0,I48&gt;50,1,I48&lt;50,0)</f>
        <v>0</v>
      </c>
      <c r="O48">
        <f t="shared" si="7"/>
        <v>0</v>
      </c>
      <c r="P48">
        <f t="shared" si="8"/>
        <v>0</v>
      </c>
      <c r="Q48">
        <f t="shared" si="9"/>
        <v>0</v>
      </c>
      <c r="R48" s="1">
        <f t="shared" si="10"/>
        <v>40</v>
      </c>
      <c r="S48">
        <v>87</v>
      </c>
      <c r="T48">
        <v>36</v>
      </c>
      <c r="U48">
        <v>6</v>
      </c>
      <c r="V48">
        <v>10</v>
      </c>
      <c r="W48">
        <v>1</v>
      </c>
      <c r="X48">
        <f t="shared" si="5"/>
        <v>1</v>
      </c>
      <c r="Y48" s="1">
        <f t="shared" si="6"/>
        <v>2.4166666666666665</v>
      </c>
    </row>
    <row r="49" spans="1:25">
      <c r="A49">
        <v>41</v>
      </c>
      <c r="B49">
        <f t="shared" si="4"/>
        <v>1</v>
      </c>
      <c r="C49">
        <v>30</v>
      </c>
      <c r="D49" t="s">
        <v>31</v>
      </c>
      <c r="E49">
        <v>2024</v>
      </c>
      <c r="F49" t="s">
        <v>97</v>
      </c>
      <c r="G49" t="s">
        <v>58</v>
      </c>
      <c r="H49" t="s">
        <v>21</v>
      </c>
      <c r="I49">
        <v>23</v>
      </c>
      <c r="J49">
        <v>27</v>
      </c>
      <c r="K49">
        <v>1</v>
      </c>
      <c r="L49">
        <v>1</v>
      </c>
      <c r="M49">
        <v>0</v>
      </c>
      <c r="N49" cm="1">
        <f t="array" ref="N49">_xlfn.IFS(I49&gt;=100,0,I49&gt;50,1,I49&lt;50,0)</f>
        <v>0</v>
      </c>
      <c r="O49">
        <f t="shared" si="7"/>
        <v>0</v>
      </c>
      <c r="P49">
        <f t="shared" si="8"/>
        <v>0</v>
      </c>
      <c r="Q49">
        <f t="shared" si="9"/>
        <v>0</v>
      </c>
      <c r="R49" s="1">
        <f t="shared" si="10"/>
        <v>85.18518518518519</v>
      </c>
      <c r="S49">
        <v>71</v>
      </c>
      <c r="T49">
        <v>41</v>
      </c>
      <c r="U49">
        <v>7</v>
      </c>
      <c r="V49">
        <v>9</v>
      </c>
      <c r="W49">
        <v>1</v>
      </c>
      <c r="X49">
        <f t="shared" si="5"/>
        <v>1</v>
      </c>
      <c r="Y49" s="1">
        <f t="shared" si="6"/>
        <v>1.7317073170731707</v>
      </c>
    </row>
    <row r="50" spans="1:25">
      <c r="A50">
        <v>42</v>
      </c>
      <c r="B50">
        <f t="shared" si="4"/>
        <v>1</v>
      </c>
      <c r="C50">
        <v>31</v>
      </c>
      <c r="D50" t="s">
        <v>23</v>
      </c>
      <c r="E50">
        <v>2024</v>
      </c>
      <c r="F50" t="s">
        <v>73</v>
      </c>
      <c r="G50" t="s">
        <v>59</v>
      </c>
      <c r="H50" t="s">
        <v>21</v>
      </c>
      <c r="I50">
        <v>25</v>
      </c>
      <c r="J50">
        <v>31</v>
      </c>
      <c r="K50">
        <v>1</v>
      </c>
      <c r="L50">
        <v>1</v>
      </c>
      <c r="M50">
        <v>1</v>
      </c>
      <c r="N50" cm="1">
        <f t="array" ref="N50">_xlfn.IFS(I50&gt;=100,0,I50&gt;50,1,I50&lt;50,0)</f>
        <v>0</v>
      </c>
      <c r="O50">
        <f t="shared" si="7"/>
        <v>0</v>
      </c>
      <c r="P50">
        <f t="shared" si="8"/>
        <v>0</v>
      </c>
      <c r="Q50">
        <f t="shared" si="9"/>
        <v>0</v>
      </c>
      <c r="R50" s="1">
        <f t="shared" si="10"/>
        <v>80.645161290322577</v>
      </c>
      <c r="S50">
        <v>80</v>
      </c>
      <c r="T50">
        <v>10</v>
      </c>
      <c r="U50">
        <v>3</v>
      </c>
      <c r="V50">
        <v>6</v>
      </c>
      <c r="W50">
        <v>3</v>
      </c>
      <c r="X50">
        <f t="shared" si="5"/>
        <v>0</v>
      </c>
      <c r="Y50" s="1">
        <f t="shared" si="6"/>
        <v>8</v>
      </c>
    </row>
    <row r="51" spans="1:25">
      <c r="A51">
        <v>43</v>
      </c>
      <c r="B51">
        <f t="shared" si="4"/>
        <v>1</v>
      </c>
      <c r="C51">
        <v>32</v>
      </c>
      <c r="D51" t="s">
        <v>23</v>
      </c>
      <c r="E51">
        <v>2024</v>
      </c>
      <c r="F51" t="s">
        <v>24</v>
      </c>
      <c r="G51" t="s">
        <v>60</v>
      </c>
      <c r="H51" t="s">
        <v>21</v>
      </c>
      <c r="I51">
        <v>87</v>
      </c>
      <c r="J51">
        <v>105</v>
      </c>
      <c r="K51">
        <v>1</v>
      </c>
      <c r="L51">
        <v>5</v>
      </c>
      <c r="M51">
        <v>1</v>
      </c>
      <c r="N51" cm="1">
        <f t="array" ref="N51">_xlfn.IFS(I51&gt;=100,0,I51&gt;50,1,I51&lt;50,0)</f>
        <v>1</v>
      </c>
      <c r="O51">
        <f t="shared" si="7"/>
        <v>0</v>
      </c>
      <c r="P51">
        <f t="shared" si="8"/>
        <v>0</v>
      </c>
      <c r="Q51">
        <f t="shared" si="9"/>
        <v>0</v>
      </c>
      <c r="R51" s="1">
        <f t="shared" si="10"/>
        <v>82.857142857142861</v>
      </c>
      <c r="S51">
        <v>82</v>
      </c>
      <c r="T51">
        <v>10</v>
      </c>
      <c r="U51">
        <v>2</v>
      </c>
      <c r="V51">
        <v>5</v>
      </c>
      <c r="W51">
        <v>4</v>
      </c>
      <c r="X51">
        <f t="shared" si="5"/>
        <v>0</v>
      </c>
      <c r="Y51" s="1">
        <f t="shared" si="6"/>
        <v>8.1999999999999993</v>
      </c>
    </row>
    <row r="52" spans="1:25">
      <c r="A52">
        <v>44</v>
      </c>
      <c r="B52">
        <f t="shared" si="4"/>
        <v>1</v>
      </c>
      <c r="C52">
        <v>33</v>
      </c>
      <c r="D52" t="s">
        <v>23</v>
      </c>
      <c r="E52">
        <v>2024</v>
      </c>
      <c r="F52" t="s">
        <v>98</v>
      </c>
      <c r="G52" t="s">
        <v>61</v>
      </c>
      <c r="H52" t="s">
        <v>21</v>
      </c>
      <c r="I52">
        <v>191</v>
      </c>
      <c r="J52">
        <v>209</v>
      </c>
      <c r="K52">
        <v>0</v>
      </c>
      <c r="L52">
        <v>9</v>
      </c>
      <c r="M52">
        <v>2</v>
      </c>
      <c r="N52" cm="1">
        <f t="array" ref="N52">_xlfn.IFS(I52&gt;=100,0,I52&gt;50,1,I52&lt;50,0)</f>
        <v>0</v>
      </c>
      <c r="O52">
        <f t="shared" si="7"/>
        <v>1</v>
      </c>
      <c r="P52">
        <f t="shared" si="8"/>
        <v>0</v>
      </c>
      <c r="Q52">
        <f t="shared" si="9"/>
        <v>0</v>
      </c>
      <c r="R52" s="1">
        <f t="shared" si="10"/>
        <v>91.387559808612437</v>
      </c>
      <c r="S52">
        <v>71</v>
      </c>
      <c r="T52">
        <v>10</v>
      </c>
      <c r="U52">
        <v>5</v>
      </c>
      <c r="V52">
        <v>9</v>
      </c>
      <c r="W52">
        <v>1</v>
      </c>
      <c r="X52">
        <f t="shared" si="5"/>
        <v>1</v>
      </c>
      <c r="Y52" s="1">
        <f t="shared" si="6"/>
        <v>7.1</v>
      </c>
    </row>
    <row r="53" spans="1:25">
      <c r="A53">
        <v>45</v>
      </c>
      <c r="B53">
        <f t="shared" si="4"/>
        <v>1</v>
      </c>
      <c r="C53">
        <v>34</v>
      </c>
      <c r="D53" t="s">
        <v>22</v>
      </c>
      <c r="E53">
        <v>2024</v>
      </c>
      <c r="F53" t="s">
        <v>99</v>
      </c>
      <c r="G53" t="s">
        <v>62</v>
      </c>
      <c r="H53" t="s">
        <v>38</v>
      </c>
      <c r="I53">
        <v>42</v>
      </c>
      <c r="J53">
        <v>32</v>
      </c>
      <c r="K53">
        <v>0</v>
      </c>
      <c r="L53">
        <v>5</v>
      </c>
      <c r="M53">
        <v>1</v>
      </c>
      <c r="N53" cm="1">
        <f t="array" ref="N53">_xlfn.IFS(I53&gt;=100,0,I53&gt;50,1,I53&lt;50,0)</f>
        <v>0</v>
      </c>
      <c r="O53">
        <f t="shared" si="7"/>
        <v>0</v>
      </c>
      <c r="P53">
        <f t="shared" si="8"/>
        <v>0</v>
      </c>
      <c r="Q53">
        <f t="shared" si="9"/>
        <v>0</v>
      </c>
      <c r="R53" s="1">
        <f t="shared" si="10"/>
        <v>131.25</v>
      </c>
      <c r="S53">
        <v>15</v>
      </c>
      <c r="T53">
        <v>4</v>
      </c>
      <c r="U53">
        <v>5</v>
      </c>
      <c r="V53">
        <v>1</v>
      </c>
      <c r="W53">
        <v>0</v>
      </c>
      <c r="X53">
        <f t="shared" si="5"/>
        <v>1</v>
      </c>
      <c r="Y53" s="1">
        <f t="shared" si="6"/>
        <v>3.75</v>
      </c>
    </row>
    <row r="54" spans="1:25">
      <c r="A54">
        <v>46</v>
      </c>
      <c r="B54">
        <f t="shared" si="4"/>
        <v>1</v>
      </c>
      <c r="C54">
        <v>35</v>
      </c>
      <c r="D54" t="s">
        <v>22</v>
      </c>
      <c r="E54">
        <v>2024</v>
      </c>
      <c r="F54" t="s">
        <v>99</v>
      </c>
      <c r="G54" t="s">
        <v>62</v>
      </c>
      <c r="H54" t="s">
        <v>38</v>
      </c>
      <c r="I54">
        <v>40</v>
      </c>
      <c r="J54">
        <v>21</v>
      </c>
      <c r="K54">
        <v>1</v>
      </c>
      <c r="L54">
        <v>6</v>
      </c>
      <c r="M54">
        <v>1</v>
      </c>
      <c r="N54" cm="1">
        <f t="array" ref="N54">_xlfn.IFS(I54&gt;=100,0,I54&gt;50,1,I54&lt;50,0)</f>
        <v>0</v>
      </c>
      <c r="O54">
        <f t="shared" si="7"/>
        <v>0</v>
      </c>
      <c r="P54">
        <f t="shared" si="8"/>
        <v>0</v>
      </c>
      <c r="Q54">
        <f t="shared" si="9"/>
        <v>0</v>
      </c>
      <c r="R54" s="1">
        <f t="shared" si="10"/>
        <v>190.47619047619045</v>
      </c>
      <c r="S54">
        <v>21</v>
      </c>
      <c r="T54">
        <v>4</v>
      </c>
      <c r="U54">
        <v>4</v>
      </c>
      <c r="V54">
        <v>1</v>
      </c>
      <c r="W54">
        <v>2</v>
      </c>
      <c r="X54">
        <f t="shared" si="5"/>
        <v>0</v>
      </c>
      <c r="Y54" s="1">
        <f t="shared" si="6"/>
        <v>5.25</v>
      </c>
    </row>
    <row r="55" spans="1:25">
      <c r="A55">
        <v>47</v>
      </c>
      <c r="B55">
        <f t="shared" si="4"/>
        <v>1</v>
      </c>
      <c r="C55">
        <v>36</v>
      </c>
      <c r="D55" t="s">
        <v>22</v>
      </c>
      <c r="E55">
        <v>2024</v>
      </c>
      <c r="F55" t="s">
        <v>100</v>
      </c>
      <c r="G55" t="s">
        <v>63</v>
      </c>
      <c r="H55" t="s">
        <v>38</v>
      </c>
      <c r="I55">
        <v>53</v>
      </c>
      <c r="J55">
        <v>27</v>
      </c>
      <c r="K55">
        <v>1</v>
      </c>
      <c r="L55">
        <v>4</v>
      </c>
      <c r="M55">
        <v>3</v>
      </c>
      <c r="N55" cm="1">
        <f t="array" ref="N55">_xlfn.IFS(I55&gt;=100,0,I55&gt;50,1,I55&lt;50,0)</f>
        <v>1</v>
      </c>
      <c r="O55">
        <f t="shared" si="7"/>
        <v>0</v>
      </c>
      <c r="P55">
        <f t="shared" si="8"/>
        <v>0</v>
      </c>
      <c r="Q55">
        <f t="shared" si="9"/>
        <v>0</v>
      </c>
      <c r="R55" s="1">
        <f t="shared" si="10"/>
        <v>196.2962962962963</v>
      </c>
      <c r="S55">
        <v>35</v>
      </c>
      <c r="T55">
        <v>4</v>
      </c>
      <c r="U55">
        <v>4</v>
      </c>
      <c r="V55">
        <v>5</v>
      </c>
      <c r="W55">
        <v>0</v>
      </c>
      <c r="X55">
        <f t="shared" si="5"/>
        <v>0</v>
      </c>
      <c r="Y55" s="1">
        <f t="shared" si="6"/>
        <v>8.75</v>
      </c>
    </row>
    <row r="56" spans="1:25">
      <c r="A56">
        <v>48</v>
      </c>
      <c r="B56">
        <f t="shared" si="4"/>
        <v>1</v>
      </c>
      <c r="C56">
        <v>37</v>
      </c>
      <c r="D56" t="s">
        <v>22</v>
      </c>
      <c r="E56">
        <v>2024</v>
      </c>
      <c r="F56" t="s">
        <v>101</v>
      </c>
      <c r="G56" t="s">
        <v>64</v>
      </c>
      <c r="H56" t="s">
        <v>38</v>
      </c>
      <c r="I56">
        <v>87</v>
      </c>
      <c r="J56">
        <v>49</v>
      </c>
      <c r="K56">
        <v>1</v>
      </c>
      <c r="L56">
        <v>10</v>
      </c>
      <c r="M56">
        <v>1</v>
      </c>
      <c r="N56" cm="1">
        <f t="array" ref="N56">_xlfn.IFS(I56&gt;=100,0,I56&gt;50,1,I56&lt;50,0)</f>
        <v>1</v>
      </c>
      <c r="O56">
        <f t="shared" si="7"/>
        <v>0</v>
      </c>
      <c r="P56">
        <f t="shared" si="8"/>
        <v>0</v>
      </c>
      <c r="Q56">
        <f t="shared" si="9"/>
        <v>0</v>
      </c>
      <c r="R56" s="1">
        <f t="shared" si="10"/>
        <v>177.55102040816325</v>
      </c>
      <c r="S56">
        <v>9</v>
      </c>
      <c r="T56">
        <v>4</v>
      </c>
      <c r="U56">
        <v>5</v>
      </c>
      <c r="V56">
        <v>0</v>
      </c>
      <c r="W56">
        <v>0</v>
      </c>
      <c r="X56">
        <f t="shared" si="5"/>
        <v>1</v>
      </c>
      <c r="Y56" s="1">
        <f t="shared" si="6"/>
        <v>2.25</v>
      </c>
    </row>
    <row r="57" spans="1:25">
      <c r="A57">
        <v>49</v>
      </c>
      <c r="B57">
        <f t="shared" si="4"/>
        <v>1</v>
      </c>
      <c r="C57">
        <v>38</v>
      </c>
      <c r="D57" t="s">
        <v>22</v>
      </c>
      <c r="E57">
        <v>2024</v>
      </c>
      <c r="F57" t="s">
        <v>102</v>
      </c>
      <c r="G57" t="s">
        <v>65</v>
      </c>
      <c r="H57" t="s">
        <v>38</v>
      </c>
      <c r="I57">
        <v>105</v>
      </c>
      <c r="J57">
        <v>57</v>
      </c>
      <c r="K57">
        <v>0</v>
      </c>
      <c r="L57">
        <v>9</v>
      </c>
      <c r="M57">
        <v>7</v>
      </c>
      <c r="N57" cm="1">
        <f t="array" ref="N57">_xlfn.IFS(I57&gt;=100,0,I57&gt;50,1,I57&lt;50,0)</f>
        <v>0</v>
      </c>
      <c r="O57">
        <f t="shared" si="7"/>
        <v>1</v>
      </c>
      <c r="P57">
        <f t="shared" si="8"/>
        <v>0</v>
      </c>
      <c r="Q57">
        <f t="shared" si="9"/>
        <v>0</v>
      </c>
      <c r="R57" s="1">
        <f t="shared" si="10"/>
        <v>184.21052631578948</v>
      </c>
      <c r="S57">
        <v>33</v>
      </c>
      <c r="T57">
        <v>4</v>
      </c>
      <c r="U57">
        <v>2</v>
      </c>
      <c r="V57">
        <v>3</v>
      </c>
      <c r="W57">
        <v>1</v>
      </c>
      <c r="X57">
        <f t="shared" si="5"/>
        <v>0</v>
      </c>
      <c r="Y57" s="1">
        <f t="shared" si="6"/>
        <v>8.25</v>
      </c>
    </row>
    <row r="58" spans="1:25">
      <c r="A58">
        <v>50</v>
      </c>
      <c r="B58">
        <f t="shared" si="4"/>
        <v>1</v>
      </c>
      <c r="C58">
        <v>39</v>
      </c>
      <c r="D58" t="s">
        <v>31</v>
      </c>
      <c r="E58">
        <v>2024</v>
      </c>
      <c r="F58" t="s">
        <v>52</v>
      </c>
      <c r="G58" t="s">
        <v>66</v>
      </c>
      <c r="H58" t="s">
        <v>30</v>
      </c>
      <c r="I58">
        <v>223</v>
      </c>
      <c r="J58">
        <v>321</v>
      </c>
      <c r="K58">
        <v>0</v>
      </c>
      <c r="L58">
        <v>12</v>
      </c>
      <c r="M58">
        <v>1</v>
      </c>
      <c r="N58" cm="1">
        <f t="array" ref="N58">_xlfn.IFS(I58&gt;=100,0,I58&gt;50,1,I58&lt;50,0)</f>
        <v>0</v>
      </c>
      <c r="O58">
        <f t="shared" si="7"/>
        <v>1</v>
      </c>
      <c r="P58">
        <f t="shared" si="8"/>
        <v>1</v>
      </c>
      <c r="Q58">
        <f t="shared" si="9"/>
        <v>0</v>
      </c>
      <c r="R58" s="1">
        <f t="shared" si="10"/>
        <v>69.470404984423666</v>
      </c>
      <c r="S58">
        <v>86</v>
      </c>
      <c r="T58">
        <v>35</v>
      </c>
      <c r="U58">
        <v>6</v>
      </c>
      <c r="V58">
        <v>10</v>
      </c>
      <c r="W58">
        <v>0</v>
      </c>
      <c r="X58">
        <f t="shared" si="5"/>
        <v>1</v>
      </c>
      <c r="Y58" s="1">
        <f>S58/T58</f>
        <v>2.4571428571428573</v>
      </c>
    </row>
    <row r="59" spans="1:25">
      <c r="A59">
        <v>51</v>
      </c>
      <c r="B59">
        <f t="shared" si="4"/>
        <v>0</v>
      </c>
      <c r="C59">
        <v>39</v>
      </c>
      <c r="D59" t="s">
        <v>31</v>
      </c>
      <c r="E59">
        <v>2024</v>
      </c>
      <c r="F59" t="s">
        <v>52</v>
      </c>
      <c r="G59" t="s">
        <v>66</v>
      </c>
      <c r="H59" t="s">
        <v>30</v>
      </c>
      <c r="I59" t="s">
        <v>39</v>
      </c>
      <c r="J59" t="s">
        <v>39</v>
      </c>
      <c r="K59" t="s">
        <v>39</v>
      </c>
      <c r="L59" t="s">
        <v>39</v>
      </c>
      <c r="M59" t="s">
        <v>39</v>
      </c>
      <c r="N59" t="s">
        <v>39</v>
      </c>
      <c r="O59" t="s">
        <v>39</v>
      </c>
      <c r="P59" t="s">
        <v>39</v>
      </c>
      <c r="Q59" t="s">
        <v>39</v>
      </c>
      <c r="R59" t="s">
        <v>39</v>
      </c>
      <c r="S59">
        <v>12</v>
      </c>
      <c r="T59">
        <v>3</v>
      </c>
      <c r="U59">
        <v>1</v>
      </c>
      <c r="V59">
        <v>0</v>
      </c>
      <c r="W59">
        <v>0</v>
      </c>
      <c r="X59">
        <f>IF(U59&gt;=5,1,0)</f>
        <v>0</v>
      </c>
      <c r="Y59" s="1">
        <f t="shared" si="6"/>
        <v>4</v>
      </c>
    </row>
    <row r="60" spans="1:25">
      <c r="A60">
        <v>52</v>
      </c>
      <c r="B60">
        <f t="shared" si="4"/>
        <v>1</v>
      </c>
      <c r="C60">
        <v>40</v>
      </c>
      <c r="D60" t="s">
        <v>31</v>
      </c>
      <c r="E60">
        <v>2024</v>
      </c>
      <c r="F60" t="s">
        <v>44</v>
      </c>
      <c r="G60" t="s">
        <v>67</v>
      </c>
      <c r="H60" t="s">
        <v>30</v>
      </c>
      <c r="I60">
        <v>23</v>
      </c>
      <c r="J60">
        <v>51</v>
      </c>
      <c r="K60">
        <v>1</v>
      </c>
      <c r="L60">
        <v>1</v>
      </c>
      <c r="M60">
        <v>0</v>
      </c>
      <c r="N60" cm="1">
        <f t="array" ref="N60">_xlfn.IFS(I60&gt;=100,0,I60&gt;50,1,I60&lt;50,0)</f>
        <v>0</v>
      </c>
      <c r="O60">
        <f t="shared" ref="O60:O68" si="11">IF(I60&gt;=100,1,0)</f>
        <v>0</v>
      </c>
      <c r="P60">
        <f t="shared" ref="P60:P68" si="12">IF(I60&gt;=300,0,IF(I60&gt;=200,1,0))</f>
        <v>0</v>
      </c>
      <c r="Q60">
        <f t="shared" ref="Q60:Q68" si="13">IF(I60&gt;=300,1,0)</f>
        <v>0</v>
      </c>
      <c r="R60" s="1">
        <f t="shared" ref="R60:R68" si="14">(I60/J60)*100</f>
        <v>45.098039215686278</v>
      </c>
      <c r="S60">
        <v>27</v>
      </c>
      <c r="T60">
        <v>9</v>
      </c>
      <c r="U60">
        <v>4</v>
      </c>
      <c r="V60">
        <v>2</v>
      </c>
      <c r="W60">
        <v>0</v>
      </c>
      <c r="X60">
        <f t="shared" si="5"/>
        <v>0</v>
      </c>
      <c r="Y60" s="1">
        <f t="shared" si="6"/>
        <v>3</v>
      </c>
    </row>
    <row r="61" spans="1:25">
      <c r="A61">
        <v>53</v>
      </c>
      <c r="B61">
        <f t="shared" si="4"/>
        <v>1</v>
      </c>
      <c r="C61">
        <v>40</v>
      </c>
      <c r="D61" t="s">
        <v>31</v>
      </c>
      <c r="E61">
        <v>2024</v>
      </c>
      <c r="F61" t="s">
        <v>44</v>
      </c>
      <c r="G61" t="s">
        <v>67</v>
      </c>
      <c r="H61" t="s">
        <v>30</v>
      </c>
      <c r="I61">
        <v>0</v>
      </c>
      <c r="J61">
        <v>5</v>
      </c>
      <c r="K61">
        <v>1</v>
      </c>
      <c r="L61">
        <v>0</v>
      </c>
      <c r="M61">
        <v>0</v>
      </c>
      <c r="N61" cm="1">
        <f t="array" ref="N61">_xlfn.IFS(I61&gt;=100,0,I61&gt;50,1,I61&lt;50,0)</f>
        <v>0</v>
      </c>
      <c r="O61">
        <f t="shared" si="11"/>
        <v>0</v>
      </c>
      <c r="P61">
        <f t="shared" si="12"/>
        <v>0</v>
      </c>
      <c r="Q61">
        <f t="shared" si="13"/>
        <v>0</v>
      </c>
      <c r="R61" s="1">
        <f t="shared" si="14"/>
        <v>0</v>
      </c>
      <c r="S61">
        <v>91</v>
      </c>
      <c r="T61">
        <v>55</v>
      </c>
      <c r="U61">
        <v>5</v>
      </c>
      <c r="V61">
        <v>7</v>
      </c>
      <c r="W61">
        <v>1</v>
      </c>
      <c r="X61">
        <f t="shared" si="5"/>
        <v>1</v>
      </c>
      <c r="Y61" s="1">
        <f t="shared" si="6"/>
        <v>1.6545454545454545</v>
      </c>
    </row>
    <row r="62" spans="1:25">
      <c r="A62">
        <v>54</v>
      </c>
      <c r="B62">
        <f t="shared" si="4"/>
        <v>1</v>
      </c>
      <c r="C62">
        <v>41</v>
      </c>
      <c r="D62" t="s">
        <v>31</v>
      </c>
      <c r="E62">
        <v>2024</v>
      </c>
      <c r="F62" t="s">
        <v>35</v>
      </c>
      <c r="G62" t="s">
        <v>81</v>
      </c>
      <c r="H62" t="s">
        <v>30</v>
      </c>
      <c r="I62">
        <v>62</v>
      </c>
      <c r="J62">
        <v>72</v>
      </c>
      <c r="K62">
        <v>1</v>
      </c>
      <c r="L62">
        <v>3</v>
      </c>
      <c r="M62">
        <v>0</v>
      </c>
      <c r="N62" cm="1">
        <f t="array" ref="N62">_xlfn.IFS(I62&gt;=100,0,I62&gt;50,1,I62&lt;50,0)</f>
        <v>1</v>
      </c>
      <c r="O62">
        <f t="shared" si="11"/>
        <v>0</v>
      </c>
      <c r="P62">
        <f t="shared" si="12"/>
        <v>0</v>
      </c>
      <c r="Q62">
        <f t="shared" si="13"/>
        <v>0</v>
      </c>
      <c r="R62" s="1">
        <f t="shared" si="14"/>
        <v>86.111111111111114</v>
      </c>
      <c r="S62">
        <v>58</v>
      </c>
      <c r="T62">
        <v>32</v>
      </c>
      <c r="U62">
        <v>4</v>
      </c>
      <c r="V62">
        <v>3</v>
      </c>
      <c r="W62">
        <v>0</v>
      </c>
      <c r="X62">
        <f t="shared" si="5"/>
        <v>0</v>
      </c>
      <c r="Y62" s="1">
        <f t="shared" si="6"/>
        <v>1.8125</v>
      </c>
    </row>
    <row r="63" spans="1:25">
      <c r="A63">
        <v>55</v>
      </c>
      <c r="B63">
        <f t="shared" si="4"/>
        <v>1</v>
      </c>
      <c r="C63">
        <v>41</v>
      </c>
      <c r="D63" t="s">
        <v>31</v>
      </c>
      <c r="E63">
        <v>2024</v>
      </c>
      <c r="F63" t="s">
        <v>35</v>
      </c>
      <c r="G63" t="s">
        <v>81</v>
      </c>
      <c r="H63" t="s">
        <v>30</v>
      </c>
      <c r="I63">
        <v>81</v>
      </c>
      <c r="J63">
        <v>102</v>
      </c>
      <c r="K63">
        <v>1</v>
      </c>
      <c r="L63">
        <v>3</v>
      </c>
      <c r="M63">
        <v>1</v>
      </c>
      <c r="N63" cm="1">
        <f t="array" ref="N63">_xlfn.IFS(I63&gt;=100,0,I63&gt;50,1,I63&lt;50,0)</f>
        <v>1</v>
      </c>
      <c r="O63">
        <f t="shared" si="11"/>
        <v>0</v>
      </c>
      <c r="P63">
        <f t="shared" si="12"/>
        <v>0</v>
      </c>
      <c r="Q63">
        <f t="shared" si="13"/>
        <v>0</v>
      </c>
      <c r="R63" s="1">
        <f t="shared" si="14"/>
        <v>79.411764705882348</v>
      </c>
      <c r="S63">
        <v>41</v>
      </c>
      <c r="T63">
        <v>13</v>
      </c>
      <c r="U63">
        <v>1</v>
      </c>
      <c r="V63">
        <v>1</v>
      </c>
      <c r="W63">
        <v>1</v>
      </c>
      <c r="X63">
        <f t="shared" si="5"/>
        <v>0</v>
      </c>
      <c r="Y63" s="1">
        <f t="shared" si="6"/>
        <v>3.1538461538461537</v>
      </c>
    </row>
    <row r="64" spans="1:25">
      <c r="A64">
        <v>56</v>
      </c>
      <c r="B64">
        <f t="shared" si="4"/>
        <v>1</v>
      </c>
      <c r="C64">
        <v>42</v>
      </c>
      <c r="D64" t="s">
        <v>31</v>
      </c>
      <c r="E64">
        <v>2024</v>
      </c>
      <c r="F64" t="s">
        <v>50</v>
      </c>
      <c r="G64" t="s">
        <v>68</v>
      </c>
      <c r="H64" t="s">
        <v>30</v>
      </c>
      <c r="I64">
        <v>113</v>
      </c>
      <c r="J64">
        <v>133</v>
      </c>
      <c r="K64">
        <v>1</v>
      </c>
      <c r="L64">
        <v>5</v>
      </c>
      <c r="M64">
        <v>2</v>
      </c>
      <c r="N64" cm="1">
        <f t="array" ref="N64">_xlfn.IFS(I64&gt;=100,0,I64&gt;50,1,I64&lt;50,0)</f>
        <v>0</v>
      </c>
      <c r="O64">
        <f t="shared" si="11"/>
        <v>1</v>
      </c>
      <c r="P64">
        <f t="shared" si="12"/>
        <v>0</v>
      </c>
      <c r="Q64">
        <f t="shared" si="13"/>
        <v>0</v>
      </c>
      <c r="R64" s="1">
        <f t="shared" si="14"/>
        <v>84.962406015037601</v>
      </c>
      <c r="S64">
        <v>105</v>
      </c>
      <c r="T64">
        <v>45</v>
      </c>
      <c r="U64">
        <v>3</v>
      </c>
      <c r="V64">
        <v>6</v>
      </c>
      <c r="W64">
        <v>1</v>
      </c>
      <c r="X64">
        <f t="shared" si="5"/>
        <v>0</v>
      </c>
      <c r="Y64" s="1">
        <f t="shared" si="6"/>
        <v>2.3333333333333335</v>
      </c>
    </row>
    <row r="65" spans="1:25">
      <c r="A65">
        <v>57</v>
      </c>
      <c r="B65">
        <f t="shared" si="4"/>
        <v>1</v>
      </c>
      <c r="C65">
        <v>42</v>
      </c>
      <c r="D65" t="s">
        <v>31</v>
      </c>
      <c r="E65">
        <v>2024</v>
      </c>
      <c r="F65" t="s">
        <v>50</v>
      </c>
      <c r="G65" t="s">
        <v>68</v>
      </c>
      <c r="H65" t="s">
        <v>30</v>
      </c>
      <c r="I65">
        <v>71</v>
      </c>
      <c r="J65">
        <v>79</v>
      </c>
      <c r="K65">
        <v>1</v>
      </c>
      <c r="L65">
        <v>7</v>
      </c>
      <c r="M65">
        <v>3</v>
      </c>
      <c r="N65" cm="1">
        <f t="array" ref="N65">_xlfn.IFS(I65&gt;=100,0,I65&gt;50,1,I65&lt;50,0)</f>
        <v>1</v>
      </c>
      <c r="O65">
        <f t="shared" si="11"/>
        <v>0</v>
      </c>
      <c r="P65">
        <f t="shared" si="12"/>
        <v>0</v>
      </c>
      <c r="Q65">
        <f t="shared" si="13"/>
        <v>0</v>
      </c>
      <c r="R65" s="1">
        <f t="shared" si="14"/>
        <v>89.87341772151899</v>
      </c>
      <c r="S65">
        <v>67</v>
      </c>
      <c r="T65">
        <v>32</v>
      </c>
      <c r="U65">
        <v>5</v>
      </c>
      <c r="V65">
        <v>4</v>
      </c>
      <c r="W65">
        <v>0</v>
      </c>
      <c r="X65">
        <f t="shared" si="5"/>
        <v>1</v>
      </c>
      <c r="Y65" s="1">
        <f t="shared" si="6"/>
        <v>2.09375</v>
      </c>
    </row>
    <row r="66" spans="1:25">
      <c r="A66">
        <v>58</v>
      </c>
      <c r="B66">
        <f t="shared" si="4"/>
        <v>1</v>
      </c>
      <c r="C66">
        <v>43</v>
      </c>
      <c r="D66" t="s">
        <v>23</v>
      </c>
      <c r="E66">
        <v>2024</v>
      </c>
      <c r="F66" t="s">
        <v>103</v>
      </c>
      <c r="G66" t="s">
        <v>104</v>
      </c>
      <c r="H66" t="s">
        <v>43</v>
      </c>
      <c r="I66">
        <v>84</v>
      </c>
      <c r="J66">
        <v>82</v>
      </c>
      <c r="K66">
        <v>1</v>
      </c>
      <c r="L66">
        <v>4</v>
      </c>
      <c r="M66">
        <v>2</v>
      </c>
      <c r="N66" cm="1">
        <f t="array" ref="N66">_xlfn.IFS(I66&gt;=100,0,I66&gt;50,1,I66&lt;50,0)</f>
        <v>1</v>
      </c>
      <c r="O66">
        <f t="shared" si="11"/>
        <v>0</v>
      </c>
      <c r="P66">
        <f t="shared" si="12"/>
        <v>0</v>
      </c>
      <c r="Q66">
        <f t="shared" si="13"/>
        <v>0</v>
      </c>
      <c r="R66" s="1">
        <f t="shared" si="14"/>
        <v>102.4390243902439</v>
      </c>
      <c r="S66">
        <v>82</v>
      </c>
      <c r="T66">
        <v>10</v>
      </c>
      <c r="U66">
        <v>2</v>
      </c>
      <c r="V66">
        <v>6</v>
      </c>
      <c r="W66">
        <v>6</v>
      </c>
      <c r="X66">
        <f t="shared" si="5"/>
        <v>0</v>
      </c>
      <c r="Y66" s="1">
        <f t="shared" si="6"/>
        <v>8.1999999999999993</v>
      </c>
    </row>
    <row r="67" spans="1:25">
      <c r="A67">
        <v>59</v>
      </c>
      <c r="B67">
        <f t="shared" si="4"/>
        <v>1</v>
      </c>
      <c r="C67">
        <v>44</v>
      </c>
      <c r="D67" t="s">
        <v>23</v>
      </c>
      <c r="E67">
        <v>2024</v>
      </c>
      <c r="F67" t="s">
        <v>105</v>
      </c>
      <c r="G67" t="s">
        <v>106</v>
      </c>
      <c r="H67" t="s">
        <v>43</v>
      </c>
      <c r="I67">
        <v>32</v>
      </c>
      <c r="J67">
        <v>43</v>
      </c>
      <c r="K67">
        <v>1</v>
      </c>
      <c r="L67">
        <v>2</v>
      </c>
      <c r="M67">
        <v>0</v>
      </c>
      <c r="N67" cm="1">
        <f t="array" ref="N67">_xlfn.IFS(I67&gt;=100,0,I67&gt;50,1,I67&lt;50,0)</f>
        <v>0</v>
      </c>
      <c r="O67">
        <f t="shared" si="11"/>
        <v>0</v>
      </c>
      <c r="P67">
        <f t="shared" si="12"/>
        <v>0</v>
      </c>
      <c r="Q67">
        <f t="shared" si="13"/>
        <v>0</v>
      </c>
      <c r="R67" s="1">
        <f t="shared" si="14"/>
        <v>74.418604651162795</v>
      </c>
      <c r="S67">
        <v>47</v>
      </c>
      <c r="T67">
        <v>8</v>
      </c>
      <c r="U67">
        <v>3</v>
      </c>
      <c r="V67">
        <v>7</v>
      </c>
      <c r="W67">
        <v>0</v>
      </c>
      <c r="X67">
        <f t="shared" si="5"/>
        <v>0</v>
      </c>
      <c r="Y67" s="1">
        <f t="shared" si="6"/>
        <v>5.875</v>
      </c>
    </row>
    <row r="68" spans="1:25">
      <c r="A68">
        <v>60</v>
      </c>
      <c r="B68">
        <f t="shared" si="4"/>
        <v>1</v>
      </c>
      <c r="C68">
        <v>45</v>
      </c>
      <c r="D68" t="s">
        <v>23</v>
      </c>
      <c r="E68">
        <v>2024</v>
      </c>
      <c r="F68" t="s">
        <v>107</v>
      </c>
      <c r="G68" t="s">
        <v>108</v>
      </c>
      <c r="H68" t="s">
        <v>43</v>
      </c>
      <c r="I68">
        <v>109</v>
      </c>
      <c r="J68">
        <v>121</v>
      </c>
      <c r="K68">
        <v>0</v>
      </c>
      <c r="L68">
        <v>11</v>
      </c>
      <c r="M68">
        <v>3</v>
      </c>
      <c r="N68" cm="1">
        <f t="array" ref="N68">_xlfn.IFS(I68&gt;=100,0,I68&gt;50,1,I68&lt;50,0)</f>
        <v>0</v>
      </c>
      <c r="O68">
        <f t="shared" si="11"/>
        <v>1</v>
      </c>
      <c r="P68">
        <f t="shared" si="12"/>
        <v>0</v>
      </c>
      <c r="Q68">
        <f t="shared" si="13"/>
        <v>0</v>
      </c>
      <c r="R68" s="1">
        <f t="shared" si="14"/>
        <v>90.082644628099175</v>
      </c>
      <c r="S68">
        <v>25</v>
      </c>
      <c r="T68">
        <v>5</v>
      </c>
      <c r="U68">
        <v>4</v>
      </c>
      <c r="V68">
        <v>1</v>
      </c>
      <c r="W68">
        <v>1</v>
      </c>
      <c r="X68">
        <f t="shared" si="5"/>
        <v>0</v>
      </c>
      <c r="Y68" s="1">
        <f t="shared" si="6"/>
        <v>5</v>
      </c>
    </row>
  </sheetData>
  <mergeCells count="1">
    <mergeCell ref="L3:P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346A4-8A88-41A2-BFEB-CBAC7AD09B18}">
  <dimension ref="A1"/>
  <sheetViews>
    <sheetView workbookViewId="0">
      <selection activeCell="A2" sqref="A2"/>
    </sheetView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BATTING</vt:lpstr>
      <vt:lpstr>BOWLING</vt:lpstr>
      <vt:lpstr>Sheet1</vt:lpstr>
      <vt:lpstr>FULL CARRIER</vt:lpstr>
      <vt:lpstr>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MANAS PATIL</dc:creator>
  <cp:lastModifiedBy>Tejas Thakur</cp:lastModifiedBy>
  <dcterms:created xsi:type="dcterms:W3CDTF">2024-11-19T18:16:52Z</dcterms:created>
  <dcterms:modified xsi:type="dcterms:W3CDTF">2024-11-30T07:15:05Z</dcterms:modified>
</cp:coreProperties>
</file>