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Studia\AiR-5 semestr\SWD\Szczyty\SWD\Projekt_zaliczeniowy\dataSheet\"/>
    </mc:Choice>
  </mc:AlternateContent>
  <xr:revisionPtr revIDLastSave="0" documentId="13_ncr:1_{7C4DD917-D7D9-416E-8148-1DB4745AFF17}" xr6:coauthVersionLast="47" xr6:coauthVersionMax="47" xr10:uidLastSave="{00000000-0000-0000-0000-000000000000}"/>
  <bookViews>
    <workbookView xWindow="-25320" yWindow="-1590" windowWidth="25440" windowHeight="1539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G21" i="1"/>
  <c r="E20" i="1"/>
  <c r="G20" i="1"/>
  <c r="E19" i="1"/>
  <c r="G19" i="1"/>
  <c r="G18" i="1"/>
  <c r="E17" i="1"/>
  <c r="G17" i="1"/>
  <c r="E16" i="1"/>
  <c r="G16" i="1"/>
  <c r="E15" i="1"/>
  <c r="G15" i="1"/>
  <c r="G14" i="1"/>
  <c r="E13" i="1"/>
  <c r="G13" i="1"/>
  <c r="E12" i="1"/>
  <c r="G11" i="1"/>
  <c r="G10" i="1"/>
  <c r="G9" i="1"/>
  <c r="E8" i="1"/>
  <c r="G8" i="1"/>
  <c r="E7" i="1"/>
  <c r="G7" i="1"/>
  <c r="E6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<sst xmlns="http://schemas.openxmlformats.org/spreadsheetml/2006/main" count="143" uniqueCount="106">
  <si>
    <t>szczyt</t>
  </si>
  <si>
    <t>pasmo</t>
  </si>
  <si>
    <t>wysokość [m n.p.m]</t>
  </si>
  <si>
    <t>trasa</t>
  </si>
  <si>
    <t>dystans [km]</t>
  </si>
  <si>
    <t>czas [min]</t>
  </si>
  <si>
    <t>przewyższenia [m]</t>
  </si>
  <si>
    <t>temperatura na szczycie - LATO</t>
  </si>
  <si>
    <t>temperarura na szczycie - ZIMA</t>
  </si>
  <si>
    <t>ocena wg. Google [ilosc gwiazdek]</t>
  </si>
  <si>
    <t>punkty GOT</t>
  </si>
  <si>
    <t>Mogielica</t>
  </si>
  <si>
    <t>Skrzyczne</t>
  </si>
  <si>
    <t>Malinowska Skała</t>
  </si>
  <si>
    <t>Rysy</t>
  </si>
  <si>
    <t>Tatry Wysokie</t>
  </si>
  <si>
    <t>Kasprowy Wierch</t>
  </si>
  <si>
    <t>Tatry Zachodnie</t>
  </si>
  <si>
    <t>Giewont</t>
  </si>
  <si>
    <t>Lomnica</t>
  </si>
  <si>
    <t>Świnica</t>
  </si>
  <si>
    <t>Kościelec</t>
  </si>
  <si>
    <t>Lodowy Szczyt</t>
  </si>
  <si>
    <t>Mały Gerlach</t>
  </si>
  <si>
    <t>Durny Szczyt</t>
  </si>
  <si>
    <t>Krywań</t>
  </si>
  <si>
    <t>Dolina za Mnichem</t>
  </si>
  <si>
    <t>Wołowiec</t>
  </si>
  <si>
    <t>Kozi Wierch</t>
  </si>
  <si>
    <t>Sławkowski Szczyt</t>
  </si>
  <si>
    <t>Wołoszyn</t>
  </si>
  <si>
    <t>Bystra</t>
  </si>
  <si>
    <t>Banówka</t>
  </si>
  <si>
    <t>Gęsia Szyja</t>
  </si>
  <si>
    <t>Niżnie Rysy</t>
  </si>
  <si>
    <t>Jagnięcy Szczyt</t>
  </si>
  <si>
    <t>Wysoka</t>
  </si>
  <si>
    <t>Pieniny Właściwe</t>
  </si>
  <si>
    <t>Słonecznik</t>
  </si>
  <si>
    <t>Krzyżne</t>
  </si>
  <si>
    <t>Bieszczady</t>
  </si>
  <si>
    <t>Ustrzyki Górne-Krzyżne-Ustrzyki Górne</t>
  </si>
  <si>
    <t>Babia Hala</t>
  </si>
  <si>
    <t>Beskidy</t>
  </si>
  <si>
    <t>Zawoja-Babia Hala-Zawoja</t>
  </si>
  <si>
    <t>Gorce</t>
  </si>
  <si>
    <t>Koninki-Malinowska Skała-Koninki</t>
  </si>
  <si>
    <t>Wielki Rogacz</t>
  </si>
  <si>
    <t>Pieniny</t>
  </si>
  <si>
    <t>Sromowce Niżne-Wielki Rogacz-Sromowce Niżne</t>
  </si>
  <si>
    <t>Rabsztyn</t>
  </si>
  <si>
    <t>Sowie Góry</t>
  </si>
  <si>
    <t>Srebrna Góra-Rabsztyn-Srebrna Góra</t>
  </si>
  <si>
    <t>Łopień</t>
  </si>
  <si>
    <t>Piwniczna Łopień-Piwniczna</t>
  </si>
  <si>
    <t>Tarnawa</t>
  </si>
  <si>
    <t>Ustrzyki Górne-Tarnawa-Ustrzyki Górne</t>
  </si>
  <si>
    <t>Kopa Biskupia</t>
  </si>
  <si>
    <t>Sudety</t>
  </si>
  <si>
    <t>Karpacz-Kopa Biskupia-Karpacz</t>
  </si>
  <si>
    <t>Kiczera</t>
  </si>
  <si>
    <t>Wisła-Kiczera-Wisła</t>
  </si>
  <si>
    <t>Wysoka Kopa</t>
  </si>
  <si>
    <t>Ochotnica Dolna-Wysoka Kopa-Ochotnica Dolna</t>
  </si>
  <si>
    <t>Szczyrk-Skrzyczne-Szczyrk</t>
  </si>
  <si>
    <t>Romanka</t>
  </si>
  <si>
    <t>Ustrzyki Górne-Romanka-Ustrzyki Górne</t>
  </si>
  <si>
    <t>Jaworzyna Krynicka</t>
  </si>
  <si>
    <t>Krynica-Jaworzyna Krynicka-Krynica</t>
  </si>
  <si>
    <t>Lubomierz-Mogielica-Lubomierz</t>
  </si>
  <si>
    <t>Łysanki</t>
  </si>
  <si>
    <t>Wetlina-Łysanki-Wetlina</t>
  </si>
  <si>
    <t>Krościenko-Kozi Wierch-Krościenko</t>
  </si>
  <si>
    <t>Krościenko-Pieniny Właściwe-Krościenko</t>
  </si>
  <si>
    <t>Sromowce Niżne-Wysoka-Sromowce Niżne</t>
  </si>
  <si>
    <t>Czubik</t>
  </si>
  <si>
    <t>Węgierska Górka-Czubik-Węgierska Górka</t>
  </si>
  <si>
    <t>Skalne Siodło</t>
  </si>
  <si>
    <t>Karpacz-Skalne Siodło-Karpacz</t>
  </si>
  <si>
    <t>Szlak Papieski</t>
  </si>
  <si>
    <t>Kalwaria Zebrzydowska-Szlak Papieski</t>
  </si>
  <si>
    <t>Ustrzyki Górne-Słonecznik-Ustrzyki Górne</t>
  </si>
  <si>
    <t>Lipowski Wierch</t>
  </si>
  <si>
    <t>Ochotnica Dolna-Lipowski Wierch-Ochotnica Dolna</t>
  </si>
  <si>
    <t>Babia góra Nowa</t>
  </si>
  <si>
    <t>Kuźnice-leśniczówka, Myślenickie Turnie-Kasprowy Wierch</t>
  </si>
  <si>
    <t>Tatrzańska Łomnica-Łomnicka Przełęcz-Łomnicka Kopa-Łomnica Staw</t>
  </si>
  <si>
    <t>Kuźnice-Potok Bystra-Przełęcz między Kopami (Karczmisko)-Zielony Staw Gąsienicowy-Świnica</t>
  </si>
  <si>
    <t>Stary Smokowiec-Smokowieckie Siodełko-Rainerowa Chata-Schronisko Zamkowskie-Schronisko Tery'ego-Lodowy Szczyt</t>
  </si>
  <si>
    <t xml:space="preserve">Tatrzańska Polanka-Śląski Dom-Mały Gerlach </t>
  </si>
  <si>
    <t>Chata Teryego-Mała Durna Przełęcz-Mały Durny Sczyt-Durna Przełęcz-Durny Szczyt</t>
  </si>
  <si>
    <t>Morskie Oko-Mnichowy Potok-Mnich</t>
  </si>
  <si>
    <t>Siwa Polana-Wyżnia Brama Chochołowska-Schronisko na Polanie Chochołowskiej-Bobrowiecki Żleb-Grześ-Rakoń-Wołowiec</t>
  </si>
  <si>
    <t>Dolina Filipka-Rusinowa Polana-Czerwone Brzeżki-Wołoszyn</t>
  </si>
  <si>
    <t>Siwa Polana-Starorobociańska Dolina-Siwy Zwornik-Bystra</t>
  </si>
  <si>
    <t>Schronisko Żarskie-Adamcula-Pod Hrubou kopou-Banówka</t>
  </si>
  <si>
    <t>Dolina Filipka-Rusinowa Polana-Gęsia Szyja</t>
  </si>
  <si>
    <t>Biała Woda-Zimna Studnia-Schronisko nad Zielonym Stawem-Jagnięcy Szczyt</t>
  </si>
  <si>
    <t>Zawoja-Babia Góra Nowa-Zawoja</t>
  </si>
  <si>
    <t>Palenica Białczańska-Morskie Oko-Czarny Staw-Bula pod Rysami-Rysy</t>
  </si>
  <si>
    <t>Kuźnice-Kalatówki-Hala Kondratowa-Kondracka Przełęcz-Wyżnia Kondracka Przełęcz-Giewont</t>
  </si>
  <si>
    <t>Kuźnice-Boczań-Przełęcz między Kopami-Schronisko PTTK Murowaniec-Czarny Staw Gąsienicowy-Karb-Kościelec</t>
  </si>
  <si>
    <t>Byvala Vazecka chata-Tri studnicky-Krivansky zlab-Maly Krywań-Krywań</t>
  </si>
  <si>
    <t>Palenica Białczańska-Wodogrzmoty Mickiewicza-Dolina Roztoki-Schronisko PTTK w Dolinie Pięciu Stawów Polskich-Kozi Wierch</t>
  </si>
  <si>
    <t>Stary Smokovec-Maksymilianka-Królewski Nos-Sławkowski Szczyt</t>
  </si>
  <si>
    <t>Palenica Białczańska-Droga Oswalda Balzera-Wodogrzmoty Mickiewicza-Wodogrzmoty Mickiewicza-Odejście na Kępę-Odejście na Szpiglasową Przełęcz- PTTK Morskie Oko-Morskie Oko-Czarny Staw Pod Rysami-Niższe Rysy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</si>
</sst>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sz val="10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"/>
  <sheetViews>
    <sheetView tabSelected="1" zoomScale="70" zoomScaleNormal="70" workbookViewId="0">
      <pane ySplit="1" topLeftCell="A2" activePane="bottomLeft" state="frozen"/>
      <selection pane="bottomLeft" activeCell="M6" sqref="M6"/>
    </sheetView>
  </sheetViews>
  <sheetFormatPr defaultColWidth="12.6640625" defaultRowHeight="15.75" customHeight="1" x14ac:dyDescent="0.25"/>
  <cols>
    <col min="1" max="1" width="16.44140625" customWidth="1"/>
    <col min="2" max="2" width="15" bestFit="1" customWidth="1"/>
    <col min="3" max="3" width="47.33203125" customWidth="1"/>
    <col min="4" max="4" width="15.88671875" customWidth="1"/>
    <col min="5" max="5" width="17.88671875" customWidth="1"/>
    <col min="6" max="6" width="16" customWidth="1"/>
    <col min="7" max="7" width="25.77734375" customWidth="1"/>
    <col min="8" max="8" width="14.21875" customWidth="1"/>
    <col min="9" max="9" width="18.33203125" customWidth="1"/>
    <col min="10" max="10" width="16" customWidth="1"/>
  </cols>
  <sheetData>
    <row r="1" spans="1:11" ht="39.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6</v>
      </c>
      <c r="F1" s="1" t="s">
        <v>4</v>
      </c>
      <c r="G1" s="1" t="s">
        <v>5</v>
      </c>
      <c r="H1" s="2" t="s">
        <v>8</v>
      </c>
      <c r="I1" s="2" t="s">
        <v>7</v>
      </c>
      <c r="J1" s="2" t="s">
        <v>9</v>
      </c>
      <c r="K1" s="1" t="s">
        <v>10</v>
      </c>
    </row>
    <row r="2" spans="1:11" ht="26.4" x14ac:dyDescent="0.25">
      <c r="A2" s="3" t="s">
        <v>14</v>
      </c>
      <c r="B2" s="3" t="s">
        <v>15</v>
      </c>
      <c r="C2" s="4" t="s">
        <v>99</v>
      </c>
      <c r="D2" s="3">
        <v>2501</v>
      </c>
      <c r="E2" s="3">
        <v>1409</v>
      </c>
      <c r="F2" s="3">
        <v>25.5</v>
      </c>
      <c r="G2" s="3">
        <f>11*60 + 42</f>
        <v>702</v>
      </c>
      <c r="H2" s="3">
        <v>-17</v>
      </c>
      <c r="I2" s="3">
        <v>11</v>
      </c>
      <c r="J2" s="3">
        <v>4.8</v>
      </c>
      <c r="K2" s="3">
        <v>17</v>
      </c>
    </row>
    <row r="3" spans="1:11" ht="26.4" x14ac:dyDescent="0.25">
      <c r="A3" s="3" t="s">
        <v>16</v>
      </c>
      <c r="B3" s="5" t="s">
        <v>17</v>
      </c>
      <c r="C3" s="4" t="s">
        <v>85</v>
      </c>
      <c r="D3" s="3">
        <v>1987</v>
      </c>
      <c r="E3" s="3">
        <v>950</v>
      </c>
      <c r="F3" s="3">
        <v>6.4</v>
      </c>
      <c r="G3" s="3">
        <f>3*60 + 13</f>
        <v>193</v>
      </c>
      <c r="H3" s="3">
        <v>-10</v>
      </c>
      <c r="I3" s="3">
        <v>20</v>
      </c>
      <c r="J3" s="3">
        <v>4.9000000000000004</v>
      </c>
      <c r="K3" s="3">
        <v>16</v>
      </c>
    </row>
    <row r="4" spans="1:11" ht="26.4" x14ac:dyDescent="0.25">
      <c r="A4" s="3" t="s">
        <v>18</v>
      </c>
      <c r="B4" s="5" t="s">
        <v>17</v>
      </c>
      <c r="C4" s="4" t="s">
        <v>100</v>
      </c>
      <c r="D4" s="3">
        <v>1895</v>
      </c>
      <c r="E4" s="3">
        <v>909</v>
      </c>
      <c r="F4" s="3">
        <v>5.9</v>
      </c>
      <c r="G4" s="3">
        <f>3*60+21</f>
        <v>201</v>
      </c>
      <c r="H4" s="3">
        <v>-12</v>
      </c>
      <c r="I4" s="3">
        <v>18</v>
      </c>
      <c r="J4" s="3">
        <v>4.8</v>
      </c>
      <c r="K4" s="3">
        <v>3</v>
      </c>
    </row>
    <row r="5" spans="1:11" ht="26.4" x14ac:dyDescent="0.25">
      <c r="A5" s="3" t="s">
        <v>19</v>
      </c>
      <c r="B5" s="3" t="s">
        <v>15</v>
      </c>
      <c r="C5" s="4" t="s">
        <v>86</v>
      </c>
      <c r="D5" s="3">
        <v>2634</v>
      </c>
      <c r="E5" s="3">
        <v>900</v>
      </c>
      <c r="F5" s="3">
        <v>3.7</v>
      </c>
      <c r="G5" s="3">
        <f>2*60+45</f>
        <v>165</v>
      </c>
      <c r="H5" s="3">
        <v>-10</v>
      </c>
      <c r="I5" s="3">
        <v>5</v>
      </c>
      <c r="J5" s="3">
        <v>4.8</v>
      </c>
      <c r="K5" s="3">
        <v>10</v>
      </c>
    </row>
    <row r="6" spans="1:11" ht="26.4" x14ac:dyDescent="0.25">
      <c r="A6" s="3" t="s">
        <v>20</v>
      </c>
      <c r="B6" s="3" t="s">
        <v>15</v>
      </c>
      <c r="C6" s="4" t="s">
        <v>87</v>
      </c>
      <c r="D6" s="3">
        <v>2301</v>
      </c>
      <c r="E6" s="3">
        <f>2302 - 1206</f>
        <v>1096</v>
      </c>
      <c r="F6" s="3">
        <v>9</v>
      </c>
      <c r="G6" s="3">
        <f>5*60 + 16</f>
        <v>316</v>
      </c>
      <c r="H6" s="3">
        <v>-16</v>
      </c>
      <c r="I6" s="3">
        <v>14</v>
      </c>
      <c r="J6" s="3">
        <v>5</v>
      </c>
      <c r="K6" s="3">
        <v>24</v>
      </c>
    </row>
    <row r="7" spans="1:11" ht="39.6" x14ac:dyDescent="0.25">
      <c r="A7" s="3" t="s">
        <v>21</v>
      </c>
      <c r="B7" s="3" t="s">
        <v>15</v>
      </c>
      <c r="C7" s="4" t="s">
        <v>101</v>
      </c>
      <c r="D7" s="3">
        <v>2155</v>
      </c>
      <c r="E7" s="3">
        <f>2155 - 1017</f>
        <v>1138</v>
      </c>
      <c r="F7" s="3">
        <v>7.9</v>
      </c>
      <c r="G7" s="3">
        <f>4*60 + 3</f>
        <v>243</v>
      </c>
      <c r="H7" s="3">
        <v>-12</v>
      </c>
      <c r="I7" s="3">
        <v>9</v>
      </c>
      <c r="J7" s="3">
        <v>4.9000000000000004</v>
      </c>
      <c r="K7" s="3">
        <v>30</v>
      </c>
    </row>
    <row r="8" spans="1:11" ht="39.6" x14ac:dyDescent="0.25">
      <c r="A8" s="3" t="s">
        <v>22</v>
      </c>
      <c r="B8" s="3" t="s">
        <v>15</v>
      </c>
      <c r="C8" s="4" t="s">
        <v>88</v>
      </c>
      <c r="D8" s="3">
        <v>2627</v>
      </c>
      <c r="E8" s="3">
        <f>2627 - 1010</f>
        <v>1617</v>
      </c>
      <c r="F8" s="3">
        <v>9.1999999999999993</v>
      </c>
      <c r="G8" s="3">
        <f t="shared" ref="G8:G9" si="0">5*60</f>
        <v>300</v>
      </c>
      <c r="H8" s="3">
        <v>-18</v>
      </c>
      <c r="I8" s="3">
        <v>5</v>
      </c>
      <c r="J8" s="3">
        <v>4.9000000000000004</v>
      </c>
      <c r="K8" s="3">
        <v>31</v>
      </c>
    </row>
    <row r="9" spans="1:11" ht="13.2" x14ac:dyDescent="0.25">
      <c r="A9" s="3" t="s">
        <v>23</v>
      </c>
      <c r="B9" s="3" t="s">
        <v>15</v>
      </c>
      <c r="C9" s="4" t="s">
        <v>89</v>
      </c>
      <c r="D9" s="3">
        <v>2601</v>
      </c>
      <c r="E9" s="3">
        <v>650</v>
      </c>
      <c r="F9" s="3">
        <v>7</v>
      </c>
      <c r="G9" s="3">
        <f t="shared" si="0"/>
        <v>300</v>
      </c>
      <c r="H9" s="3">
        <v>-16</v>
      </c>
      <c r="I9" s="3">
        <v>6</v>
      </c>
      <c r="J9" s="3">
        <v>5</v>
      </c>
      <c r="K9" s="3">
        <v>30</v>
      </c>
    </row>
    <row r="10" spans="1:11" ht="26.4" x14ac:dyDescent="0.25">
      <c r="A10" s="3" t="s">
        <v>24</v>
      </c>
      <c r="B10" s="3" t="s">
        <v>15</v>
      </c>
      <c r="C10" s="4" t="s">
        <v>90</v>
      </c>
      <c r="D10" s="3">
        <v>2623</v>
      </c>
      <c r="E10" s="3">
        <v>670</v>
      </c>
      <c r="F10" s="3">
        <v>1.6</v>
      </c>
      <c r="G10" s="3">
        <f>3*60+10</f>
        <v>190</v>
      </c>
      <c r="H10" s="3">
        <v>-12</v>
      </c>
      <c r="I10" s="3">
        <v>5</v>
      </c>
      <c r="J10" s="3">
        <v>5</v>
      </c>
      <c r="K10" s="3">
        <v>16</v>
      </c>
    </row>
    <row r="11" spans="1:11" ht="26.4" x14ac:dyDescent="0.25">
      <c r="A11" s="3" t="s">
        <v>25</v>
      </c>
      <c r="B11" s="3" t="s">
        <v>15</v>
      </c>
      <c r="C11" s="4" t="s">
        <v>102</v>
      </c>
      <c r="D11" s="3">
        <v>2495</v>
      </c>
      <c r="E11" s="3">
        <v>1420</v>
      </c>
      <c r="F11" s="3">
        <v>6.7</v>
      </c>
      <c r="G11" s="3">
        <f>4*60</f>
        <v>240</v>
      </c>
      <c r="H11" s="3">
        <v>-15</v>
      </c>
      <c r="I11" s="3">
        <v>8</v>
      </c>
      <c r="J11" s="3">
        <v>4.9000000000000004</v>
      </c>
      <c r="K11" s="3">
        <v>30</v>
      </c>
    </row>
    <row r="12" spans="1:11" ht="13.2" x14ac:dyDescent="0.25">
      <c r="A12" s="3" t="s">
        <v>26</v>
      </c>
      <c r="B12" s="3" t="s">
        <v>15</v>
      </c>
      <c r="C12" s="3" t="s">
        <v>91</v>
      </c>
      <c r="D12" s="3">
        <v>1788</v>
      </c>
      <c r="E12" s="3">
        <f>1788 - 1406</f>
        <v>382</v>
      </c>
      <c r="F12" s="3">
        <v>2.6</v>
      </c>
      <c r="G12" s="3">
        <v>64</v>
      </c>
      <c r="H12" s="3">
        <v>-10</v>
      </c>
      <c r="I12" s="3">
        <v>18</v>
      </c>
      <c r="J12" s="3">
        <v>4.8</v>
      </c>
      <c r="K12" s="3">
        <v>6</v>
      </c>
    </row>
    <row r="13" spans="1:11" ht="38.4" customHeight="1" x14ac:dyDescent="0.25">
      <c r="A13" s="3" t="s">
        <v>27</v>
      </c>
      <c r="B13" s="5" t="s">
        <v>17</v>
      </c>
      <c r="C13" s="4" t="s">
        <v>92</v>
      </c>
      <c r="D13" s="3">
        <v>2064</v>
      </c>
      <c r="E13" s="3">
        <f>2064 - 970</f>
        <v>1094</v>
      </c>
      <c r="F13" s="3">
        <v>9.6999999999999993</v>
      </c>
      <c r="G13" s="3">
        <f>5*60+28</f>
        <v>328</v>
      </c>
      <c r="H13" s="3">
        <v>-16</v>
      </c>
      <c r="I13" s="3">
        <v>23</v>
      </c>
      <c r="J13" s="3">
        <v>4.9000000000000004</v>
      </c>
      <c r="K13" s="3">
        <v>22</v>
      </c>
    </row>
    <row r="14" spans="1:11" ht="39.6" x14ac:dyDescent="0.25">
      <c r="A14" s="3" t="s">
        <v>28</v>
      </c>
      <c r="B14" s="3" t="s">
        <v>15</v>
      </c>
      <c r="C14" s="4" t="s">
        <v>103</v>
      </c>
      <c r="D14" s="3">
        <v>2291</v>
      </c>
      <c r="E14" s="3">
        <v>1528</v>
      </c>
      <c r="F14" s="3">
        <v>10.3</v>
      </c>
      <c r="G14" s="3">
        <f>5*60+4</f>
        <v>304</v>
      </c>
      <c r="H14" s="3">
        <v>-15</v>
      </c>
      <c r="I14" s="3">
        <v>16</v>
      </c>
      <c r="J14" s="3">
        <v>5</v>
      </c>
      <c r="K14" s="3">
        <v>23</v>
      </c>
    </row>
    <row r="15" spans="1:11" ht="26.4" x14ac:dyDescent="0.25">
      <c r="A15" s="3" t="s">
        <v>29</v>
      </c>
      <c r="B15" s="3" t="s">
        <v>15</v>
      </c>
      <c r="C15" s="4" t="s">
        <v>104</v>
      </c>
      <c r="D15" s="3">
        <v>2452</v>
      </c>
      <c r="E15" s="3">
        <f>2452-995</f>
        <v>1457</v>
      </c>
      <c r="F15" s="3">
        <v>7.5</v>
      </c>
      <c r="G15" s="3">
        <f>5*60+22</f>
        <v>322</v>
      </c>
      <c r="H15" s="3">
        <v>-16</v>
      </c>
      <c r="I15" s="3">
        <v>20</v>
      </c>
      <c r="J15" s="3">
        <v>4.9000000000000004</v>
      </c>
      <c r="K15" s="3">
        <v>31</v>
      </c>
    </row>
    <row r="16" spans="1:11" ht="26.4" x14ac:dyDescent="0.25">
      <c r="A16" s="3" t="s">
        <v>30</v>
      </c>
      <c r="B16" s="3" t="s">
        <v>15</v>
      </c>
      <c r="C16" s="4" t="s">
        <v>93</v>
      </c>
      <c r="D16" s="3">
        <v>2155</v>
      </c>
      <c r="E16" s="3">
        <f>2155-959</f>
        <v>1196</v>
      </c>
      <c r="F16" s="3">
        <v>5</v>
      </c>
      <c r="G16" s="3">
        <f>2*60</f>
        <v>120</v>
      </c>
      <c r="H16" s="3">
        <v>-10</v>
      </c>
      <c r="I16" s="3">
        <v>17</v>
      </c>
      <c r="J16" s="3">
        <v>4.8</v>
      </c>
      <c r="K16" s="3">
        <v>9</v>
      </c>
    </row>
    <row r="17" spans="1:11" ht="26.4" x14ac:dyDescent="0.25">
      <c r="A17" s="3" t="s">
        <v>31</v>
      </c>
      <c r="B17" s="5" t="s">
        <v>17</v>
      </c>
      <c r="C17" s="4" t="s">
        <v>94</v>
      </c>
      <c r="D17" s="3">
        <v>2248</v>
      </c>
      <c r="E17" s="3">
        <f>2248 - 943</f>
        <v>1305</v>
      </c>
      <c r="F17" s="3">
        <v>12.1</v>
      </c>
      <c r="G17" s="3">
        <f>60*5+24</f>
        <v>324</v>
      </c>
      <c r="H17" s="3">
        <v>-19</v>
      </c>
      <c r="I17" s="3">
        <v>10</v>
      </c>
      <c r="J17" s="3">
        <v>4.9000000000000004</v>
      </c>
      <c r="K17" s="3">
        <v>44</v>
      </c>
    </row>
    <row r="18" spans="1:11" ht="26.4" x14ac:dyDescent="0.25">
      <c r="A18" s="3" t="s">
        <v>32</v>
      </c>
      <c r="B18" s="5" t="s">
        <v>17</v>
      </c>
      <c r="C18" s="4" t="s">
        <v>95</v>
      </c>
      <c r="D18" s="3">
        <v>2178</v>
      </c>
      <c r="E18" s="3">
        <v>900</v>
      </c>
      <c r="F18" s="3">
        <v>8.3000000000000007</v>
      </c>
      <c r="G18" s="3">
        <f>4*60+36</f>
        <v>276</v>
      </c>
      <c r="H18" s="3">
        <v>-17</v>
      </c>
      <c r="I18" s="3">
        <v>10</v>
      </c>
      <c r="J18" s="3">
        <v>4.9000000000000004</v>
      </c>
      <c r="K18" s="3">
        <v>19</v>
      </c>
    </row>
    <row r="19" spans="1:11" ht="13.2" x14ac:dyDescent="0.25">
      <c r="A19" s="3" t="s">
        <v>33</v>
      </c>
      <c r="B19" s="3" t="s">
        <v>15</v>
      </c>
      <c r="C19" s="3" t="s">
        <v>96</v>
      </c>
      <c r="D19" s="3">
        <v>1489</v>
      </c>
      <c r="E19" s="3">
        <f>1489-959</f>
        <v>530</v>
      </c>
      <c r="F19" s="3">
        <v>4</v>
      </c>
      <c r="G19" s="3">
        <f>60*2+5</f>
        <v>125</v>
      </c>
      <c r="H19" s="3">
        <v>-12</v>
      </c>
      <c r="I19" s="3">
        <v>26</v>
      </c>
      <c r="J19" s="3">
        <v>4.8</v>
      </c>
      <c r="K19" s="3">
        <v>10</v>
      </c>
    </row>
    <row r="20" spans="1:11" ht="66" x14ac:dyDescent="0.25">
      <c r="A20" s="3" t="s">
        <v>34</v>
      </c>
      <c r="B20" s="3" t="s">
        <v>15</v>
      </c>
      <c r="C20" s="4" t="s">
        <v>105</v>
      </c>
      <c r="D20" s="3">
        <v>2430</v>
      </c>
      <c r="E20" s="3">
        <f>2430 - 984</f>
        <v>1446</v>
      </c>
      <c r="F20" s="3">
        <v>12.1</v>
      </c>
      <c r="G20" s="3">
        <f>5*60+41</f>
        <v>341</v>
      </c>
      <c r="H20" s="3">
        <v>-16</v>
      </c>
      <c r="I20" s="3">
        <v>11</v>
      </c>
      <c r="J20" s="3">
        <v>4.8</v>
      </c>
      <c r="K20" s="3">
        <v>26</v>
      </c>
    </row>
    <row r="21" spans="1:11" ht="26.4" x14ac:dyDescent="0.25">
      <c r="A21" s="3" t="s">
        <v>35</v>
      </c>
      <c r="B21" s="3" t="s">
        <v>15</v>
      </c>
      <c r="C21" s="4" t="s">
        <v>97</v>
      </c>
      <c r="D21" s="3">
        <v>2230</v>
      </c>
      <c r="E21" s="3">
        <f>2230 - 925</f>
        <v>1305</v>
      </c>
      <c r="F21" s="3">
        <v>10.5</v>
      </c>
      <c r="G21" s="3">
        <f>5*60+30</f>
        <v>330</v>
      </c>
      <c r="H21" s="3">
        <v>-15</v>
      </c>
      <c r="I21" s="3">
        <v>13</v>
      </c>
      <c r="J21" s="3">
        <v>4.9000000000000004</v>
      </c>
      <c r="K21" s="3">
        <v>25</v>
      </c>
    </row>
    <row r="22" spans="1:11" ht="13.2" x14ac:dyDescent="0.25">
      <c r="A22" s="3" t="s">
        <v>39</v>
      </c>
      <c r="B22" s="3" t="s">
        <v>40</v>
      </c>
      <c r="C22" s="3" t="s">
        <v>41</v>
      </c>
      <c r="D22" s="3">
        <v>1345</v>
      </c>
      <c r="E22" s="3">
        <v>1000</v>
      </c>
      <c r="F22" s="3">
        <v>18</v>
      </c>
      <c r="G22" s="3">
        <v>320</v>
      </c>
      <c r="H22" s="3">
        <v>-5</v>
      </c>
      <c r="I22" s="3">
        <v>25</v>
      </c>
      <c r="J22" s="3">
        <v>4.5</v>
      </c>
      <c r="K22" s="3">
        <v>26</v>
      </c>
    </row>
    <row r="23" spans="1:11" ht="13.2" x14ac:dyDescent="0.25">
      <c r="A23" s="3" t="s">
        <v>42</v>
      </c>
      <c r="B23" s="3" t="s">
        <v>43</v>
      </c>
      <c r="C23" s="3" t="s">
        <v>44</v>
      </c>
      <c r="D23" s="3">
        <v>1725</v>
      </c>
      <c r="E23" s="3">
        <v>900</v>
      </c>
      <c r="F23" s="3">
        <v>15</v>
      </c>
      <c r="G23" s="3">
        <v>270</v>
      </c>
      <c r="H23" s="3">
        <v>-10</v>
      </c>
      <c r="I23" s="3">
        <v>20</v>
      </c>
      <c r="J23" s="3">
        <v>4.8</v>
      </c>
      <c r="K23" s="3">
        <v>22</v>
      </c>
    </row>
    <row r="24" spans="1:11" ht="13.2" x14ac:dyDescent="0.25">
      <c r="A24" s="3" t="s">
        <v>13</v>
      </c>
      <c r="B24" s="3" t="s">
        <v>45</v>
      </c>
      <c r="C24" s="3" t="s">
        <v>46</v>
      </c>
      <c r="D24" s="3">
        <v>995</v>
      </c>
      <c r="E24" s="3">
        <v>400</v>
      </c>
      <c r="F24" s="3">
        <v>12</v>
      </c>
      <c r="G24" s="3">
        <v>180</v>
      </c>
      <c r="H24" s="3">
        <v>-8</v>
      </c>
      <c r="I24" s="3">
        <v>22</v>
      </c>
      <c r="J24" s="3">
        <v>4.2</v>
      </c>
      <c r="K24" s="3">
        <v>15</v>
      </c>
    </row>
    <row r="25" spans="1:11" ht="13.2" x14ac:dyDescent="0.25">
      <c r="A25" s="3" t="s">
        <v>47</v>
      </c>
      <c r="B25" s="3" t="s">
        <v>48</v>
      </c>
      <c r="C25" s="3" t="s">
        <v>49</v>
      </c>
      <c r="D25" s="3">
        <v>1047</v>
      </c>
      <c r="E25" s="3">
        <v>700</v>
      </c>
      <c r="F25" s="3">
        <v>14</v>
      </c>
      <c r="G25" s="3">
        <v>240</v>
      </c>
      <c r="H25" s="3">
        <v>-6</v>
      </c>
      <c r="I25" s="3">
        <v>24</v>
      </c>
      <c r="J25" s="3">
        <v>4.5999999999999996</v>
      </c>
      <c r="K25" s="3">
        <v>18</v>
      </c>
    </row>
    <row r="26" spans="1:11" ht="13.2" x14ac:dyDescent="0.25">
      <c r="A26" s="3" t="s">
        <v>50</v>
      </c>
      <c r="B26" s="3" t="s">
        <v>51</v>
      </c>
      <c r="C26" s="3" t="s">
        <v>52</v>
      </c>
      <c r="D26" s="3">
        <v>558</v>
      </c>
      <c r="E26" s="3">
        <v>300</v>
      </c>
      <c r="F26" s="3">
        <v>8</v>
      </c>
      <c r="G26" s="3">
        <v>120</v>
      </c>
      <c r="H26" s="3">
        <v>-12</v>
      </c>
      <c r="I26" s="3">
        <v>28</v>
      </c>
      <c r="J26" s="3">
        <v>3.9</v>
      </c>
      <c r="K26" s="3">
        <v>12</v>
      </c>
    </row>
    <row r="27" spans="1:11" ht="13.2" x14ac:dyDescent="0.25">
      <c r="A27" s="3" t="s">
        <v>53</v>
      </c>
      <c r="B27" s="3" t="s">
        <v>43</v>
      </c>
      <c r="C27" s="3" t="s">
        <v>54</v>
      </c>
      <c r="D27" s="3">
        <v>934</v>
      </c>
      <c r="E27" s="3">
        <v>500</v>
      </c>
      <c r="F27" s="3">
        <v>10</v>
      </c>
      <c r="G27" s="3">
        <v>150</v>
      </c>
      <c r="H27" s="3">
        <v>-15</v>
      </c>
      <c r="I27" s="3">
        <v>18</v>
      </c>
      <c r="J27" s="3">
        <v>4.0999999999999996</v>
      </c>
      <c r="K27" s="3">
        <v>15</v>
      </c>
    </row>
    <row r="28" spans="1:11" ht="13.2" x14ac:dyDescent="0.25">
      <c r="A28" s="3" t="s">
        <v>55</v>
      </c>
      <c r="B28" s="3" t="s">
        <v>40</v>
      </c>
      <c r="C28" s="3" t="s">
        <v>56</v>
      </c>
      <c r="D28" s="3">
        <v>977</v>
      </c>
      <c r="E28" s="3">
        <v>400</v>
      </c>
      <c r="F28" s="3">
        <v>12</v>
      </c>
      <c r="G28" s="3">
        <v>180</v>
      </c>
      <c r="H28" s="3">
        <v>-7</v>
      </c>
      <c r="I28" s="3">
        <v>26</v>
      </c>
      <c r="J28" s="3">
        <v>4</v>
      </c>
      <c r="K28" s="3">
        <v>15</v>
      </c>
    </row>
    <row r="29" spans="1:11" ht="13.2" x14ac:dyDescent="0.25">
      <c r="A29" s="3" t="s">
        <v>57</v>
      </c>
      <c r="B29" s="3" t="s">
        <v>58</v>
      </c>
      <c r="C29" s="3" t="s">
        <v>59</v>
      </c>
      <c r="D29" s="3">
        <v>1328</v>
      </c>
      <c r="E29" s="3">
        <v>1100</v>
      </c>
      <c r="F29" s="3">
        <v>20</v>
      </c>
      <c r="G29" s="3">
        <v>360</v>
      </c>
      <c r="H29" s="3">
        <v>-9</v>
      </c>
      <c r="I29" s="3">
        <v>21</v>
      </c>
      <c r="J29" s="3">
        <v>4.7</v>
      </c>
      <c r="K29" s="3">
        <v>28</v>
      </c>
    </row>
    <row r="30" spans="1:11" ht="13.2" x14ac:dyDescent="0.25">
      <c r="A30" s="3" t="s">
        <v>60</v>
      </c>
      <c r="B30" s="3" t="s">
        <v>43</v>
      </c>
      <c r="C30" s="3" t="s">
        <v>61</v>
      </c>
      <c r="D30" s="3">
        <v>1324</v>
      </c>
      <c r="E30" s="3">
        <v>1200</v>
      </c>
      <c r="F30" s="3">
        <v>22</v>
      </c>
      <c r="G30" s="3">
        <v>420</v>
      </c>
      <c r="H30" s="3">
        <v>-8</v>
      </c>
      <c r="I30" s="3">
        <v>23</v>
      </c>
      <c r="J30" s="3">
        <v>4.9000000000000004</v>
      </c>
      <c r="K30" s="3">
        <v>30</v>
      </c>
    </row>
    <row r="31" spans="1:11" ht="13.2" x14ac:dyDescent="0.25">
      <c r="A31" s="3" t="s">
        <v>62</v>
      </c>
      <c r="B31" s="3" t="s">
        <v>45</v>
      </c>
      <c r="C31" s="3" t="s">
        <v>63</v>
      </c>
      <c r="D31" s="3">
        <v>1000</v>
      </c>
      <c r="E31" s="3">
        <v>800</v>
      </c>
      <c r="F31" s="3">
        <v>16</v>
      </c>
      <c r="G31" s="3">
        <v>300</v>
      </c>
      <c r="H31" s="3">
        <v>-14</v>
      </c>
      <c r="I31" s="3">
        <v>19</v>
      </c>
      <c r="J31" s="3">
        <v>4.3</v>
      </c>
      <c r="K31" s="3">
        <v>25</v>
      </c>
    </row>
    <row r="32" spans="1:11" ht="13.2" x14ac:dyDescent="0.25">
      <c r="A32" s="3" t="s">
        <v>12</v>
      </c>
      <c r="B32" s="3" t="s">
        <v>43</v>
      </c>
      <c r="C32" s="3" t="s">
        <v>64</v>
      </c>
      <c r="D32" s="3">
        <v>1257</v>
      </c>
      <c r="E32" s="3">
        <v>700</v>
      </c>
      <c r="F32" s="3">
        <v>14</v>
      </c>
      <c r="G32" s="3">
        <v>240</v>
      </c>
      <c r="H32" s="3">
        <v>-12</v>
      </c>
      <c r="I32" s="3">
        <v>20</v>
      </c>
      <c r="J32" s="3">
        <v>4.5999999999999996</v>
      </c>
      <c r="K32" s="3">
        <v>18</v>
      </c>
    </row>
    <row r="33" spans="1:11" ht="13.2" x14ac:dyDescent="0.25">
      <c r="A33" s="3" t="s">
        <v>65</v>
      </c>
      <c r="B33" s="3" t="s">
        <v>40</v>
      </c>
      <c r="C33" s="3" t="s">
        <v>66</v>
      </c>
      <c r="D33" s="3">
        <v>1070</v>
      </c>
      <c r="E33" s="3">
        <v>500</v>
      </c>
      <c r="F33" s="3">
        <v>10</v>
      </c>
      <c r="G33" s="3">
        <v>180</v>
      </c>
      <c r="H33" s="3">
        <v>-9</v>
      </c>
      <c r="I33" s="3">
        <v>25</v>
      </c>
      <c r="J33" s="3">
        <v>4.2</v>
      </c>
      <c r="K33" s="3">
        <v>15</v>
      </c>
    </row>
    <row r="34" spans="1:11" ht="13.2" x14ac:dyDescent="0.25">
      <c r="A34" s="3" t="s">
        <v>67</v>
      </c>
      <c r="B34" s="3" t="s">
        <v>43</v>
      </c>
      <c r="C34" s="3" t="s">
        <v>68</v>
      </c>
      <c r="D34" s="3">
        <v>1114</v>
      </c>
      <c r="E34" s="3">
        <v>600</v>
      </c>
      <c r="F34" s="3">
        <v>8</v>
      </c>
      <c r="G34" s="3">
        <v>120</v>
      </c>
      <c r="H34" s="3">
        <v>-11</v>
      </c>
      <c r="I34" s="3">
        <v>22</v>
      </c>
      <c r="J34" s="3">
        <v>4.4000000000000004</v>
      </c>
      <c r="K34" s="3">
        <v>12</v>
      </c>
    </row>
    <row r="35" spans="1:11" ht="13.2" x14ac:dyDescent="0.25">
      <c r="A35" s="3" t="s">
        <v>11</v>
      </c>
      <c r="B35" s="3" t="s">
        <v>43</v>
      </c>
      <c r="C35" s="3" t="s">
        <v>69</v>
      </c>
      <c r="D35" s="3">
        <v>1171</v>
      </c>
      <c r="E35" s="3">
        <v>900</v>
      </c>
      <c r="F35" s="3">
        <v>18</v>
      </c>
      <c r="G35" s="3">
        <v>320</v>
      </c>
      <c r="H35" s="3">
        <v>-10</v>
      </c>
      <c r="I35" s="3">
        <v>23</v>
      </c>
      <c r="J35" s="3">
        <v>4.7</v>
      </c>
      <c r="K35" s="3">
        <v>26</v>
      </c>
    </row>
    <row r="36" spans="1:11" ht="13.2" x14ac:dyDescent="0.25">
      <c r="A36" s="3" t="s">
        <v>70</v>
      </c>
      <c r="B36" s="3" t="s">
        <v>40</v>
      </c>
      <c r="C36" s="3" t="s">
        <v>71</v>
      </c>
      <c r="D36" s="3">
        <v>1250</v>
      </c>
      <c r="E36" s="3">
        <v>500</v>
      </c>
      <c r="F36" s="3">
        <v>12</v>
      </c>
      <c r="G36" s="3">
        <v>180</v>
      </c>
      <c r="H36" s="3">
        <v>-8</v>
      </c>
      <c r="I36" s="3">
        <v>24</v>
      </c>
      <c r="J36" s="3">
        <v>4.2</v>
      </c>
      <c r="K36" s="3">
        <v>15</v>
      </c>
    </row>
    <row r="37" spans="1:11" ht="13.2" x14ac:dyDescent="0.25">
      <c r="A37" s="3" t="s">
        <v>28</v>
      </c>
      <c r="B37" s="3" t="s">
        <v>45</v>
      </c>
      <c r="C37" s="3" t="s">
        <v>72</v>
      </c>
      <c r="D37" s="3">
        <v>1029</v>
      </c>
      <c r="E37" s="3">
        <v>700</v>
      </c>
      <c r="F37" s="3">
        <v>16</v>
      </c>
      <c r="G37" s="3">
        <v>300</v>
      </c>
      <c r="H37" s="3">
        <v>-13</v>
      </c>
      <c r="I37" s="3">
        <v>20</v>
      </c>
      <c r="J37" s="3">
        <v>4.5</v>
      </c>
      <c r="K37" s="3">
        <v>25</v>
      </c>
    </row>
    <row r="38" spans="1:11" ht="13.2" x14ac:dyDescent="0.25">
      <c r="A38" s="3" t="s">
        <v>37</v>
      </c>
      <c r="B38" s="3" t="s">
        <v>48</v>
      </c>
      <c r="C38" s="3" t="s">
        <v>73</v>
      </c>
      <c r="D38" s="3">
        <v>1050</v>
      </c>
      <c r="E38" s="3">
        <v>400</v>
      </c>
      <c r="F38" s="3">
        <v>10</v>
      </c>
      <c r="G38" s="3">
        <v>150</v>
      </c>
      <c r="H38" s="3">
        <v>-7</v>
      </c>
      <c r="I38" s="3">
        <v>25</v>
      </c>
      <c r="J38" s="3">
        <v>4.3</v>
      </c>
      <c r="K38" s="3">
        <v>15</v>
      </c>
    </row>
    <row r="39" spans="1:11" ht="13.2" x14ac:dyDescent="0.25">
      <c r="A39" s="3" t="s">
        <v>36</v>
      </c>
      <c r="B39" s="3" t="s">
        <v>48</v>
      </c>
      <c r="C39" s="3" t="s">
        <v>74</v>
      </c>
      <c r="D39" s="3">
        <v>1050</v>
      </c>
      <c r="E39" s="3">
        <v>500</v>
      </c>
      <c r="F39" s="3">
        <v>12</v>
      </c>
      <c r="G39" s="3">
        <v>180</v>
      </c>
      <c r="H39" s="3">
        <v>-11</v>
      </c>
      <c r="I39" s="3">
        <v>22</v>
      </c>
      <c r="J39" s="3">
        <v>4.4000000000000004</v>
      </c>
      <c r="K39" s="3">
        <v>18</v>
      </c>
    </row>
    <row r="40" spans="1:11" ht="13.2" x14ac:dyDescent="0.25">
      <c r="A40" s="3" t="s">
        <v>75</v>
      </c>
      <c r="B40" s="3" t="s">
        <v>43</v>
      </c>
      <c r="C40" s="3" t="s">
        <v>76</v>
      </c>
      <c r="D40" s="3">
        <v>974</v>
      </c>
      <c r="E40" s="3">
        <v>300</v>
      </c>
      <c r="F40" s="3">
        <v>8</v>
      </c>
      <c r="G40" s="3">
        <v>120</v>
      </c>
      <c r="H40" s="3">
        <v>-15</v>
      </c>
      <c r="I40" s="3">
        <v>28</v>
      </c>
      <c r="J40" s="3">
        <v>3.8</v>
      </c>
      <c r="K40" s="3">
        <v>12</v>
      </c>
    </row>
    <row r="41" spans="1:11" ht="13.2" x14ac:dyDescent="0.25">
      <c r="A41" s="3" t="s">
        <v>77</v>
      </c>
      <c r="B41" s="3" t="s">
        <v>58</v>
      </c>
      <c r="C41" s="3" t="s">
        <v>78</v>
      </c>
      <c r="D41" s="3">
        <v>1172</v>
      </c>
      <c r="E41" s="3">
        <v>800</v>
      </c>
      <c r="F41" s="3">
        <v>14</v>
      </c>
      <c r="G41" s="3">
        <v>240</v>
      </c>
      <c r="H41" s="3">
        <v>-10</v>
      </c>
      <c r="I41" s="3">
        <v>20</v>
      </c>
      <c r="J41" s="3">
        <v>4.5999999999999996</v>
      </c>
      <c r="K41" s="3">
        <v>20</v>
      </c>
    </row>
    <row r="42" spans="1:11" ht="13.2" x14ac:dyDescent="0.25">
      <c r="A42" s="3" t="s">
        <v>79</v>
      </c>
      <c r="B42" s="3" t="s">
        <v>43</v>
      </c>
      <c r="C42" s="3" t="s">
        <v>80</v>
      </c>
      <c r="D42" s="3">
        <v>833</v>
      </c>
      <c r="E42" s="3">
        <v>600</v>
      </c>
      <c r="F42" s="3">
        <v>15</v>
      </c>
      <c r="G42" s="3">
        <v>270</v>
      </c>
      <c r="H42" s="3">
        <v>-8</v>
      </c>
      <c r="I42" s="3">
        <v>26</v>
      </c>
      <c r="J42" s="3">
        <v>4</v>
      </c>
      <c r="K42" s="3">
        <v>20</v>
      </c>
    </row>
    <row r="43" spans="1:11" ht="13.2" x14ac:dyDescent="0.25">
      <c r="A43" s="3" t="s">
        <v>38</v>
      </c>
      <c r="B43" s="3" t="s">
        <v>40</v>
      </c>
      <c r="C43" s="3" t="s">
        <v>81</v>
      </c>
      <c r="D43" s="3">
        <v>1016</v>
      </c>
      <c r="E43" s="3">
        <v>400</v>
      </c>
      <c r="F43" s="3">
        <v>12</v>
      </c>
      <c r="G43" s="3">
        <v>180</v>
      </c>
      <c r="H43" s="3">
        <v>-9</v>
      </c>
      <c r="I43" s="3">
        <v>23</v>
      </c>
      <c r="J43" s="3">
        <v>4.0999999999999996</v>
      </c>
      <c r="K43" s="3">
        <v>15</v>
      </c>
    </row>
    <row r="44" spans="1:11" ht="13.2" x14ac:dyDescent="0.25">
      <c r="A44" s="3" t="s">
        <v>82</v>
      </c>
      <c r="B44" s="3" t="s">
        <v>45</v>
      </c>
      <c r="C44" s="3" t="s">
        <v>83</v>
      </c>
      <c r="D44" s="3">
        <v>997</v>
      </c>
      <c r="E44" s="3">
        <v>800</v>
      </c>
      <c r="F44" s="3">
        <v>18</v>
      </c>
      <c r="G44" s="3">
        <v>320</v>
      </c>
      <c r="H44" s="3">
        <v>-10</v>
      </c>
      <c r="I44" s="3">
        <v>24</v>
      </c>
      <c r="J44" s="3">
        <v>4.3</v>
      </c>
      <c r="K44" s="3">
        <v>26</v>
      </c>
    </row>
    <row r="45" spans="1:11" ht="13.2" x14ac:dyDescent="0.25">
      <c r="A45" s="3" t="s">
        <v>84</v>
      </c>
      <c r="B45" s="3" t="s">
        <v>43</v>
      </c>
      <c r="C45" s="3" t="s">
        <v>98</v>
      </c>
      <c r="D45" s="3">
        <v>1688</v>
      </c>
      <c r="E45" s="3">
        <v>900</v>
      </c>
      <c r="F45" s="3">
        <v>16</v>
      </c>
      <c r="G45" s="3">
        <v>300</v>
      </c>
      <c r="H45" s="3">
        <v>-11</v>
      </c>
      <c r="I45" s="3">
        <v>21</v>
      </c>
      <c r="J45" s="3">
        <v>4.5999999999999996</v>
      </c>
      <c r="K45" s="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Remigiusz Mietła</cp:lastModifiedBy>
  <dcterms:modified xsi:type="dcterms:W3CDTF">2024-01-23T12:14:25Z</dcterms:modified>
</cp:coreProperties>
</file>