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OQ ELASER\Desktop\Excel\"/>
    </mc:Choice>
  </mc:AlternateContent>
  <bookViews>
    <workbookView xWindow="0" yWindow="0" windowWidth="19200" windowHeight="7640"/>
  </bookViews>
  <sheets>
    <sheet name="Reserves" sheetId="1" r:id="rId1"/>
    <sheet name="Expected Claims" sheetId="2" r:id="rId2"/>
    <sheet name="Expected Expens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F10" i="1"/>
  <c r="F9" i="1" s="1"/>
  <c r="F8" i="1" s="1"/>
  <c r="F7" i="1" s="1"/>
  <c r="F6" i="1" s="1"/>
  <c r="F5" i="1" s="1"/>
  <c r="F4" i="1" s="1"/>
  <c r="F3" i="1" s="1"/>
  <c r="F11" i="1"/>
  <c r="F12" i="1"/>
  <c r="E12" i="1"/>
  <c r="E4" i="1"/>
  <c r="E5" i="1"/>
  <c r="E6" i="1"/>
  <c r="E7" i="1"/>
  <c r="E8" i="1"/>
  <c r="E9" i="1"/>
  <c r="E10" i="1"/>
  <c r="E11" i="1"/>
  <c r="E3" i="1"/>
  <c r="C4" i="1"/>
  <c r="C5" i="1"/>
  <c r="C6" i="1"/>
  <c r="C7" i="1"/>
  <c r="C8" i="1"/>
  <c r="C9" i="1"/>
  <c r="C10" i="1"/>
  <c r="C11" i="1"/>
  <c r="C12" i="1"/>
  <c r="C3" i="1"/>
  <c r="B5" i="3"/>
  <c r="B6" i="3" s="1"/>
  <c r="B7" i="3" s="1"/>
  <c r="B8" i="3" s="1"/>
  <c r="B9" i="3" s="1"/>
  <c r="B10" i="3" s="1"/>
  <c r="B11" i="3" s="1"/>
  <c r="B12" i="3" s="1"/>
  <c r="B4" i="3"/>
  <c r="F5" i="3"/>
  <c r="F6" i="3" s="1"/>
  <c r="F7" i="3" s="1"/>
  <c r="F8" i="3" s="1"/>
  <c r="F9" i="3" s="1"/>
  <c r="F10" i="3" s="1"/>
  <c r="F11" i="3" s="1"/>
  <c r="F12" i="3" s="1"/>
  <c r="F4" i="3"/>
  <c r="E3" i="3"/>
  <c r="G3" i="3"/>
  <c r="D5" i="3"/>
  <c r="D6" i="3" s="1"/>
  <c r="D7" i="3" s="1"/>
  <c r="D8" i="3" s="1"/>
  <c r="D9" i="3" s="1"/>
  <c r="D10" i="3" s="1"/>
  <c r="D11" i="3" s="1"/>
  <c r="D12" i="3" s="1"/>
  <c r="D4" i="3"/>
  <c r="B4" i="1"/>
  <c r="B5" i="1"/>
  <c r="B6" i="1"/>
  <c r="B7" i="1"/>
  <c r="B8" i="1"/>
  <c r="B9" i="1"/>
  <c r="B10" i="1"/>
  <c r="B11" i="1"/>
  <c r="B12" i="1"/>
  <c r="B3" i="1"/>
  <c r="J6" i="2"/>
  <c r="J7" i="2"/>
  <c r="J8" i="2"/>
  <c r="J9" i="2"/>
  <c r="J10" i="2"/>
  <c r="J11" i="2"/>
  <c r="J12" i="2"/>
  <c r="J13" i="2"/>
  <c r="J14" i="2"/>
  <c r="J5" i="2"/>
  <c r="I6" i="2"/>
  <c r="I7" i="2"/>
  <c r="I8" i="2"/>
  <c r="I9" i="2"/>
  <c r="I10" i="2"/>
  <c r="I11" i="2"/>
  <c r="I12" i="2"/>
  <c r="I13" i="2"/>
  <c r="I14" i="2"/>
  <c r="I5" i="2"/>
  <c r="H6" i="2"/>
  <c r="H7" i="2"/>
  <c r="H8" i="2"/>
  <c r="H9" i="2"/>
  <c r="H10" i="2"/>
  <c r="H11" i="2"/>
  <c r="H12" i="2"/>
  <c r="H13" i="2"/>
  <c r="H14" i="2"/>
  <c r="H5" i="2"/>
  <c r="G6" i="2"/>
  <c r="G7" i="2"/>
  <c r="G8" i="2"/>
  <c r="G9" i="2"/>
  <c r="G10" i="2"/>
  <c r="G11" i="2"/>
  <c r="G12" i="2"/>
  <c r="G13" i="2"/>
  <c r="G14" i="2"/>
  <c r="G5" i="2"/>
  <c r="F7" i="2"/>
  <c r="F8" i="2"/>
  <c r="F9" i="2"/>
  <c r="F10" i="2"/>
  <c r="F11" i="2"/>
  <c r="F12" i="2"/>
  <c r="F13" i="2"/>
  <c r="F14" i="2"/>
  <c r="F6" i="2"/>
  <c r="F5" i="2"/>
  <c r="G4" i="3" l="1"/>
  <c r="E4" i="3"/>
  <c r="E5" i="3" l="1"/>
  <c r="G5" i="3" s="1"/>
  <c r="E6" i="3" l="1"/>
  <c r="G6" i="3" s="1"/>
  <c r="E7" i="3" l="1"/>
  <c r="G7" i="3" s="1"/>
  <c r="E8" i="3" l="1"/>
  <c r="G8" i="3" s="1"/>
  <c r="E9" i="3" l="1"/>
  <c r="G9" i="3" s="1"/>
  <c r="E10" i="3" l="1"/>
  <c r="G10" i="3" s="1"/>
  <c r="E11" i="3" l="1"/>
  <c r="G11" i="3"/>
  <c r="E12" i="3" l="1"/>
  <c r="G12" i="3" s="1"/>
</calcChain>
</file>

<file path=xl/sharedStrings.xml><?xml version="1.0" encoding="utf-8"?>
<sst xmlns="http://schemas.openxmlformats.org/spreadsheetml/2006/main" count="253" uniqueCount="231">
  <si>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</si>
  <si>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</si>
  <si>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</si>
  <si>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</si>
  <si>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</si>
  <si>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</si>
  <si>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</si>
  <si>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</si>
  <si>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</si>
  <si>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Expected Claims</t>
  </si>
  <si>
    <t>Year 10</t>
  </si>
  <si>
    <t>Expected Expenses</t>
  </si>
  <si>
    <t>Profit</t>
  </si>
  <si>
    <t>Total $ Needed</t>
  </si>
  <si>
    <t>Reserve</t>
  </si>
  <si>
    <t>Age</t>
  </si>
  <si>
    <t>Mortatility rate</t>
  </si>
  <si>
    <t>Policy Holder</t>
  </si>
  <si>
    <t>Face Value</t>
  </si>
  <si>
    <t xml:space="preserve">Age </t>
  </si>
  <si>
    <t>Kylian</t>
  </si>
  <si>
    <t>Randy</t>
  </si>
  <si>
    <t>Joy</t>
  </si>
  <si>
    <t>Other</t>
  </si>
  <si>
    <t>Various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</si>
  <si>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</si>
  <si>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</si>
  <si>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</si>
  <si>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</si>
  <si>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</si>
  <si>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</si>
  <si>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</si>
  <si>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</si>
  <si>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</si>
  <si>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</si>
  <si>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</si>
  <si>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</si>
  <si>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</si>
  <si>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</si>
  <si>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</si>
  <si>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</si>
  <si>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</si>
  <si>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</si>
  <si>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</si>
  <si>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</si>
  <si>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</si>
  <si>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</si>
  <si>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</si>
  <si>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</si>
  <si>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</si>
  <si>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</si>
  <si>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</si>
  <si>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</si>
  <si>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</si>
  <si>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</si>
  <si>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</si>
  <si>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</si>
  <si>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</si>
  <si>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</si>
  <si>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</si>
  <si>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</si>
  <si>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</si>
  <si>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</si>
  <si>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</si>
  <si>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</si>
  <si>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</si>
  <si>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</si>
  <si>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</si>
  <si>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</si>
  <si>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</si>
  <si>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</si>
  <si>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</si>
  <si>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</si>
  <si>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</si>
  <si>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</si>
  <si>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</si>
  <si>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</si>
  <si>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</si>
  <si>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</si>
  <si>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</si>
  <si>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</si>
  <si>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</si>
  <si>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</si>
  <si>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</si>
  <si>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</si>
  <si>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</si>
  <si>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</si>
  <si>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</si>
  <si>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</si>
  <si>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</si>
  <si>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</si>
  <si>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</si>
  <si>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</si>
  <si>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</si>
  <si>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</si>
  <si>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</si>
  <si>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</si>
  <si>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</si>
  <si>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</si>
  <si>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</si>
  <si>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</si>
  <si>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</si>
  <si>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</si>
  <si>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</si>
  <si>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</si>
  <si>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</si>
  <si>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</si>
  <si>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</si>
  <si>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</si>
  <si>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</si>
  <si>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</si>
  <si>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</si>
  <si>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</si>
  <si>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</si>
  <si>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</si>
  <si>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</si>
  <si>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</si>
  <si>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</si>
  <si>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</si>
  <si>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</si>
  <si>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</si>
  <si>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</si>
  <si>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</si>
  <si>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</si>
  <si>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</si>
  <si>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0.00501</t>
  </si>
  <si>
    <t>0.00337</t>
  </si>
  <si>
    <t>0.00260</t>
  </si>
  <si>
    <t>0.00220</t>
  </si>
  <si>
    <t>0.00196</t>
  </si>
  <si>
    <t>0.00180</t>
  </si>
  <si>
    <t>0.00164</t>
  </si>
  <si>
    <t>0.00147</t>
  </si>
  <si>
    <t>0.00127</t>
  </si>
  <si>
    <t>0.00111</t>
  </si>
  <si>
    <t>0.00103</t>
  </si>
  <si>
    <t>0.00107</t>
  </si>
  <si>
    <t>0.00115</t>
  </si>
  <si>
    <t>0.00121</t>
  </si>
  <si>
    <t>0.00123</t>
  </si>
  <si>
    <t>0.00131</t>
  </si>
  <si>
    <t>0.00136</t>
  </si>
  <si>
    <t>0.00140</t>
  </si>
  <si>
    <t>0.00146</t>
  </si>
  <si>
    <t>0.00152</t>
  </si>
  <si>
    <t>0.00159</t>
  </si>
  <si>
    <t>0.00165</t>
  </si>
  <si>
    <t>0.00174</t>
  </si>
  <si>
    <t>0.00182</t>
  </si>
  <si>
    <t>0.00192</t>
  </si>
  <si>
    <t>0.00203</t>
  </si>
  <si>
    <t>0.00215</t>
  </si>
  <si>
    <t>0.00228</t>
  </si>
  <si>
    <t>0.00242</t>
  </si>
  <si>
    <t>0.00258</t>
  </si>
  <si>
    <t>0.00275</t>
  </si>
  <si>
    <t>0.00295</t>
  </si>
  <si>
    <t>0.00315</t>
  </si>
  <si>
    <t>0.00338</t>
  </si>
  <si>
    <t>0.00363</t>
  </si>
  <si>
    <t>0.00390</t>
  </si>
  <si>
    <t>0.00421</t>
  </si>
  <si>
    <t>0.00453</t>
  </si>
  <si>
    <t>0.00489</t>
  </si>
  <si>
    <t>0.00528</t>
  </si>
  <si>
    <t>0.00571</t>
  </si>
  <si>
    <t>0.00618</t>
  </si>
  <si>
    <t>0.00669</t>
  </si>
  <si>
    <t>0.00725</t>
  </si>
  <si>
    <t>0.00786</t>
  </si>
  <si>
    <t>0.00852</t>
  </si>
  <si>
    <t>0.00926</t>
  </si>
  <si>
    <t>0.01005</t>
  </si>
  <si>
    <t>0.01092</t>
  </si>
  <si>
    <t>0.01186</t>
  </si>
  <si>
    <t>0.01289</t>
  </si>
  <si>
    <t>0.01402</t>
  </si>
  <si>
    <t>0.01524</t>
  </si>
  <si>
    <t>0.01658</t>
  </si>
  <si>
    <t>0.01803</t>
  </si>
  <si>
    <t>0.01961</t>
  </si>
  <si>
    <t>0.02134</t>
  </si>
  <si>
    <t>0.02321</t>
  </si>
  <si>
    <t>0.02525</t>
  </si>
  <si>
    <t>0.02748</t>
  </si>
  <si>
    <t>0.02988</t>
  </si>
  <si>
    <t>0.03251</t>
  </si>
  <si>
    <t>0.03537</t>
  </si>
  <si>
    <t>0.03847</t>
  </si>
  <si>
    <t>0.04183</t>
  </si>
  <si>
    <t>0.04548</t>
  </si>
  <si>
    <t>0.04945</t>
  </si>
  <si>
    <t>0.05375</t>
  </si>
  <si>
    <t>0.05841</t>
  </si>
  <si>
    <t>0.06345</t>
  </si>
  <si>
    <t>0.06892</t>
  </si>
  <si>
    <t>0.07483</t>
  </si>
  <si>
    <t>0.08123</t>
  </si>
  <si>
    <t>0.08814</t>
  </si>
  <si>
    <t>0.09559</t>
  </si>
  <si>
    <t>0.10364</t>
  </si>
  <si>
    <t>0.11230</t>
  </si>
  <si>
    <t>0.12163</t>
  </si>
  <si>
    <t>0.13166</t>
  </si>
  <si>
    <t>0.14243</t>
  </si>
  <si>
    <t>0.15397</t>
  </si>
  <si>
    <t>0.16634</t>
  </si>
  <si>
    <t>0.17954</t>
  </si>
  <si>
    <t>0.19364</t>
  </si>
  <si>
    <t>0.20863</t>
  </si>
  <si>
    <t>0.22460</t>
  </si>
  <si>
    <t>0.24147</t>
  </si>
  <si>
    <t>0.25928</t>
  </si>
  <si>
    <t>0.27798</t>
  </si>
  <si>
    <t>0.29755</t>
  </si>
  <si>
    <t>0.31776</t>
  </si>
  <si>
    <t>0.33846</t>
  </si>
  <si>
    <t>0.35830</t>
  </si>
  <si>
    <t>0.39994</t>
  </si>
  <si>
    <t>0.48251</t>
  </si>
  <si>
    <t>0.61759</t>
  </si>
  <si>
    <t>0.77724</t>
  </si>
  <si>
    <t>1.00000</t>
  </si>
  <si>
    <t>TOTAL CLAIMS FOR YEAR</t>
  </si>
  <si>
    <t>Projected Sales</t>
  </si>
  <si>
    <t>Mortgage Payment</t>
  </si>
  <si>
    <t xml:space="preserve">Payroll </t>
  </si>
  <si>
    <t>Sales Commission</t>
  </si>
  <si>
    <t>Legal Fees</t>
  </si>
  <si>
    <t>Total Expenses</t>
  </si>
  <si>
    <t>Beginning of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</si>
</sst>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3" fillId="0" borderId="0"/>
    <xf numFmtId="44" fontId="3" fillId="0" borderId="0"/>
    <xf numFmtId="42" fontId="3" fillId="0" borderId="0"/>
    <xf numFmtId="43" fontId="3" fillId="0" borderId="0"/>
    <xf numFmtId="41" fontId="3" fillId="0" borderId="0"/>
    <xf numFmtId="44" fontId="3" fillId="0" borderId="0"/>
    <xf numFmtId="43" fontId="3" fillId="0" borderId="0"/>
  </cellStyleXfs>
  <cellXfs count="8">
    <xf numFmtId="0" fontId="0" fillId="0" borderId="0" xfId="0"/>
    <xf numFmtId="0" fontId="2" fillId="0" borderId="0" xfId="0" applyFont="1"/>
    <xf numFmtId="3" fontId="0" fillId="0" borderId="0" xfId="0" applyNumberFormat="1"/>
    <xf numFmtId="43" fontId="0" fillId="0" borderId="0" xfId="1" applyFont="1"/>
    <xf numFmtId="0" fontId="3" fillId="0" borderId="0" xfId="2"/>
    <xf numFmtId="166" fontId="0" fillId="0" borderId="0" xfId="1" applyNumberFormat="1" applyFont="1"/>
    <xf numFmtId="43" fontId="0" fillId="0" borderId="0" xfId="0" applyNumberFormat="1"/>
    <xf numFmtId="166" fontId="0" fillId="0" borderId="0" xfId="0" applyNumberFormat="1"/>
  </cellXfs>
  <cellStyles count="10">
    <cellStyle name="Comma" xfId="1" builtinId="3"/>
    <cellStyle name="Comma [0] 2" xfId="7"/>
    <cellStyle name="Comma 2" xfId="6"/>
    <cellStyle name="Comma 3" xfId="9"/>
    <cellStyle name="Currency [0] 2" xfId="5"/>
    <cellStyle name="Currency 2" xfId="4"/>
    <cellStyle name="Currency 3" xfId="8"/>
    <cellStyle name="Normal" xfId="0" builtinId="0"/>
    <cellStyle name="Normal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I11" sqref="I11"/>
    </sheetView>
  </sheetViews>
  <sheetFormatPr defaultRowHeight="14.5" x14ac:dyDescent="0.35"/>
  <cols>
    <col min="2" max="2" width="14.36328125" bestFit="1" customWidth="1"/>
    <col min="3" max="3" width="16.6328125" bestFit="1" customWidth="1"/>
    <col min="4" max="4" width="10.08984375" bestFit="1" customWidth="1"/>
    <col min="5" max="5" width="13.6328125" bestFit="1" customWidth="1"/>
    <col min="6" max="6" width="14.6328125" bestFit="1" customWidth="1"/>
    <col min="8" max="8" width="16.81640625" bestFit="1" customWidth="1"/>
  </cols>
  <sheetData>
    <row r="2" spans="1:8" s="1" customFormat="1" x14ac:dyDescent="0.35"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8" x14ac:dyDescent="0.35">
      <c r="A3" s="1" t="s">
        <v>0</v>
      </c>
      <c r="B3" s="6">
        <f>'Expected Claims'!J5</f>
        <v>12486323.300000001</v>
      </c>
      <c r="C3" s="3">
        <f>'Expected Expenses'!G3</f>
        <v>15661000</v>
      </c>
      <c r="D3" s="3">
        <v>30000</v>
      </c>
      <c r="E3" s="6">
        <f>SUM(B3:D3)</f>
        <v>28177323.300000001</v>
      </c>
      <c r="F3" s="6">
        <f t="shared" ref="F3:F10" si="0">(F4/1.05)+E3</f>
        <v>344170174.33821017</v>
      </c>
      <c r="H3" s="1" t="s">
        <v>230</v>
      </c>
    </row>
    <row r="4" spans="1:8" x14ac:dyDescent="0.35">
      <c r="A4" s="1" t="s">
        <v>1</v>
      </c>
      <c r="B4" s="6">
        <f>'Expected Claims'!J6</f>
        <v>13478846</v>
      </c>
      <c r="C4" s="3">
        <f>'Expected Expenses'!G4</f>
        <v>17886000</v>
      </c>
      <c r="D4" s="3">
        <v>30000</v>
      </c>
      <c r="E4" s="6">
        <f t="shared" ref="E4:F12" si="1">SUM(B4:D4)</f>
        <v>31394846</v>
      </c>
      <c r="F4" s="6">
        <f t="shared" si="0"/>
        <v>331792493.59012067</v>
      </c>
      <c r="H4" s="6">
        <f>F3/1.05</f>
        <v>327781118.41734302</v>
      </c>
    </row>
    <row r="5" spans="1:8" x14ac:dyDescent="0.35">
      <c r="A5" s="1" t="s">
        <v>2</v>
      </c>
      <c r="B5" s="6">
        <f>'Expected Claims'!J7</f>
        <v>14503413.800000001</v>
      </c>
      <c r="C5" s="3">
        <f>'Expected Expenses'!G5</f>
        <v>20119750</v>
      </c>
      <c r="D5" s="3">
        <v>30000</v>
      </c>
      <c r="E5" s="6">
        <f t="shared" si="1"/>
        <v>34653163.799999997</v>
      </c>
      <c r="F5" s="6">
        <f t="shared" si="0"/>
        <v>315417529.96962672</v>
      </c>
    </row>
    <row r="6" spans="1:8" x14ac:dyDescent="0.35">
      <c r="A6" s="1" t="s">
        <v>3</v>
      </c>
      <c r="B6" s="6">
        <f>'Expected Claims'!J8</f>
        <v>15656036.199999999</v>
      </c>
      <c r="C6" s="3">
        <f>'Expected Expenses'!G6</f>
        <v>22362937.5</v>
      </c>
      <c r="D6" s="3">
        <v>30000</v>
      </c>
      <c r="E6" s="6">
        <f t="shared" si="1"/>
        <v>38048973.700000003</v>
      </c>
      <c r="F6" s="6">
        <f t="shared" si="0"/>
        <v>294802584.47810805</v>
      </c>
    </row>
    <row r="7" spans="1:8" x14ac:dyDescent="0.35">
      <c r="A7" s="1" t="s">
        <v>4</v>
      </c>
      <c r="B7" s="6">
        <f>'Expected Claims'!J9</f>
        <v>16904714.800000001</v>
      </c>
      <c r="C7" s="3">
        <f>'Expected Expenses'!G7</f>
        <v>24616309.375</v>
      </c>
      <c r="D7" s="3">
        <v>30000</v>
      </c>
      <c r="E7" s="6">
        <f t="shared" si="1"/>
        <v>41551024.174999997</v>
      </c>
      <c r="F7" s="6">
        <f t="shared" si="0"/>
        <v>269591291.31701344</v>
      </c>
    </row>
    <row r="8" spans="1:8" x14ac:dyDescent="0.35">
      <c r="A8" s="1" t="s">
        <v>5</v>
      </c>
      <c r="B8" s="6">
        <f>'Expected Claims'!J10</f>
        <v>18281449</v>
      </c>
      <c r="C8" s="3">
        <f>'Expected Expenses'!G8</f>
        <v>26880677.34375</v>
      </c>
      <c r="D8" s="3">
        <v>30000</v>
      </c>
      <c r="E8" s="6">
        <f t="shared" si="1"/>
        <v>45192126.34375</v>
      </c>
      <c r="F8" s="6">
        <f t="shared" si="0"/>
        <v>239442280.49911416</v>
      </c>
    </row>
    <row r="9" spans="1:8" x14ac:dyDescent="0.35">
      <c r="A9" s="1" t="s">
        <v>6</v>
      </c>
      <c r="B9" s="6">
        <f>'Expected Claims'!J11</f>
        <v>19786270</v>
      </c>
      <c r="C9" s="3">
        <f>'Expected Expenses'!G9</f>
        <v>29156923.9609375</v>
      </c>
      <c r="D9" s="3">
        <v>30000</v>
      </c>
      <c r="E9" s="6">
        <f t="shared" si="1"/>
        <v>48973193.9609375</v>
      </c>
      <c r="F9" s="6">
        <f t="shared" si="0"/>
        <v>203962661.86313236</v>
      </c>
    </row>
    <row r="10" spans="1:8" x14ac:dyDescent="0.35">
      <c r="A10" s="1" t="s">
        <v>7</v>
      </c>
      <c r="B10" s="6">
        <f>'Expected Claims'!J12</f>
        <v>21419148.5</v>
      </c>
      <c r="C10" s="3">
        <f>'Expected Expenses'!G10</f>
        <v>31446009.183984376</v>
      </c>
      <c r="D10" s="3">
        <v>30000</v>
      </c>
      <c r="E10" s="6">
        <f t="shared" si="1"/>
        <v>52895157.683984376</v>
      </c>
      <c r="F10" s="6">
        <f t="shared" si="0"/>
        <v>162738941.2973046</v>
      </c>
    </row>
    <row r="11" spans="1:8" x14ac:dyDescent="0.35">
      <c r="A11" s="1" t="s">
        <v>8</v>
      </c>
      <c r="B11" s="6">
        <f>'Expected Claims'!J13</f>
        <v>23212114.300000001</v>
      </c>
      <c r="C11" s="3">
        <f>'Expected Expenses'!G11</f>
        <v>33748977.570683599</v>
      </c>
      <c r="D11" s="3">
        <v>30000</v>
      </c>
      <c r="E11" s="6">
        <f t="shared" si="1"/>
        <v>56991091.870683596</v>
      </c>
      <c r="F11" s="6">
        <f>(F12/1.05)+E11</f>
        <v>115335972.79398623</v>
      </c>
    </row>
    <row r="12" spans="1:8" x14ac:dyDescent="0.35">
      <c r="A12" s="1" t="s">
        <v>10</v>
      </c>
      <c r="B12" s="6">
        <f>'Expected Claims'!J14</f>
        <v>25165158.800000004</v>
      </c>
      <c r="C12" s="3">
        <f>'Expected Expenses'!G12</f>
        <v>36066966.169467777</v>
      </c>
      <c r="D12" s="3">
        <v>30000</v>
      </c>
      <c r="E12" s="6">
        <f>SUM(B12:D12)</f>
        <v>61262124.969467781</v>
      </c>
      <c r="F12" s="6">
        <f>E12</f>
        <v>61262124.969467781</v>
      </c>
    </row>
    <row r="15" spans="1:8" x14ac:dyDescent="0.35">
      <c r="C1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"/>
  <sheetViews>
    <sheetView workbookViewId="0">
      <selection activeCell="N11" sqref="N11"/>
    </sheetView>
  </sheetViews>
  <sheetFormatPr defaultRowHeight="14.5" x14ac:dyDescent="0.35"/>
  <cols>
    <col min="2" max="2" width="13.453125" bestFit="1" customWidth="1"/>
    <col min="5" max="5" width="11.6328125" bestFit="1" customWidth="1"/>
    <col min="9" max="9" width="14.6328125" bestFit="1" customWidth="1"/>
    <col min="10" max="10" width="21.7265625" bestFit="1" customWidth="1"/>
  </cols>
  <sheetData>
    <row r="2" spans="1:10" s="1" customFormat="1" x14ac:dyDescent="0.35">
      <c r="A2" s="1" t="s">
        <v>15</v>
      </c>
      <c r="B2" s="1" t="s">
        <v>16</v>
      </c>
      <c r="E2" s="1" t="s">
        <v>17</v>
      </c>
      <c r="F2" s="1" t="s">
        <v>20</v>
      </c>
      <c r="G2" s="1" t="s">
        <v>21</v>
      </c>
      <c r="H2" s="1" t="s">
        <v>22</v>
      </c>
      <c r="I2" s="1" t="s">
        <v>23</v>
      </c>
    </row>
    <row r="3" spans="1:10" x14ac:dyDescent="0.35">
      <c r="E3" s="1" t="s">
        <v>18</v>
      </c>
      <c r="F3" s="2">
        <v>10000</v>
      </c>
      <c r="G3" s="2">
        <v>1000000</v>
      </c>
      <c r="H3" s="2">
        <v>50000</v>
      </c>
      <c r="I3" s="2">
        <v>3200000000</v>
      </c>
    </row>
    <row r="4" spans="1:10" x14ac:dyDescent="0.35">
      <c r="A4" s="4"/>
      <c r="E4" s="1" t="s">
        <v>19</v>
      </c>
      <c r="F4">
        <v>28</v>
      </c>
      <c r="G4">
        <v>43</v>
      </c>
      <c r="H4">
        <v>52</v>
      </c>
      <c r="I4" t="s">
        <v>24</v>
      </c>
      <c r="J4" s="1" t="s">
        <v>223</v>
      </c>
    </row>
    <row r="5" spans="1:10" x14ac:dyDescent="0.35">
      <c r="A5" s="4" t="s">
        <v>25</v>
      </c>
      <c r="B5" t="s">
        <v>125</v>
      </c>
      <c r="E5" s="1" t="s">
        <v>0</v>
      </c>
      <c r="F5">
        <f>$F$3*B32</f>
        <v>20.3</v>
      </c>
      <c r="G5">
        <f>$G$3*B47</f>
        <v>5710</v>
      </c>
      <c r="H5">
        <f>$H$3*B56</f>
        <v>593</v>
      </c>
      <c r="I5" s="5">
        <f>$I$3*B42</f>
        <v>12480000</v>
      </c>
      <c r="J5" s="3">
        <f>SUM(F5:I5)</f>
        <v>12486323.300000001</v>
      </c>
    </row>
    <row r="6" spans="1:10" x14ac:dyDescent="0.35">
      <c r="A6" s="4" t="s">
        <v>26</v>
      </c>
      <c r="B6" t="s">
        <v>126</v>
      </c>
      <c r="E6" s="1" t="s">
        <v>1</v>
      </c>
      <c r="F6">
        <f>$F$3*B33</f>
        <v>21.5</v>
      </c>
      <c r="G6">
        <f t="shared" ref="G6:G14" si="0">$G$3*B48</f>
        <v>6180</v>
      </c>
      <c r="H6">
        <f t="shared" ref="H6:H14" si="1">$H$3*B57</f>
        <v>644.5</v>
      </c>
      <c r="I6" s="5">
        <f t="shared" ref="I6:I14" si="2">$I$3*B43</f>
        <v>13472000</v>
      </c>
      <c r="J6" s="3">
        <f t="shared" ref="J6:J14" si="3">SUM(F6:I6)</f>
        <v>13478846</v>
      </c>
    </row>
    <row r="7" spans="1:10" x14ac:dyDescent="0.35">
      <c r="A7" s="4" t="s">
        <v>27</v>
      </c>
      <c r="B7" t="s">
        <v>127</v>
      </c>
      <c r="E7" s="1" t="s">
        <v>2</v>
      </c>
      <c r="F7">
        <f t="shared" ref="F7:F14" si="4">$F$3*B34</f>
        <v>22.8</v>
      </c>
      <c r="G7">
        <f t="shared" si="0"/>
        <v>6690</v>
      </c>
      <c r="H7">
        <f t="shared" si="1"/>
        <v>701</v>
      </c>
      <c r="I7" s="5">
        <f t="shared" si="2"/>
        <v>14496000</v>
      </c>
      <c r="J7" s="3">
        <f t="shared" si="3"/>
        <v>14503413.800000001</v>
      </c>
    </row>
    <row r="8" spans="1:10" x14ac:dyDescent="0.35">
      <c r="A8" s="4" t="s">
        <v>28</v>
      </c>
      <c r="B8" t="s">
        <v>128</v>
      </c>
      <c r="E8" s="1" t="s">
        <v>3</v>
      </c>
      <c r="F8">
        <f t="shared" si="4"/>
        <v>24.2</v>
      </c>
      <c r="G8">
        <f t="shared" si="0"/>
        <v>7250</v>
      </c>
      <c r="H8">
        <f t="shared" si="1"/>
        <v>762</v>
      </c>
      <c r="I8" s="5">
        <f t="shared" si="2"/>
        <v>15648000</v>
      </c>
      <c r="J8" s="3">
        <f t="shared" si="3"/>
        <v>15656036.199999999</v>
      </c>
    </row>
    <row r="9" spans="1:10" x14ac:dyDescent="0.35">
      <c r="A9" s="4" t="s">
        <v>29</v>
      </c>
      <c r="B9" t="s">
        <v>129</v>
      </c>
      <c r="E9" s="1" t="s">
        <v>4</v>
      </c>
      <c r="F9">
        <f t="shared" si="4"/>
        <v>25.799999999999997</v>
      </c>
      <c r="G9">
        <f t="shared" si="0"/>
        <v>7860.0000000000009</v>
      </c>
      <c r="H9">
        <f t="shared" si="1"/>
        <v>829</v>
      </c>
      <c r="I9" s="5">
        <f t="shared" si="2"/>
        <v>16896000</v>
      </c>
      <c r="J9" s="3">
        <f t="shared" si="3"/>
        <v>16904714.800000001</v>
      </c>
    </row>
    <row r="10" spans="1:10" x14ac:dyDescent="0.35">
      <c r="A10" s="4" t="s">
        <v>30</v>
      </c>
      <c r="B10" t="s">
        <v>130</v>
      </c>
      <c r="E10" s="1" t="s">
        <v>5</v>
      </c>
      <c r="F10">
        <f t="shared" si="4"/>
        <v>27.5</v>
      </c>
      <c r="G10">
        <f t="shared" si="0"/>
        <v>8520</v>
      </c>
      <c r="H10">
        <f t="shared" si="1"/>
        <v>901.5</v>
      </c>
      <c r="I10" s="5">
        <f t="shared" si="2"/>
        <v>18272000</v>
      </c>
      <c r="J10" s="3">
        <f t="shared" si="3"/>
        <v>18281449</v>
      </c>
    </row>
    <row r="11" spans="1:10" x14ac:dyDescent="0.35">
      <c r="A11" s="4" t="s">
        <v>31</v>
      </c>
      <c r="B11" t="s">
        <v>131</v>
      </c>
      <c r="E11" s="1" t="s">
        <v>6</v>
      </c>
      <c r="F11">
        <f t="shared" si="4"/>
        <v>29.5</v>
      </c>
      <c r="G11">
        <f t="shared" si="0"/>
        <v>9260</v>
      </c>
      <c r="H11">
        <f t="shared" si="1"/>
        <v>980.5</v>
      </c>
      <c r="I11" s="5">
        <f t="shared" si="2"/>
        <v>19776000</v>
      </c>
      <c r="J11" s="3">
        <f t="shared" si="3"/>
        <v>19786270</v>
      </c>
    </row>
    <row r="12" spans="1:10" x14ac:dyDescent="0.35">
      <c r="A12" s="4" t="s">
        <v>32</v>
      </c>
      <c r="B12" t="s">
        <v>132</v>
      </c>
      <c r="E12" s="1" t="s">
        <v>7</v>
      </c>
      <c r="F12">
        <f t="shared" si="4"/>
        <v>31.5</v>
      </c>
      <c r="G12">
        <f t="shared" si="0"/>
        <v>10050</v>
      </c>
      <c r="H12">
        <f t="shared" si="1"/>
        <v>1067</v>
      </c>
      <c r="I12" s="5">
        <f t="shared" si="2"/>
        <v>21408000</v>
      </c>
      <c r="J12" s="3">
        <f t="shared" si="3"/>
        <v>21419148.5</v>
      </c>
    </row>
    <row r="13" spans="1:10" x14ac:dyDescent="0.35">
      <c r="A13" s="4" t="s">
        <v>33</v>
      </c>
      <c r="B13" t="s">
        <v>133</v>
      </c>
      <c r="E13" s="1" t="s">
        <v>8</v>
      </c>
      <c r="F13">
        <f t="shared" si="4"/>
        <v>33.800000000000004</v>
      </c>
      <c r="G13">
        <f t="shared" si="0"/>
        <v>10920</v>
      </c>
      <c r="H13">
        <f t="shared" si="1"/>
        <v>1160.5</v>
      </c>
      <c r="I13" s="5">
        <f t="shared" si="2"/>
        <v>23200000</v>
      </c>
      <c r="J13" s="3">
        <f t="shared" si="3"/>
        <v>23212114.300000001</v>
      </c>
    </row>
    <row r="14" spans="1:10" x14ac:dyDescent="0.35">
      <c r="A14" s="4" t="s">
        <v>34</v>
      </c>
      <c r="B14" t="s">
        <v>134</v>
      </c>
      <c r="E14" s="1" t="s">
        <v>10</v>
      </c>
      <c r="F14">
        <f t="shared" si="4"/>
        <v>36.299999999999997</v>
      </c>
      <c r="G14">
        <f t="shared" si="0"/>
        <v>11860</v>
      </c>
      <c r="H14">
        <f t="shared" si="1"/>
        <v>1262.5</v>
      </c>
      <c r="I14" s="5">
        <f t="shared" si="2"/>
        <v>25152000.000000004</v>
      </c>
      <c r="J14" s="3">
        <f t="shared" si="3"/>
        <v>25165158.800000004</v>
      </c>
    </row>
    <row r="15" spans="1:10" x14ac:dyDescent="0.35">
      <c r="A15" s="4" t="s">
        <v>35</v>
      </c>
      <c r="B15" t="s">
        <v>135</v>
      </c>
    </row>
    <row r="16" spans="1:10" x14ac:dyDescent="0.35">
      <c r="A16" s="4" t="s">
        <v>36</v>
      </c>
      <c r="B16" t="s">
        <v>135</v>
      </c>
    </row>
    <row r="17" spans="1:2" x14ac:dyDescent="0.35">
      <c r="A17" s="4" t="s">
        <v>37</v>
      </c>
      <c r="B17" t="s">
        <v>136</v>
      </c>
    </row>
    <row r="18" spans="1:2" x14ac:dyDescent="0.35">
      <c r="A18" s="4" t="s">
        <v>38</v>
      </c>
      <c r="B18" t="s">
        <v>137</v>
      </c>
    </row>
    <row r="19" spans="1:2" x14ac:dyDescent="0.35">
      <c r="A19" s="4" t="s">
        <v>39</v>
      </c>
      <c r="B19" t="s">
        <v>138</v>
      </c>
    </row>
    <row r="20" spans="1:2" x14ac:dyDescent="0.35">
      <c r="A20" s="4" t="s">
        <v>40</v>
      </c>
      <c r="B20" t="s">
        <v>139</v>
      </c>
    </row>
    <row r="21" spans="1:2" x14ac:dyDescent="0.35">
      <c r="A21" s="4" t="s">
        <v>41</v>
      </c>
      <c r="B21" t="s">
        <v>133</v>
      </c>
    </row>
    <row r="22" spans="1:2" x14ac:dyDescent="0.35">
      <c r="A22" s="4" t="s">
        <v>42</v>
      </c>
      <c r="B22" t="s">
        <v>140</v>
      </c>
    </row>
    <row r="23" spans="1:2" x14ac:dyDescent="0.35">
      <c r="A23" s="4" t="s">
        <v>43</v>
      </c>
      <c r="B23" t="s">
        <v>141</v>
      </c>
    </row>
    <row r="24" spans="1:2" x14ac:dyDescent="0.35">
      <c r="A24" s="4" t="s">
        <v>44</v>
      </c>
      <c r="B24" t="s">
        <v>142</v>
      </c>
    </row>
    <row r="25" spans="1:2" x14ac:dyDescent="0.35">
      <c r="A25" s="4" t="s">
        <v>45</v>
      </c>
      <c r="B25" t="s">
        <v>143</v>
      </c>
    </row>
    <row r="26" spans="1:2" x14ac:dyDescent="0.35">
      <c r="A26" s="4" t="s">
        <v>46</v>
      </c>
      <c r="B26" t="s">
        <v>144</v>
      </c>
    </row>
    <row r="27" spans="1:2" x14ac:dyDescent="0.35">
      <c r="A27" s="4" t="s">
        <v>47</v>
      </c>
      <c r="B27" t="s">
        <v>145</v>
      </c>
    </row>
    <row r="28" spans="1:2" x14ac:dyDescent="0.35">
      <c r="A28" s="4" t="s">
        <v>48</v>
      </c>
      <c r="B28" t="s">
        <v>146</v>
      </c>
    </row>
    <row r="29" spans="1:2" x14ac:dyDescent="0.35">
      <c r="A29" s="4" t="s">
        <v>49</v>
      </c>
      <c r="B29" t="s">
        <v>147</v>
      </c>
    </row>
    <row r="30" spans="1:2" x14ac:dyDescent="0.35">
      <c r="A30" s="4" t="s">
        <v>50</v>
      </c>
      <c r="B30" t="s">
        <v>148</v>
      </c>
    </row>
    <row r="31" spans="1:2" x14ac:dyDescent="0.35">
      <c r="A31" s="4" t="s">
        <v>51</v>
      </c>
      <c r="B31" t="s">
        <v>149</v>
      </c>
    </row>
    <row r="32" spans="1:2" x14ac:dyDescent="0.35">
      <c r="A32" s="4" t="s">
        <v>52</v>
      </c>
      <c r="B32" t="s">
        <v>150</v>
      </c>
    </row>
    <row r="33" spans="1:2" x14ac:dyDescent="0.35">
      <c r="A33" s="4" t="s">
        <v>53</v>
      </c>
      <c r="B33" t="s">
        <v>151</v>
      </c>
    </row>
    <row r="34" spans="1:2" x14ac:dyDescent="0.35">
      <c r="A34" s="4" t="s">
        <v>54</v>
      </c>
      <c r="B34" t="s">
        <v>152</v>
      </c>
    </row>
    <row r="35" spans="1:2" x14ac:dyDescent="0.35">
      <c r="A35" s="4" t="s">
        <v>55</v>
      </c>
      <c r="B35" t="s">
        <v>153</v>
      </c>
    </row>
    <row r="36" spans="1:2" x14ac:dyDescent="0.35">
      <c r="A36" s="4" t="s">
        <v>56</v>
      </c>
      <c r="B36" t="s">
        <v>154</v>
      </c>
    </row>
    <row r="37" spans="1:2" x14ac:dyDescent="0.35">
      <c r="A37" s="4" t="s">
        <v>57</v>
      </c>
      <c r="B37" t="s">
        <v>155</v>
      </c>
    </row>
    <row r="38" spans="1:2" x14ac:dyDescent="0.35">
      <c r="A38" s="4" t="s">
        <v>58</v>
      </c>
      <c r="B38" t="s">
        <v>156</v>
      </c>
    </row>
    <row r="39" spans="1:2" x14ac:dyDescent="0.35">
      <c r="A39" s="4" t="s">
        <v>59</v>
      </c>
      <c r="B39" t="s">
        <v>157</v>
      </c>
    </row>
    <row r="40" spans="1:2" x14ac:dyDescent="0.35">
      <c r="A40" s="4" t="s">
        <v>60</v>
      </c>
      <c r="B40" t="s">
        <v>158</v>
      </c>
    </row>
    <row r="41" spans="1:2" x14ac:dyDescent="0.35">
      <c r="A41" s="4" t="s">
        <v>61</v>
      </c>
      <c r="B41" t="s">
        <v>159</v>
      </c>
    </row>
    <row r="42" spans="1:2" x14ac:dyDescent="0.35">
      <c r="A42" s="4" t="s">
        <v>62</v>
      </c>
      <c r="B42" t="s">
        <v>160</v>
      </c>
    </row>
    <row r="43" spans="1:2" x14ac:dyDescent="0.35">
      <c r="A43" s="4" t="s">
        <v>63</v>
      </c>
      <c r="B43" t="s">
        <v>161</v>
      </c>
    </row>
    <row r="44" spans="1:2" x14ac:dyDescent="0.35">
      <c r="A44" s="4" t="s">
        <v>64</v>
      </c>
      <c r="B44" t="s">
        <v>162</v>
      </c>
    </row>
    <row r="45" spans="1:2" x14ac:dyDescent="0.35">
      <c r="A45" s="4" t="s">
        <v>65</v>
      </c>
      <c r="B45" t="s">
        <v>163</v>
      </c>
    </row>
    <row r="46" spans="1:2" x14ac:dyDescent="0.35">
      <c r="A46" s="4" t="s">
        <v>66</v>
      </c>
      <c r="B46" t="s">
        <v>164</v>
      </c>
    </row>
    <row r="47" spans="1:2" x14ac:dyDescent="0.35">
      <c r="A47" s="4" t="s">
        <v>67</v>
      </c>
      <c r="B47" t="s">
        <v>165</v>
      </c>
    </row>
    <row r="48" spans="1:2" x14ac:dyDescent="0.35">
      <c r="A48" s="4" t="s">
        <v>68</v>
      </c>
      <c r="B48" t="s">
        <v>166</v>
      </c>
    </row>
    <row r="49" spans="1:2" x14ac:dyDescent="0.35">
      <c r="A49" s="4" t="s">
        <v>69</v>
      </c>
      <c r="B49" t="s">
        <v>167</v>
      </c>
    </row>
    <row r="50" spans="1:2" x14ac:dyDescent="0.35">
      <c r="A50" s="4" t="s">
        <v>70</v>
      </c>
      <c r="B50" t="s">
        <v>168</v>
      </c>
    </row>
    <row r="51" spans="1:2" x14ac:dyDescent="0.35">
      <c r="A51" s="4" t="s">
        <v>71</v>
      </c>
      <c r="B51" t="s">
        <v>169</v>
      </c>
    </row>
    <row r="52" spans="1:2" x14ac:dyDescent="0.35">
      <c r="A52" s="4" t="s">
        <v>72</v>
      </c>
      <c r="B52" t="s">
        <v>170</v>
      </c>
    </row>
    <row r="53" spans="1:2" x14ac:dyDescent="0.35">
      <c r="A53" s="4" t="s">
        <v>73</v>
      </c>
      <c r="B53" t="s">
        <v>171</v>
      </c>
    </row>
    <row r="54" spans="1:2" x14ac:dyDescent="0.35">
      <c r="A54" s="4" t="s">
        <v>74</v>
      </c>
      <c r="B54" t="s">
        <v>172</v>
      </c>
    </row>
    <row r="55" spans="1:2" x14ac:dyDescent="0.35">
      <c r="A55" s="4" t="s">
        <v>75</v>
      </c>
      <c r="B55" t="s">
        <v>173</v>
      </c>
    </row>
    <row r="56" spans="1:2" x14ac:dyDescent="0.35">
      <c r="A56" s="4" t="s">
        <v>76</v>
      </c>
      <c r="B56" t="s">
        <v>174</v>
      </c>
    </row>
    <row r="57" spans="1:2" x14ac:dyDescent="0.35">
      <c r="A57" s="4" t="s">
        <v>77</v>
      </c>
      <c r="B57" t="s">
        <v>175</v>
      </c>
    </row>
    <row r="58" spans="1:2" x14ac:dyDescent="0.35">
      <c r="A58" s="4" t="s">
        <v>78</v>
      </c>
      <c r="B58" t="s">
        <v>176</v>
      </c>
    </row>
    <row r="59" spans="1:2" x14ac:dyDescent="0.35">
      <c r="A59" s="4" t="s">
        <v>79</v>
      </c>
      <c r="B59" t="s">
        <v>177</v>
      </c>
    </row>
    <row r="60" spans="1:2" x14ac:dyDescent="0.35">
      <c r="A60" s="4" t="s">
        <v>80</v>
      </c>
      <c r="B60" t="s">
        <v>178</v>
      </c>
    </row>
    <row r="61" spans="1:2" x14ac:dyDescent="0.35">
      <c r="A61" s="4" t="s">
        <v>81</v>
      </c>
      <c r="B61" t="s">
        <v>179</v>
      </c>
    </row>
    <row r="62" spans="1:2" x14ac:dyDescent="0.35">
      <c r="A62" s="4" t="s">
        <v>82</v>
      </c>
      <c r="B62" t="s">
        <v>180</v>
      </c>
    </row>
    <row r="63" spans="1:2" x14ac:dyDescent="0.35">
      <c r="A63" s="4" t="s">
        <v>83</v>
      </c>
      <c r="B63" t="s">
        <v>181</v>
      </c>
    </row>
    <row r="64" spans="1:2" x14ac:dyDescent="0.35">
      <c r="A64" s="4" t="s">
        <v>84</v>
      </c>
      <c r="B64" t="s">
        <v>182</v>
      </c>
    </row>
    <row r="65" spans="1:2" x14ac:dyDescent="0.35">
      <c r="A65" s="4" t="s">
        <v>85</v>
      </c>
      <c r="B65" t="s">
        <v>183</v>
      </c>
    </row>
    <row r="66" spans="1:2" x14ac:dyDescent="0.35">
      <c r="A66" s="4" t="s">
        <v>86</v>
      </c>
      <c r="B66" t="s">
        <v>184</v>
      </c>
    </row>
    <row r="67" spans="1:2" x14ac:dyDescent="0.35">
      <c r="A67" s="4" t="s">
        <v>87</v>
      </c>
      <c r="B67" t="s">
        <v>185</v>
      </c>
    </row>
    <row r="68" spans="1:2" x14ac:dyDescent="0.35">
      <c r="A68" s="4" t="s">
        <v>88</v>
      </c>
      <c r="B68" t="s">
        <v>186</v>
      </c>
    </row>
    <row r="69" spans="1:2" x14ac:dyDescent="0.35">
      <c r="A69" s="4" t="s">
        <v>89</v>
      </c>
      <c r="B69" t="s">
        <v>187</v>
      </c>
    </row>
    <row r="70" spans="1:2" x14ac:dyDescent="0.35">
      <c r="A70" s="4" t="s">
        <v>90</v>
      </c>
      <c r="B70" t="s">
        <v>188</v>
      </c>
    </row>
    <row r="71" spans="1:2" x14ac:dyDescent="0.35">
      <c r="A71" s="4" t="s">
        <v>91</v>
      </c>
      <c r="B71" t="s">
        <v>189</v>
      </c>
    </row>
    <row r="72" spans="1:2" x14ac:dyDescent="0.35">
      <c r="A72" s="4" t="s">
        <v>92</v>
      </c>
      <c r="B72" t="s">
        <v>190</v>
      </c>
    </row>
    <row r="73" spans="1:2" x14ac:dyDescent="0.35">
      <c r="A73" s="4" t="s">
        <v>93</v>
      </c>
      <c r="B73" t="s">
        <v>191</v>
      </c>
    </row>
    <row r="74" spans="1:2" x14ac:dyDescent="0.35">
      <c r="A74" s="4" t="s">
        <v>94</v>
      </c>
      <c r="B74" t="s">
        <v>192</v>
      </c>
    </row>
    <row r="75" spans="1:2" x14ac:dyDescent="0.35">
      <c r="A75" s="4" t="s">
        <v>95</v>
      </c>
      <c r="B75" t="s">
        <v>193</v>
      </c>
    </row>
    <row r="76" spans="1:2" x14ac:dyDescent="0.35">
      <c r="A76" s="4" t="s">
        <v>96</v>
      </c>
      <c r="B76" t="s">
        <v>194</v>
      </c>
    </row>
    <row r="77" spans="1:2" x14ac:dyDescent="0.35">
      <c r="A77" s="4" t="s">
        <v>97</v>
      </c>
      <c r="B77" t="s">
        <v>195</v>
      </c>
    </row>
    <row r="78" spans="1:2" x14ac:dyDescent="0.35">
      <c r="A78" s="4" t="s">
        <v>98</v>
      </c>
      <c r="B78" t="s">
        <v>196</v>
      </c>
    </row>
    <row r="79" spans="1:2" x14ac:dyDescent="0.35">
      <c r="A79" s="4" t="s">
        <v>99</v>
      </c>
      <c r="B79" t="s">
        <v>197</v>
      </c>
    </row>
    <row r="80" spans="1:2" x14ac:dyDescent="0.35">
      <c r="A80" s="4" t="s">
        <v>100</v>
      </c>
      <c r="B80" t="s">
        <v>198</v>
      </c>
    </row>
    <row r="81" spans="1:2" x14ac:dyDescent="0.35">
      <c r="A81" s="4" t="s">
        <v>101</v>
      </c>
      <c r="B81" t="s">
        <v>199</v>
      </c>
    </row>
    <row r="82" spans="1:2" x14ac:dyDescent="0.35">
      <c r="A82" s="4" t="s">
        <v>102</v>
      </c>
      <c r="B82" t="s">
        <v>200</v>
      </c>
    </row>
    <row r="83" spans="1:2" x14ac:dyDescent="0.35">
      <c r="A83" s="4" t="s">
        <v>103</v>
      </c>
      <c r="B83" t="s">
        <v>201</v>
      </c>
    </row>
    <row r="84" spans="1:2" x14ac:dyDescent="0.35">
      <c r="A84" s="4" t="s">
        <v>104</v>
      </c>
      <c r="B84" t="s">
        <v>202</v>
      </c>
    </row>
    <row r="85" spans="1:2" x14ac:dyDescent="0.35">
      <c r="A85" s="4" t="s">
        <v>105</v>
      </c>
      <c r="B85" t="s">
        <v>203</v>
      </c>
    </row>
    <row r="86" spans="1:2" x14ac:dyDescent="0.35">
      <c r="A86" s="4" t="s">
        <v>106</v>
      </c>
      <c r="B86" t="s">
        <v>204</v>
      </c>
    </row>
    <row r="87" spans="1:2" x14ac:dyDescent="0.35">
      <c r="A87" s="4" t="s">
        <v>107</v>
      </c>
      <c r="B87" t="s">
        <v>205</v>
      </c>
    </row>
    <row r="88" spans="1:2" x14ac:dyDescent="0.35">
      <c r="A88" s="4" t="s">
        <v>108</v>
      </c>
      <c r="B88" t="s">
        <v>206</v>
      </c>
    </row>
    <row r="89" spans="1:2" x14ac:dyDescent="0.35">
      <c r="A89" s="4" t="s">
        <v>109</v>
      </c>
      <c r="B89" t="s">
        <v>207</v>
      </c>
    </row>
    <row r="90" spans="1:2" x14ac:dyDescent="0.35">
      <c r="A90" s="4" t="s">
        <v>110</v>
      </c>
      <c r="B90" t="s">
        <v>208</v>
      </c>
    </row>
    <row r="91" spans="1:2" x14ac:dyDescent="0.35">
      <c r="A91" s="4" t="s">
        <v>111</v>
      </c>
      <c r="B91" t="s">
        <v>209</v>
      </c>
    </row>
    <row r="92" spans="1:2" x14ac:dyDescent="0.35">
      <c r="A92" s="4" t="s">
        <v>112</v>
      </c>
      <c r="B92" t="s">
        <v>210</v>
      </c>
    </row>
    <row r="93" spans="1:2" x14ac:dyDescent="0.35">
      <c r="A93" s="4" t="s">
        <v>113</v>
      </c>
      <c r="B93" t="s">
        <v>211</v>
      </c>
    </row>
    <row r="94" spans="1:2" x14ac:dyDescent="0.35">
      <c r="A94" s="4" t="s">
        <v>114</v>
      </c>
      <c r="B94" t="s">
        <v>212</v>
      </c>
    </row>
    <row r="95" spans="1:2" x14ac:dyDescent="0.35">
      <c r="A95" s="4" t="s">
        <v>115</v>
      </c>
      <c r="B95" t="s">
        <v>213</v>
      </c>
    </row>
    <row r="96" spans="1:2" x14ac:dyDescent="0.35">
      <c r="A96" s="4" t="s">
        <v>116</v>
      </c>
      <c r="B96" t="s">
        <v>214</v>
      </c>
    </row>
    <row r="97" spans="1:2" x14ac:dyDescent="0.35">
      <c r="A97" s="4" t="s">
        <v>117</v>
      </c>
      <c r="B97" t="s">
        <v>215</v>
      </c>
    </row>
    <row r="98" spans="1:2" x14ac:dyDescent="0.35">
      <c r="A98" s="4" t="s">
        <v>118</v>
      </c>
      <c r="B98" t="s">
        <v>216</v>
      </c>
    </row>
    <row r="99" spans="1:2" x14ac:dyDescent="0.35">
      <c r="A99" s="4" t="s">
        <v>119</v>
      </c>
      <c r="B99" t="s">
        <v>217</v>
      </c>
    </row>
    <row r="100" spans="1:2" x14ac:dyDescent="0.35">
      <c r="A100" s="4" t="s">
        <v>120</v>
      </c>
      <c r="B100" t="s">
        <v>218</v>
      </c>
    </row>
    <row r="101" spans="1:2" x14ac:dyDescent="0.35">
      <c r="A101" s="4" t="s">
        <v>121</v>
      </c>
      <c r="B101" t="s">
        <v>219</v>
      </c>
    </row>
    <row r="102" spans="1:2" x14ac:dyDescent="0.35">
      <c r="A102" s="4" t="s">
        <v>122</v>
      </c>
      <c r="B102" t="s">
        <v>220</v>
      </c>
    </row>
    <row r="103" spans="1:2" x14ac:dyDescent="0.35">
      <c r="A103" s="4" t="s">
        <v>123</v>
      </c>
      <c r="B103" t="s">
        <v>221</v>
      </c>
    </row>
    <row r="104" spans="1:2" x14ac:dyDescent="0.35">
      <c r="A104" s="4" t="s">
        <v>124</v>
      </c>
      <c r="B104" t="s">
        <v>222</v>
      </c>
    </row>
  </sheetData>
  <pageMargins left="0.7" right="0.7" top="0.75" bottom="0.75" header="0.3" footer="0.3"/>
  <ignoredErrors>
    <ignoredError sqref="B5:B104 A5:A10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3" sqref="G3"/>
    </sheetView>
  </sheetViews>
  <sheetFormatPr defaultRowHeight="14.5" x14ac:dyDescent="0.35"/>
  <cols>
    <col min="2" max="2" width="13.6328125" bestFit="1" customWidth="1"/>
    <col min="3" max="3" width="16.6328125" bestFit="1" customWidth="1"/>
    <col min="4" max="4" width="12.54296875" bestFit="1" customWidth="1"/>
    <col min="5" max="5" width="15.7265625" bestFit="1" customWidth="1"/>
    <col min="6" max="6" width="12.54296875" bestFit="1" customWidth="1"/>
    <col min="7" max="7" width="13.26953125" bestFit="1" customWidth="1"/>
    <col min="10" max="10" width="20.1796875" bestFit="1" customWidth="1"/>
    <col min="11" max="11" width="29.453125" bestFit="1" customWidth="1"/>
    <col min="12" max="12" width="27.26953125" bestFit="1" customWidth="1"/>
  </cols>
  <sheetData>
    <row r="2" spans="1:11" s="1" customFormat="1" x14ac:dyDescent="0.35">
      <c r="B2" s="1" t="s">
        <v>224</v>
      </c>
      <c r="C2" s="1" t="s">
        <v>225</v>
      </c>
      <c r="D2" s="1" t="s">
        <v>226</v>
      </c>
      <c r="E2" s="1" t="s">
        <v>227</v>
      </c>
      <c r="F2" s="1" t="s">
        <v>228</v>
      </c>
      <c r="G2" s="1" t="s">
        <v>229</v>
      </c>
    </row>
    <row r="3" spans="1:11" x14ac:dyDescent="0.35">
      <c r="A3" s="1" t="s">
        <v>0</v>
      </c>
      <c r="B3" s="3">
        <v>13000000</v>
      </c>
      <c r="C3" s="3">
        <v>11000</v>
      </c>
      <c r="D3" s="3">
        <v>500000</v>
      </c>
      <c r="E3" s="6">
        <f>B3*0.05</f>
        <v>650000</v>
      </c>
      <c r="F3" s="3">
        <v>1500000</v>
      </c>
      <c r="G3" s="7">
        <f>SUM(B3:F3)</f>
        <v>15661000</v>
      </c>
      <c r="K3" s="2"/>
    </row>
    <row r="4" spans="1:11" x14ac:dyDescent="0.35">
      <c r="A4" s="1" t="s">
        <v>1</v>
      </c>
      <c r="B4" s="3">
        <f>SUM(B3+2000000)</f>
        <v>15000000</v>
      </c>
      <c r="C4" s="3">
        <v>11000</v>
      </c>
      <c r="D4" s="3">
        <f>D3*1.1</f>
        <v>550000</v>
      </c>
      <c r="E4" s="6">
        <f t="shared" ref="E4:E12" si="0">B4*0.05</f>
        <v>750000</v>
      </c>
      <c r="F4" s="3">
        <f>F3*1.05</f>
        <v>1575000</v>
      </c>
      <c r="G4" s="7">
        <f t="shared" ref="G4:G12" si="1">SUM(B4:F4)</f>
        <v>17886000</v>
      </c>
    </row>
    <row r="5" spans="1:11" x14ac:dyDescent="0.35">
      <c r="A5" s="1" t="s">
        <v>2</v>
      </c>
      <c r="B5" s="3">
        <f t="shared" ref="B5:B12" si="2">SUM(B4+2000000)</f>
        <v>17000000</v>
      </c>
      <c r="C5" s="3">
        <v>11000</v>
      </c>
      <c r="D5" s="3">
        <f t="shared" ref="D5:D12" si="3">D4*1.1</f>
        <v>605000</v>
      </c>
      <c r="E5" s="6">
        <f t="shared" si="0"/>
        <v>850000</v>
      </c>
      <c r="F5" s="3">
        <f t="shared" ref="F5:F12" si="4">F4*1.05</f>
        <v>1653750</v>
      </c>
      <c r="G5" s="7">
        <f t="shared" si="1"/>
        <v>20119750</v>
      </c>
    </row>
    <row r="6" spans="1:11" x14ac:dyDescent="0.35">
      <c r="A6" s="1" t="s">
        <v>3</v>
      </c>
      <c r="B6" s="3">
        <f t="shared" si="2"/>
        <v>19000000</v>
      </c>
      <c r="C6" s="3">
        <v>11000</v>
      </c>
      <c r="D6" s="3">
        <f t="shared" si="3"/>
        <v>665500</v>
      </c>
      <c r="E6" s="6">
        <f t="shared" si="0"/>
        <v>950000</v>
      </c>
      <c r="F6" s="3">
        <f t="shared" si="4"/>
        <v>1736437.5</v>
      </c>
      <c r="G6" s="7">
        <f t="shared" si="1"/>
        <v>22362937.5</v>
      </c>
    </row>
    <row r="7" spans="1:11" x14ac:dyDescent="0.35">
      <c r="A7" s="1" t="s">
        <v>4</v>
      </c>
      <c r="B7" s="3">
        <f t="shared" si="2"/>
        <v>21000000</v>
      </c>
      <c r="C7" s="3">
        <v>11000</v>
      </c>
      <c r="D7" s="3">
        <f t="shared" si="3"/>
        <v>732050.00000000012</v>
      </c>
      <c r="E7" s="6">
        <f t="shared" si="0"/>
        <v>1050000</v>
      </c>
      <c r="F7" s="3">
        <f t="shared" si="4"/>
        <v>1823259.375</v>
      </c>
      <c r="G7" s="7">
        <f t="shared" si="1"/>
        <v>24616309.375</v>
      </c>
    </row>
    <row r="8" spans="1:11" x14ac:dyDescent="0.35">
      <c r="A8" s="1" t="s">
        <v>5</v>
      </c>
      <c r="B8" s="3">
        <f t="shared" si="2"/>
        <v>23000000</v>
      </c>
      <c r="C8" s="3">
        <v>11000</v>
      </c>
      <c r="D8" s="3">
        <f t="shared" si="3"/>
        <v>805255.00000000023</v>
      </c>
      <c r="E8" s="6">
        <f t="shared" si="0"/>
        <v>1150000</v>
      </c>
      <c r="F8" s="3">
        <f t="shared" si="4"/>
        <v>1914422.34375</v>
      </c>
      <c r="G8" s="7">
        <f t="shared" si="1"/>
        <v>26880677.34375</v>
      </c>
    </row>
    <row r="9" spans="1:11" x14ac:dyDescent="0.35">
      <c r="A9" s="1" t="s">
        <v>6</v>
      </c>
      <c r="B9" s="3">
        <f t="shared" si="2"/>
        <v>25000000</v>
      </c>
      <c r="C9" s="3">
        <v>11000</v>
      </c>
      <c r="D9" s="3">
        <f t="shared" si="3"/>
        <v>885780.50000000035</v>
      </c>
      <c r="E9" s="6">
        <f t="shared" si="0"/>
        <v>1250000</v>
      </c>
      <c r="F9" s="3">
        <f t="shared" si="4"/>
        <v>2010143.4609375</v>
      </c>
      <c r="G9" s="7">
        <f t="shared" si="1"/>
        <v>29156923.9609375</v>
      </c>
    </row>
    <row r="10" spans="1:11" x14ac:dyDescent="0.35">
      <c r="A10" s="1" t="s">
        <v>7</v>
      </c>
      <c r="B10" s="3">
        <f t="shared" si="2"/>
        <v>27000000</v>
      </c>
      <c r="C10" s="3">
        <v>11000</v>
      </c>
      <c r="D10" s="3">
        <f t="shared" si="3"/>
        <v>974358.55000000051</v>
      </c>
      <c r="E10" s="6">
        <f t="shared" si="0"/>
        <v>1350000</v>
      </c>
      <c r="F10" s="3">
        <f t="shared" si="4"/>
        <v>2110650.6339843753</v>
      </c>
      <c r="G10" s="7">
        <f t="shared" si="1"/>
        <v>31446009.183984376</v>
      </c>
    </row>
    <row r="11" spans="1:11" x14ac:dyDescent="0.35">
      <c r="A11" s="1" t="s">
        <v>8</v>
      </c>
      <c r="B11" s="3">
        <f t="shared" si="2"/>
        <v>29000000</v>
      </c>
      <c r="C11" s="3">
        <v>11000</v>
      </c>
      <c r="D11" s="3">
        <f t="shared" si="3"/>
        <v>1071794.4050000007</v>
      </c>
      <c r="E11" s="6">
        <f t="shared" si="0"/>
        <v>1450000</v>
      </c>
      <c r="F11" s="3">
        <f t="shared" si="4"/>
        <v>2216183.1656835941</v>
      </c>
      <c r="G11" s="7">
        <f t="shared" si="1"/>
        <v>33748977.570683599</v>
      </c>
    </row>
    <row r="12" spans="1:11" x14ac:dyDescent="0.35">
      <c r="A12" s="1" t="s">
        <v>10</v>
      </c>
      <c r="B12" s="3">
        <f t="shared" si="2"/>
        <v>31000000</v>
      </c>
      <c r="C12" s="3">
        <v>11000</v>
      </c>
      <c r="D12" s="3">
        <f t="shared" si="3"/>
        <v>1178973.845500001</v>
      </c>
      <c r="E12" s="6">
        <f t="shared" si="0"/>
        <v>1550000</v>
      </c>
      <c r="F12" s="3">
        <f t="shared" si="4"/>
        <v>2326992.3239677739</v>
      </c>
      <c r="G12" s="7">
        <f t="shared" si="1"/>
        <v>36066966.169467777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Reserves</vt:lpstr>
      <vt:lpstr>Expected Claims</vt:lpstr>
      <vt:lpstr>Expected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TIRAS</dc:creator>
  <cp:lastModifiedBy>TIRAS</cp:lastModifiedBy>
  <dcterms:created xsi:type="dcterms:W3CDTF">2025-10-06T07:40:56Z</dcterms:created>
  <dcterms:modified xsi:type="dcterms:W3CDTF">2025-10-06T08:58:36Z</dcterms:modified>
</cp:coreProperties>
</file>