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Tabela 1" sheetId="4" r:id="rId1"/>
    <sheet name="Tabela 2" sheetId="5" r:id="rId2"/>
  </sheets>
  <definedNames>
    <definedName name="_xlnm._FilterDatabase" localSheetId="0" hidden="1">'Tabela 1'!$B$3:$N$30</definedName>
  </definedNames>
  <calcPr calcId="125725"/>
</workbook>
</file>

<file path=xl/calcChain.xml><?xml version="1.0" encoding="utf-8"?>
<calcChain xmlns="http://schemas.openxmlformats.org/spreadsheetml/2006/main">
  <c r="K14" i="5"/>
  <c r="I11"/>
  <c r="G10"/>
  <c r="E9"/>
  <c r="C8"/>
  <c r="E30" i="4" l="1"/>
  <c r="F30" s="1"/>
  <c r="E29"/>
  <c r="F29" s="1"/>
  <c r="E28"/>
  <c r="D28"/>
  <c r="E27"/>
  <c r="F27" s="1"/>
  <c r="C27"/>
  <c r="D26"/>
  <c r="F26" s="1"/>
  <c r="D25"/>
  <c r="C25"/>
  <c r="E24"/>
  <c r="F24" s="1"/>
  <c r="D23"/>
  <c r="C23"/>
  <c r="D22"/>
  <c r="F22" s="1"/>
  <c r="E21"/>
  <c r="F21" s="1"/>
  <c r="D21"/>
  <c r="E20"/>
  <c r="F20" s="1"/>
  <c r="E19"/>
  <c r="C19"/>
  <c r="E18"/>
  <c r="F18" s="1"/>
  <c r="E17"/>
  <c r="F17" s="1"/>
  <c r="F16"/>
  <c r="E16"/>
  <c r="D15"/>
  <c r="F15" s="1"/>
  <c r="E14"/>
  <c r="F14" s="1"/>
  <c r="D13"/>
  <c r="C13"/>
  <c r="D12"/>
  <c r="E12" s="1"/>
  <c r="E11"/>
  <c r="F11" s="1"/>
  <c r="E10"/>
  <c r="F10" s="1"/>
  <c r="D9"/>
  <c r="E9" s="1"/>
  <c r="E8"/>
  <c r="F8" s="1"/>
  <c r="E7"/>
  <c r="F7" s="1"/>
  <c r="E6"/>
  <c r="F6" s="1"/>
  <c r="D5"/>
  <c r="E5" s="1"/>
  <c r="D4"/>
  <c r="E4" s="1"/>
  <c r="D19" l="1"/>
  <c r="F19" s="1"/>
  <c r="E25"/>
  <c r="F25" s="1"/>
  <c r="C31"/>
  <c r="F28"/>
  <c r="E23"/>
  <c r="F23" s="1"/>
  <c r="F5"/>
  <c r="F12"/>
  <c r="E13"/>
  <c r="F13" s="1"/>
  <c r="E31"/>
  <c r="F4"/>
  <c r="F9"/>
  <c r="D31"/>
  <c r="F31" l="1"/>
</calcChain>
</file>

<file path=xl/comments1.xml><?xml version="1.0" encoding="utf-8"?>
<comments xmlns="http://schemas.openxmlformats.org/spreadsheetml/2006/main">
  <authors>
    <author>Márcio Branco</author>
    <author>FamiliaLinBranco</author>
  </authors>
  <commentList>
    <comment ref="H4" authorId="0">
      <text>
        <r>
          <rPr>
            <sz val="9"/>
            <color indexed="81"/>
            <rFont val="Tahoma"/>
            <family val="2"/>
          </rPr>
          <t>Os dados foram obtidos de notícia externa à AL-SE (fonte1).
A data-base considerada é a data de publicação da notícia.</t>
        </r>
      </text>
    </comment>
    <comment ref="H5" authorId="0">
      <text>
        <r>
          <rPr>
            <sz val="9"/>
            <color indexed="81"/>
            <rFont val="Tahoma"/>
            <family val="2"/>
          </rPr>
          <t>O número de não concursados foi obtido através do Boletim Oficial 2942-A, de 23.11.2012, da AL-RN (fonte1). Esse boletim traz as tabelas e quantitativos de cargos e salários dos servidores da assembléia. São 926 comissionados e 483 efetivos. No entanto, os efetivos a que se refere o boletim foram originalmente nomeados para os cargos e, posteriormente, incorporados como efetivos. Portanto, todos foram classificados como não concursados. 
Até 29.7.2013 ainda não havia sido realizado qualquer concurso público na AL-RN (fonte2).</t>
        </r>
      </text>
    </comment>
    <comment ref="H6" authorId="1">
      <text>
        <r>
          <rPr>
            <sz val="9"/>
            <color indexed="81"/>
            <rFont val="Tahoma"/>
            <family val="2"/>
          </rPr>
          <t>A AL-MS não informa a situação de vínculo (concursado/não concursado) e nem funcional (ativo/inativo/cedido/requisitado) dos seus servidores. Quanto à situação de vínculo, a totalidade dos servidores é de não concursados (fonte2). Para o total de servidores e, por falta de transparência da AL-MS, foram considerados todos os nomes de uma "Relação de Funcionários" constante em 29.6.2015 no website da AL-MS (fonte1).</t>
        </r>
      </text>
    </comment>
    <comment ref="H7" authorId="0">
      <text>
        <r>
          <rPr>
            <sz val="9"/>
            <color indexed="81"/>
            <rFont val="Tahoma"/>
            <family val="2"/>
          </rPr>
          <t>Os dados foram obtidos de notícia externa à AL-AC (fonte1).
Não foram encontradas informações sobre a existência de concursados na AL-AC.
A data-base considerada é a data de publicação da notícia.</t>
        </r>
      </text>
    </comment>
    <comment ref="H8" authorId="0">
      <text>
        <r>
          <rPr>
            <sz val="9"/>
            <color indexed="81"/>
            <rFont val="Tahoma"/>
            <family val="2"/>
          </rPr>
          <t>O total de servidores foi obtido de notícia externa (fonte1) à assembleia legislativa de Alagoas, uma vez que a mesma não divulga qualquer informação relativa ao vínculo funcional de seus servidores.
Todos os servidores foram considerados não concursados, já que também não foi encontrada informação sobre concursos na AL-AL. 
A data-base considerada é a data de publicação da notícia.</t>
        </r>
      </text>
    </comment>
    <comment ref="H9" authorId="0">
      <text>
        <r>
          <rPr>
            <sz val="9"/>
            <color indexed="81"/>
            <rFont val="Tahoma"/>
            <family val="2"/>
          </rPr>
          <t>O número de concursados foi tirado das tabelas de servidores efetivos da Resolução 049/2005, da AL-RR (fonte1). Essa Resolução é antiga e foi revogada em jan/15, mas foi a única informação encontrada que totalizava os efetivos da AL-RR. 
Os não concursados foram obtidos através da soma dos 3.306 cargos comissionados existentes em 28.7.2014 divulgados pelo MPF (fonte2) e pelos 76 servidores "reconhecidos estáveis" pela AL-RR e contestados pelo Ministério Público de Roraima (fonte3). Esses servidores aparentemente foram exonerados em jan/2015 (fonte4), mas fazem parte da totalização porque a data-base é anterior à exoneração. A data-base aqui é a mesma da lista de cargos comissionados disponibilizada pelo MPF.</t>
        </r>
      </text>
    </comment>
    <comment ref="H10" authorId="0">
      <text>
        <r>
          <rPr>
            <sz val="9"/>
            <color indexed="81"/>
            <rFont val="Tahoma"/>
            <family val="2"/>
          </rPr>
          <t xml:space="preserve">A AL-MA não divulga informações acerca da situação de vínculo funcional (concursados/não concursados) de seus servidores. A informação mais recente, de 17.4.2015, é a do Sindsalem - Sindicato dos Servidores da AL-MA (ver fonte1). No documento, o Sindsalem afirma que os concursados equivalem a menos que 5% do total dos 2000 servidores da casa (ou seja, 100). Como tal afirmação não é precisa, foi considerado que o número de concursados é de 90 e o de não concursados, 1910 - totalizando os 2000 servidores. </t>
        </r>
      </text>
    </comment>
    <comment ref="H11" authorId="0">
      <text>
        <r>
          <rPr>
            <sz val="9"/>
            <color indexed="81"/>
            <rFont val="Tahoma"/>
            <family val="2"/>
          </rPr>
          <t>O número de não concursados foi tirado de uma reportagem veiculada no portal G1 em 8.6.2015 (fonte1).
O número de concursados foi obtido no site do STF em notícia datada de 17.7.2013 (fonte2).
Apesar da fonte2 trazer o número de concursados e também não concursados, optou-se por usar a fonte1 para os não concursados por este número ser muito superior ao de concursados e pelo fato de a notícia ser bem mais recente.</t>
        </r>
      </text>
    </comment>
    <comment ref="H12" authorId="0">
      <text>
        <r>
          <rPr>
            <sz val="9"/>
            <color indexed="81"/>
            <rFont val="Tahoma"/>
            <family val="2"/>
          </rPr>
          <t>Os dados foram obtidos no site da AL-GO (fonte1).
O número de servidores não concursados considera os 1262 comissionados da secretaria, 1308 dos gabinetes parlamentares e 359 estagiários. Essa informação foi obtida da base de servidores disponibilizada pela AL-GO em seu Portal da Transparência. Essa base, no entanto, contém problemas por falta de clareza - principalmente no que se refere à condição ativo/inativo do servidor. 
A data-base é a mesma da base de servidores, de maio/2015</t>
        </r>
        <r>
          <rPr>
            <b/>
            <sz val="9"/>
            <color indexed="81"/>
            <rFont val="Tahoma"/>
            <family val="2"/>
          </rPr>
          <t>.</t>
        </r>
      </text>
    </comment>
    <comment ref="H13" authorId="0">
      <text>
        <r>
          <rPr>
            <sz val="9"/>
            <color indexed="81"/>
            <rFont val="Tahoma"/>
            <family val="2"/>
          </rPr>
          <t>Os concursados e não concursados foram obtidos do site da AL-PE (fonte1).
Segundo o site, a AL-PE contava com 334 servidores "efetivos". Pela Art. 7</t>
        </r>
        <r>
          <rPr>
            <sz val="9"/>
            <color indexed="81"/>
            <rFont val="Arial"/>
            <family val="2"/>
          </rPr>
          <t xml:space="preserve">° </t>
        </r>
        <r>
          <rPr>
            <sz val="9"/>
            <color indexed="81"/>
            <rFont val="Tahoma"/>
            <family val="2"/>
          </rPr>
          <t>da Lei Estadual n</t>
        </r>
        <r>
          <rPr>
            <sz val="9"/>
            <color indexed="81"/>
            <rFont val="Arial"/>
            <family val="2"/>
          </rPr>
          <t>°</t>
        </r>
        <r>
          <rPr>
            <sz val="9"/>
            <color indexed="81"/>
            <rFont val="Tahoma"/>
            <family val="2"/>
          </rPr>
          <t xml:space="preserve"> 15.160/2013, servidores de cargos extintos poderiam ser aproveitados como efetivos no cargo de Agentes Legislativos "a critério da Administração" (ou seja, sem concurso). No total, eram 40 servidores ocupando esse tipo de cargo - que foram descontados do total de efetivos e somados aos não concursados
Foram também descontados do total de efetivos 23 cargos que serão extintos após vacância (Art.30 da Lei Estadual 12.777), por não estarem ocupados por concursados. Esses cargos foram somados aos não concursados. Não foram considerados os efetivos da polícia legislativa (esse foi um critério geral usado para todas as assembleias).
Os cargos comissionados, segundo a AL-PE, somavam 1301. Ao mesmo tempo, havia 128 servidores "à disposição". Foram somados aos comissionados (ou não concursados) 71 servidores "à disposição" que não se enquadravam na categoria de policiais militares.
A data-base é a data em que foi realizada a pesquisa no site da AL-PE</t>
        </r>
      </text>
    </comment>
    <comment ref="H14" authorId="0">
      <text>
        <r>
          <rPr>
            <sz val="9"/>
            <color indexed="81"/>
            <rFont val="Tahoma"/>
            <family val="2"/>
          </rPr>
          <t>O número total de servidores e o total de comissionados foi obtido de notícia externa à AL-TO (fonte1). O número de concursados foi obtido por diferença. 
A data-base considerada é a data de publicação da notícia.</t>
        </r>
      </text>
    </comment>
    <comment ref="H15" authorId="0">
      <text>
        <r>
          <rPr>
            <sz val="9"/>
            <color indexed="81"/>
            <rFont val="Tahoma"/>
            <family val="2"/>
          </rPr>
          <t>O número de "concursados" foi obtido no site da AL-BA (fonte1). Esse número pode estar superestimado, pois a AL-BA não divulga se a listagem disponibilizada de seus servidores (data-base mai/2015) inclui ativos e inativos, cedidos ou requisitados. Também não divulga se os servidores "efetivos" são concursados.
A AL-BA não divulga listagem dos comissionados/não concursados. No entanto, pode-se obter a totalização de seus servidores através de notícia datada de 7.5.2012 (fonte2). Esse foi o número considerado, já que a AL-BA não é transparente. Para se chegar ao total de não concursados, calculou-se a diferença entre este número e a coluna de "concursados". Como a maioria dos servidores é de não concursados, a data-base considerada foi de 7.5.2012.</t>
        </r>
      </text>
    </comment>
    <comment ref="H16" authorId="0">
      <text>
        <r>
          <rPr>
            <sz val="9"/>
            <color indexed="81"/>
            <rFont val="Tahoma"/>
            <family val="2"/>
          </rPr>
          <t>Os dados foram obtidos de notícia externa à AL-RJ (fonte1).
A data-base considerada é a data de publicação da notícia.</t>
        </r>
      </text>
    </comment>
    <comment ref="H17" authorId="0">
      <text>
        <r>
          <rPr>
            <sz val="9"/>
            <color indexed="81"/>
            <rFont val="Tahoma"/>
            <family val="2"/>
          </rPr>
          <t>A informação foi obtida através do site da AL-RO (fonte1).
A data-base é a mesma da listagem de funcionários obtida no site: jun/15.</t>
        </r>
      </text>
    </comment>
    <comment ref="H18" authorId="0">
      <text>
        <r>
          <rPr>
            <sz val="9"/>
            <color indexed="81"/>
            <rFont val="Tahoma"/>
            <family val="2"/>
          </rPr>
          <t>Os dados foram obtidos no site da AL-PA (fonte1).
A AL-PA disponibiliza uma base de servidores ativos com seus respecitvos cargos, lotações e "vínculos". Foram considerados como concursados os servidores cujo vínculo era "efetivo" e que não estavam cedidos a outros órgãos. Foram considerados não concursados todos os outros, exceto o corpo da guarda e os deputados. 
A data-base é a mesma da base de servidores, de junho/2015.</t>
        </r>
      </text>
    </comment>
    <comment ref="H19" authorId="0">
      <text>
        <r>
          <rPr>
            <sz val="9"/>
            <color indexed="81"/>
            <rFont val="Tahoma"/>
            <family val="2"/>
          </rPr>
          <t>Os dados foram obtidos no site da AL-PR (fonte1).
A AL-PR classifica os servidores em estáveis, comissionados, cedidos, requisitados, entre outros. Não informam se todos os estáveis ou requisitados são concursados. Com muito boa vontade, considerou-se aqui todos os estáveis e requisitados como concursados. Não foram considerados os cedidos por outros órgãos e lotados na Casa Militar.
A data-base é a mesma das tabelas utilizadas, de maio/2015.</t>
        </r>
      </text>
    </comment>
    <comment ref="H20" authorId="0">
      <text>
        <r>
          <rPr>
            <sz val="9"/>
            <color indexed="81"/>
            <rFont val="Tahoma"/>
            <family val="2"/>
          </rPr>
          <t>Os dados foram obtidos no"Quadro de Pessoal", constante no site da AL-RS (fonte1).
A data-base considerada é a mesma da informação disponível (até então) mais recente no site da AL-RS.</t>
        </r>
      </text>
    </comment>
    <comment ref="H21" authorId="0">
      <text>
        <r>
          <rPr>
            <sz val="9"/>
            <color indexed="81"/>
            <rFont val="Tahoma"/>
            <family val="2"/>
          </rPr>
          <t>A informação foi obtida através do site da AL-SP (fonte1).
A data-base é a mesma do Quadro de cargos e Funções obtido no site: 2/7/2015.</t>
        </r>
      </text>
    </comment>
    <comment ref="H22" authorId="0">
      <text>
        <r>
          <rPr>
            <sz val="9"/>
            <color indexed="81"/>
            <rFont val="Tahoma"/>
            <family val="2"/>
          </rPr>
          <t>A informação foi obtida através do site da AL-CE (fonte1).
A AL-CE divulga uma lista de servidores ativos denominada "Relação Nominal dos Servidores Ativos", com 4.857 nomes. Considerou-se esse número como o total de servidores.
O número de servidores concursados (assim considerados, com muito boa vontade, todos os denominados "efetivos") foi tirado da "Tabela de Valores das Remunerações de Cargos e Funções", que exibia 1.262 servidores ocupantes de "cargos e funções efetivas do quadro único".
O número de não concursados foi obtido pela diferença das duas colunas adjacentes.
A data-base é a mesma das tabelas utilizadas, de maio/2015.</t>
        </r>
      </text>
    </comment>
    <comment ref="H23" authorId="0">
      <text>
        <r>
          <rPr>
            <sz val="9"/>
            <color indexed="81"/>
            <rFont val="Tahoma"/>
            <family val="2"/>
          </rPr>
          <t>Os dados foram obtidos de notícia externa à AL-AM.
A AL-AM não divulga qualquer informação que possa servir de subsídio para a pesquisa. Foi necessário recorrer a fontes externas. A fonte 1 (data-base 7/5/2012) informa que a AL-AM empregava no total 2000 servidores. A fonte 2 (data-base 14/3/2013) informa que o número de efetivos ativos era de 647; destes, 50 eram do quadro suplementar (fonte 3, de 12/4/2014), que entraram na AL sem concurso. Esse número foi descontado do total de efetivos, resultando em 597. O número de comissionados foi obtido pela diferença (2000 - 597).
A data-base considerada é uma data-base média ponderada pelo número de servidores citados nas notícias.</t>
        </r>
      </text>
    </comment>
    <comment ref="H24" authorId="0">
      <text>
        <r>
          <rPr>
            <sz val="9"/>
            <color indexed="81"/>
            <rFont val="Tahoma"/>
            <family val="2"/>
          </rPr>
          <t>Os dados foram obtidos no site da AL-MG (fonte1).
A data-base é a mesma da base de servidores, de junho/2015.</t>
        </r>
      </text>
    </comment>
    <comment ref="H25" authorId="0">
      <text>
        <r>
          <rPr>
            <sz val="9"/>
            <color indexed="81"/>
            <rFont val="Tahoma"/>
            <family val="2"/>
          </rPr>
          <t>Os dados foram obtidos no site da AL-MT (fonte1).
O número de servidores efetivos (concursados) e comissionados (não concursados) foi obtido no Demonstrativo Analítico do Lotacionograma, de maio/2015. 
A data-base é a mesma do demonstrativo, de maio/2015.</t>
        </r>
      </text>
    </comment>
    <comment ref="H26" authorId="0">
      <text>
        <r>
          <rPr>
            <sz val="9"/>
            <color indexed="81"/>
            <rFont val="Tahoma"/>
            <family val="2"/>
          </rPr>
          <t>Os dados foram obtidos no site da AL-ES (fonte1).
A AL-ES disponibiliza uma base de servidores com seus respecitvos cargos e vencimentos, mas não seu vínculo funcional. Para se obter o vínculo, foi feito o cruzamento dessa base com as tabelas de cargos de provimento efetivo constantes no texto atualizado da Resolução 2.890/2010 da AL-ES, que dispõe sobre o plano de cargos e carreiras dos servidores. 
A data-base é a mesma da base de servidores, de maio/2015.</t>
        </r>
      </text>
    </comment>
    <comment ref="H27" authorId="0">
      <text>
        <r>
          <rPr>
            <sz val="9"/>
            <color indexed="81"/>
            <rFont val="Tahoma"/>
            <family val="2"/>
          </rPr>
          <t>Os dados foram obtidos no site da AL-PI (fonte1).
A AL-PI disponibiliza uma base de servidores com seus respecitvos cargos e vínculos. Foram considerados como concursados os servidores cujo vínculo era "estatutário". Foram considerados não concursados os servidores cujo vínculo era "comissionado".  
A data-base é a mesma da base de servidores, de junho/2015.</t>
        </r>
      </text>
    </comment>
    <comment ref="H28" authorId="0">
      <text>
        <r>
          <rPr>
            <sz val="9"/>
            <color indexed="81"/>
            <rFont val="Tahoma"/>
            <family val="2"/>
          </rPr>
          <t>Os dados foram obtidos no site da AL-DF (fonte1).
Este é o site mais transparente, dentre todas as assembleias legislativas, no que se refere ao número de efetivos e comissionados (concursados e não concursados). 
O número de não concursados, aqui, foi calculado como a soma dos "cargos em comissão ocupados por servidor sem vínculo efetivo com a administração pública" mais os "cargos em comissão ocupados por servidor requisitado". Como a assembleia não divulgou quais desses servidores requisitados são efetivos, considerou-se todos como não efetivos (o que é mais provável, dado que a grande maioria deles estava lotada em gabinetes parlamentares)
A data-base é a mesma do "Quantitativo de Pessoal", indicada no site da AL-DF.</t>
        </r>
      </text>
    </comment>
    <comment ref="H29" authorId="0">
      <text>
        <r>
          <rPr>
            <sz val="9"/>
            <color indexed="81"/>
            <rFont val="Tahoma"/>
            <family val="2"/>
          </rPr>
          <t>A quantidade de servidores "efetivos" (concursados) e "comissionados" (não concursados) foi obtida de notícia externa à AL-SC, uma vez que a mesma não divulga informações sobre o vínculo funcional de seus servidores ativos.
A data-base é a mesma da notícia.</t>
        </r>
      </text>
    </comment>
    <comment ref="H30" authorId="0">
      <text>
        <r>
          <rPr>
            <sz val="9"/>
            <color indexed="81"/>
            <rFont val="Tahoma"/>
            <family val="2"/>
          </rPr>
          <t>Os dados foram obtidos de notícias externas à AL-PB. 
Segundo a fonte1, a ALPB tinha em dez/2010 145 comissionados + 610 "outros". Todos foram considerados comissionados (totalizando 755). Segundo a fonte2, a ALPB tinha em fev/2015 953 comissionados. Ou seja, houve um aumento de 26,2% no período.
Ainda segundo a fonte1, a ALPB tinha 687 efetivos ativos em dez/2010. Aplicando os mesmos 26,2% de aumento, foram estimados 867 efetivos em fev/2015.
A data-base é a mesma da fonte2.</t>
        </r>
      </text>
    </comment>
  </commentList>
</comments>
</file>

<file path=xl/sharedStrings.xml><?xml version="1.0" encoding="utf-8"?>
<sst xmlns="http://schemas.openxmlformats.org/spreadsheetml/2006/main" count="138" uniqueCount="71">
  <si>
    <t>RESULTADOS DA PESQUISA</t>
  </si>
  <si>
    <t>INFORMAÇÕES SOBRE A PESQUISA</t>
  </si>
  <si>
    <r>
      <t>Avaliação da Transparência (0-10)</t>
    </r>
    <r>
      <rPr>
        <vertAlign val="superscript"/>
        <sz val="10"/>
        <color theme="1"/>
        <rFont val="Calibri"/>
        <family val="2"/>
        <scheme val="minor"/>
      </rPr>
      <t>1</t>
    </r>
  </si>
  <si>
    <t>Assembléias Legislativas</t>
  </si>
  <si>
    <t>Concursados</t>
  </si>
  <si>
    <t>Não Concursados</t>
  </si>
  <si>
    <t>Total de Servidores</t>
  </si>
  <si>
    <t>Não Concursados / Servidores</t>
  </si>
  <si>
    <t>Data-base da informação</t>
  </si>
  <si>
    <t>Nota</t>
  </si>
  <si>
    <t>Fonte 1</t>
  </si>
  <si>
    <t>Fonte 2</t>
  </si>
  <si>
    <t>Fonte 3</t>
  </si>
  <si>
    <t>Fonte 4</t>
  </si>
  <si>
    <t>SE</t>
  </si>
  <si>
    <t>notícia</t>
  </si>
  <si>
    <t>zero</t>
  </si>
  <si>
    <t>RN</t>
  </si>
  <si>
    <t>BO2942</t>
  </si>
  <si>
    <t>MS</t>
  </si>
  <si>
    <t>AL-MS</t>
  </si>
  <si>
    <t>AC</t>
  </si>
  <si>
    <t>AL</t>
  </si>
  <si>
    <t>RR</t>
  </si>
  <si>
    <t>Res049</t>
  </si>
  <si>
    <t>MPF</t>
  </si>
  <si>
    <t>MP-RR</t>
  </si>
  <si>
    <t>MA</t>
  </si>
  <si>
    <t>AP</t>
  </si>
  <si>
    <t>noticia</t>
  </si>
  <si>
    <t>GO</t>
  </si>
  <si>
    <t>AL-GO</t>
  </si>
  <si>
    <t>PE</t>
  </si>
  <si>
    <t>AL-PE</t>
  </si>
  <si>
    <t>TO</t>
  </si>
  <si>
    <t>BA</t>
  </si>
  <si>
    <t>AL-BA</t>
  </si>
  <si>
    <t>RJ</t>
  </si>
  <si>
    <t>RO</t>
  </si>
  <si>
    <t>AL-RO</t>
  </si>
  <si>
    <t>PA</t>
  </si>
  <si>
    <t>AL-PA</t>
  </si>
  <si>
    <t>PR</t>
  </si>
  <si>
    <t>AL-PR</t>
  </si>
  <si>
    <t>RS</t>
  </si>
  <si>
    <t>AL-RS</t>
  </si>
  <si>
    <t>SP</t>
  </si>
  <si>
    <t>AL-SP</t>
  </si>
  <si>
    <t>CE</t>
  </si>
  <si>
    <t>AL-CE</t>
  </si>
  <si>
    <t>AM</t>
  </si>
  <si>
    <t>MG</t>
  </si>
  <si>
    <t>AL-MG</t>
  </si>
  <si>
    <t>MT</t>
  </si>
  <si>
    <t>AL-MT</t>
  </si>
  <si>
    <t>ES</t>
  </si>
  <si>
    <t>AL-ES</t>
  </si>
  <si>
    <t>PI</t>
  </si>
  <si>
    <t>AL-PI</t>
  </si>
  <si>
    <t>DF</t>
  </si>
  <si>
    <t>AL-DF</t>
  </si>
  <si>
    <t>SC</t>
  </si>
  <si>
    <t>PB</t>
  </si>
  <si>
    <t>TOTAL</t>
  </si>
  <si>
    <t>Sul</t>
  </si>
  <si>
    <t>Sudeste</t>
  </si>
  <si>
    <t>Centro-Oeste</t>
  </si>
  <si>
    <t>Norte</t>
  </si>
  <si>
    <t>Nordeste</t>
  </si>
  <si>
    <t>UF</t>
  </si>
  <si>
    <t>Média</t>
  </si>
</sst>
</file>

<file path=xl/styles.xml><?xml version="1.0" encoding="utf-8"?>
<styleSheet xmlns="http://schemas.openxmlformats.org/spreadsheetml/2006/main">
  <numFmts count="4">
    <numFmt numFmtId="43" formatCode="_-* #,##0.00_-;\-* #,##0.00_-;_-* &quot;-&quot;??_-;_-@_-"/>
    <numFmt numFmtId="164" formatCode="_-* #,##0_-;\-* #,##0_-;_-* &quot;-&quot;??_-;_-@_-"/>
    <numFmt numFmtId="165" formatCode="0.0%"/>
    <numFmt numFmtId="166" formatCode="_-* #,##0.0_-;\-* #,##0.0_-;_-* &quot;-&quot;??_-;_-@_-"/>
  </numFmts>
  <fonts count="1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vertAlign val="superscript"/>
      <sz val="10"/>
      <color theme="1"/>
      <name val="Calibri"/>
      <family val="2"/>
      <scheme val="minor"/>
    </font>
    <font>
      <u/>
      <sz val="11"/>
      <color theme="10"/>
      <name val="Calibri"/>
      <family val="2"/>
    </font>
    <font>
      <sz val="9"/>
      <color indexed="81"/>
      <name val="Tahoma"/>
      <family val="2"/>
    </font>
    <font>
      <b/>
      <sz val="9"/>
      <color indexed="81"/>
      <name val="Tahoma"/>
      <family val="2"/>
    </font>
    <font>
      <sz val="9"/>
      <color indexed="81"/>
      <name val="Arial"/>
      <family val="2"/>
    </font>
    <font>
      <sz val="10"/>
      <color theme="1"/>
      <name val="Arial"/>
      <family val="2"/>
    </font>
    <font>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8" tint="0.59999389629810485"/>
        <bgColor indexed="64"/>
      </patternFill>
    </fill>
  </fills>
  <borders count="3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9" fillId="0" borderId="0"/>
    <xf numFmtId="0" fontId="1" fillId="0" borderId="0"/>
    <xf numFmtId="9" fontId="9" fillId="0" borderId="0" applyFont="0" applyFill="0" applyBorder="0" applyAlignment="0" applyProtection="0"/>
    <xf numFmtId="43" fontId="9" fillId="0" borderId="0" applyFont="0" applyFill="0" applyBorder="0" applyAlignment="0" applyProtection="0"/>
  </cellStyleXfs>
  <cellXfs count="79">
    <xf numFmtId="0" fontId="0" fillId="0" borderId="0" xfId="0"/>
    <xf numFmtId="0" fontId="0" fillId="2" borderId="0" xfId="0" applyFill="1"/>
    <xf numFmtId="14" fontId="0" fillId="0" borderId="0" xfId="0" applyNumberFormat="1"/>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6" borderId="12" xfId="0" applyFill="1" applyBorder="1" applyAlignment="1">
      <alignment horizontal="center"/>
    </xf>
    <xf numFmtId="164" fontId="0" fillId="6" borderId="13" xfId="1" applyNumberFormat="1" applyFont="1" applyFill="1" applyBorder="1"/>
    <xf numFmtId="165" fontId="0" fillId="6" borderId="14" xfId="2" applyNumberFormat="1" applyFont="1" applyFill="1" applyBorder="1"/>
    <xf numFmtId="14" fontId="0" fillId="4" borderId="12" xfId="0" applyNumberFormat="1" applyFill="1" applyBorder="1"/>
    <xf numFmtId="164" fontId="0" fillId="4" borderId="13" xfId="1" applyNumberFormat="1" applyFont="1" applyFill="1" applyBorder="1"/>
    <xf numFmtId="0" fontId="5" fillId="4" borderId="13" xfId="3" applyFill="1" applyBorder="1" applyAlignment="1" applyProtection="1"/>
    <xf numFmtId="0" fontId="5" fillId="4" borderId="15" xfId="3" applyFill="1" applyBorder="1" applyAlignment="1" applyProtection="1"/>
    <xf numFmtId="166" fontId="0" fillId="5" borderId="16" xfId="1" applyNumberFormat="1" applyFont="1" applyFill="1" applyBorder="1" applyAlignment="1">
      <alignment horizontal="right"/>
    </xf>
    <xf numFmtId="164" fontId="0" fillId="0" borderId="0" xfId="0" applyNumberFormat="1"/>
    <xf numFmtId="0" fontId="0" fillId="6" borderId="18" xfId="0" applyFill="1" applyBorder="1" applyAlignment="1">
      <alignment horizontal="center"/>
    </xf>
    <xf numFmtId="164" fontId="0" fillId="6" borderId="17" xfId="1" applyNumberFormat="1" applyFont="1" applyFill="1" applyBorder="1"/>
    <xf numFmtId="14" fontId="0" fillId="4" borderId="18" xfId="0" applyNumberFormat="1" applyFill="1" applyBorder="1"/>
    <xf numFmtId="164" fontId="0" fillId="4" borderId="17" xfId="1" applyNumberFormat="1" applyFont="1" applyFill="1" applyBorder="1"/>
    <xf numFmtId="0" fontId="5" fillId="4" borderId="17" xfId="3" applyFill="1" applyBorder="1" applyAlignment="1" applyProtection="1"/>
    <xf numFmtId="0" fontId="5" fillId="4" borderId="19" xfId="3" applyFill="1" applyBorder="1" applyAlignment="1" applyProtection="1"/>
    <xf numFmtId="166" fontId="0" fillId="5" borderId="20" xfId="1" applyNumberFormat="1" applyFont="1" applyFill="1" applyBorder="1" applyAlignment="1">
      <alignment horizontal="right"/>
    </xf>
    <xf numFmtId="0" fontId="0" fillId="4" borderId="17" xfId="0" applyFill="1" applyBorder="1"/>
    <xf numFmtId="0" fontId="0" fillId="4" borderId="19" xfId="0" applyFill="1" applyBorder="1"/>
    <xf numFmtId="166" fontId="0" fillId="5" borderId="20" xfId="1" applyNumberFormat="1" applyFont="1" applyFill="1" applyBorder="1" applyAlignment="1">
      <alignment horizontal="center"/>
    </xf>
    <xf numFmtId="14" fontId="0" fillId="4" borderId="18" xfId="1" applyNumberFormat="1" applyFont="1" applyFill="1" applyBorder="1"/>
    <xf numFmtId="17" fontId="0" fillId="4" borderId="18" xfId="0" applyNumberFormat="1" applyFill="1" applyBorder="1"/>
    <xf numFmtId="165" fontId="0" fillId="6" borderId="21" xfId="2" applyNumberFormat="1" applyFont="1" applyFill="1" applyBorder="1"/>
    <xf numFmtId="0" fontId="5" fillId="4" borderId="0" xfId="3" applyFill="1" applyBorder="1" applyAlignment="1" applyProtection="1"/>
    <xf numFmtId="0" fontId="0" fillId="6" borderId="22" xfId="0" applyFill="1" applyBorder="1" applyAlignment="1">
      <alignment horizontal="center"/>
    </xf>
    <xf numFmtId="164" fontId="0" fillId="6" borderId="23" xfId="1" applyNumberFormat="1" applyFont="1" applyFill="1" applyBorder="1"/>
    <xf numFmtId="165" fontId="0" fillId="6" borderId="24" xfId="2" applyNumberFormat="1" applyFont="1" applyFill="1" applyBorder="1"/>
    <xf numFmtId="17" fontId="0" fillId="4" borderId="25" xfId="0" applyNumberFormat="1" applyFill="1" applyBorder="1"/>
    <xf numFmtId="164" fontId="0" fillId="4" borderId="26" xfId="1" applyNumberFormat="1" applyFont="1" applyFill="1" applyBorder="1"/>
    <xf numFmtId="0" fontId="5" fillId="4" borderId="26" xfId="3" applyFill="1" applyBorder="1" applyAlignment="1" applyProtection="1"/>
    <xf numFmtId="0" fontId="0" fillId="4" borderId="26" xfId="0" applyFill="1" applyBorder="1"/>
    <xf numFmtId="0" fontId="0" fillId="4" borderId="27" xfId="0" applyFill="1" applyBorder="1"/>
    <xf numFmtId="166" fontId="0" fillId="5" borderId="28" xfId="1" applyNumberFormat="1" applyFont="1" applyFill="1" applyBorder="1" applyAlignment="1">
      <alignment horizontal="right"/>
    </xf>
    <xf numFmtId="0" fontId="2" fillId="3" borderId="1" xfId="0" applyFont="1" applyFill="1" applyBorder="1"/>
    <xf numFmtId="164" fontId="2" fillId="3" borderId="2" xfId="1" applyNumberFormat="1" applyFont="1" applyFill="1" applyBorder="1"/>
    <xf numFmtId="165" fontId="2" fillId="3" borderId="3" xfId="2" applyNumberFormat="1" applyFont="1" applyFill="1" applyBorder="1"/>
    <xf numFmtId="0" fontId="0" fillId="0" borderId="0" xfId="0" applyFill="1"/>
    <xf numFmtId="43" fontId="0" fillId="0" borderId="0" xfId="1" applyFont="1" applyFill="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3" fillId="5" borderId="7"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0" fillId="7" borderId="18" xfId="0" applyFill="1" applyBorder="1" applyAlignment="1">
      <alignment horizontal="center"/>
    </xf>
    <xf numFmtId="165" fontId="0" fillId="7" borderId="17" xfId="2" applyNumberFormat="1" applyFont="1" applyFill="1" applyBorder="1" applyAlignment="1">
      <alignment horizontal="center"/>
    </xf>
    <xf numFmtId="0" fontId="0" fillId="3" borderId="18" xfId="0" applyFill="1" applyBorder="1" applyAlignment="1">
      <alignment horizontal="center"/>
    </xf>
    <xf numFmtId="165" fontId="0" fillId="3" borderId="17" xfId="2" applyNumberFormat="1" applyFont="1" applyFill="1" applyBorder="1" applyAlignment="1">
      <alignment horizontal="center"/>
    </xf>
    <xf numFmtId="165" fontId="0" fillId="7" borderId="19" xfId="2" applyNumberFormat="1" applyFont="1" applyFill="1" applyBorder="1" applyAlignment="1">
      <alignment horizontal="center"/>
    </xf>
    <xf numFmtId="0" fontId="0" fillId="7" borderId="29" xfId="0" applyFill="1" applyBorder="1" applyAlignment="1">
      <alignment horizontal="center"/>
    </xf>
    <xf numFmtId="165" fontId="0" fillId="7" borderId="30" xfId="2" applyNumberFormat="1" applyFont="1" applyFill="1" applyBorder="1" applyAlignment="1">
      <alignment horizontal="center"/>
    </xf>
    <xf numFmtId="0" fontId="2" fillId="7" borderId="8" xfId="0" applyFont="1" applyFill="1" applyBorder="1"/>
    <xf numFmtId="165" fontId="2" fillId="7" borderId="9" xfId="2" applyNumberFormat="1" applyFont="1" applyFill="1" applyBorder="1" applyAlignment="1">
      <alignment horizontal="center"/>
    </xf>
    <xf numFmtId="0" fontId="0" fillId="3" borderId="29" xfId="0" applyFill="1" applyBorder="1" applyAlignment="1">
      <alignment horizontal="center"/>
    </xf>
    <xf numFmtId="165" fontId="0" fillId="3" borderId="31" xfId="2" applyNumberFormat="1" applyFont="1" applyFill="1" applyBorder="1" applyAlignment="1">
      <alignment horizontal="center"/>
    </xf>
    <xf numFmtId="0" fontId="2" fillId="3" borderId="8" xfId="0" applyFont="1" applyFill="1" applyBorder="1"/>
    <xf numFmtId="165" fontId="2" fillId="3" borderId="9" xfId="2" applyNumberFormat="1" applyFont="1" applyFill="1" applyBorder="1" applyAlignment="1">
      <alignment horizontal="center"/>
    </xf>
    <xf numFmtId="165" fontId="0" fillId="7" borderId="31" xfId="2" applyNumberFormat="1" applyFont="1" applyFill="1" applyBorder="1" applyAlignment="1">
      <alignment horizontal="center"/>
    </xf>
    <xf numFmtId="0" fontId="10" fillId="2" borderId="0" xfId="0" applyFont="1" applyFill="1"/>
    <xf numFmtId="165" fontId="2" fillId="7" borderId="10" xfId="2" applyNumberFormat="1" applyFont="1" applyFill="1" applyBorder="1" applyAlignment="1">
      <alignment horizontal="center"/>
    </xf>
  </cellXfs>
  <cellStyles count="8">
    <cellStyle name="Hyperlink" xfId="3" builtinId="8"/>
    <cellStyle name="Normal" xfId="0" builtinId="0"/>
    <cellStyle name="Normal 2" xfId="4"/>
    <cellStyle name="Normal 245" xfId="5"/>
    <cellStyle name="Porcentagem" xfId="2" builtinId="5"/>
    <cellStyle name="Porcentagem 2" xfId="6"/>
    <cellStyle name="Separador de milhares" xfId="1" builtinId="3"/>
    <cellStyle name="Vírgula 2" xfId="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jcconcursos.uol.com.br/portal/noticia/concursos/assembleiams-presidente-anuncia-concurso-57960.html" TargetMode="External"/><Relationship Id="rId13" Type="http://schemas.openxmlformats.org/officeDocument/2006/relationships/hyperlink" Target="http://acritica.uol.com.br/noticias/manaus-amazonas-amazonia-Servidores-efetivados-concurso-publico-demissao-emprego-TCE-politica-STF-Seduc-Susam_0_1118888106.html" TargetMode="External"/><Relationship Id="rId18" Type="http://schemas.openxmlformats.org/officeDocument/2006/relationships/hyperlink" Target="http://www.transparencia.al.ms.gov.br/pages/index.php/consultaservidores" TargetMode="External"/><Relationship Id="rId26" Type="http://schemas.openxmlformats.org/officeDocument/2006/relationships/hyperlink" Target="http://www.alepe.pe.gov.br/servidores-listagem/" TargetMode="External"/><Relationship Id="rId39" Type="http://schemas.openxmlformats.org/officeDocument/2006/relationships/comments" Target="../comments1.xml"/><Relationship Id="rId3" Type="http://schemas.openxmlformats.org/officeDocument/2006/relationships/hyperlink" Target="http://www.al.sp.gov.br/SiscaRH/ListarCargosDaAlespPeloModo.do" TargetMode="External"/><Relationship Id="rId21" Type="http://schemas.openxmlformats.org/officeDocument/2006/relationships/hyperlink" Target="http://g1.globo.com/rr/roraima/noticia/2015/01/presidente-da-assembleia-de-rr-anula-resolucao-e-exonera-servidores.html" TargetMode="External"/><Relationship Id="rId34" Type="http://schemas.openxmlformats.org/officeDocument/2006/relationships/hyperlink" Target="http://ccheque.hospedagemdesites.ws/transparencia/resumorh/2015/05/rh_resumo052015.pdf" TargetMode="External"/><Relationship Id="rId7" Type="http://schemas.openxmlformats.org/officeDocument/2006/relationships/hyperlink" Target="http://www.cl.df.gov.br/quantitativo_de_pessoal" TargetMode="External"/><Relationship Id="rId12" Type="http://schemas.openxmlformats.org/officeDocument/2006/relationships/hyperlink" Target="http://www.opovo.com.br/app/opovo/politica/2012/05/07/noticiasjornalpolitica,2834546/assembleia-do-ceara-e-a-quarta-em-numero-de-funcionarios.shtml" TargetMode="External"/><Relationship Id="rId17" Type="http://schemas.openxmlformats.org/officeDocument/2006/relationships/hyperlink" Target="http://www.resumopb.com/noticia/alpb-nomeia-mais-276-comissionados.html" TargetMode="External"/><Relationship Id="rId25" Type="http://schemas.openxmlformats.org/officeDocument/2006/relationships/hyperlink" Target="http://www.riograndedonorte.net/sentenca-judicial-determina-exoneracao-de-servidores-da-assembleia-legislativa-do-rn/" TargetMode="External"/><Relationship Id="rId33" Type="http://schemas.openxmlformats.org/officeDocument/2006/relationships/hyperlink" Target="http://www.alepa.pa.gov.br/novoPortal/trpPessoal.php?idtipos=&amp;pg=35" TargetMode="External"/><Relationship Id="rId38" Type="http://schemas.openxmlformats.org/officeDocument/2006/relationships/vmlDrawing" Target="../drawings/vmlDrawing1.vml"/><Relationship Id="rId2" Type="http://schemas.openxmlformats.org/officeDocument/2006/relationships/hyperlink" Target="http://www.muco.com.br/index.php?option=com_content&amp;view=article&amp;id=2587:assembleia-do-rio-e-mais-inchada-a-paulista-e-lider-em-numero-de-carros&amp;catid=36:em-exibicao&amp;Itemid=55" TargetMode="External"/><Relationship Id="rId16" Type="http://schemas.openxmlformats.org/officeDocument/2006/relationships/hyperlink" Target="http://blogitabaianahoje.blogspot.com.br/2011/03/al-tce-e-mppb-aumentam-o-valor-da-folha.html" TargetMode="External"/><Relationship Id="rId20" Type="http://schemas.openxmlformats.org/officeDocument/2006/relationships/hyperlink" Target="http://www.stf.jus.br/portal/cms/verNoticiaDetalhe.asp?idConteudo=243640" TargetMode="External"/><Relationship Id="rId29" Type="http://schemas.openxmlformats.org/officeDocument/2006/relationships/hyperlink" Target="http://infonet.com.br/politica/ler.asp?id=162456" TargetMode="External"/><Relationship Id="rId1" Type="http://schemas.openxmlformats.org/officeDocument/2006/relationships/hyperlink" Target="http://www.al.ce.gov.br/paineldecontrole/folha/maio2015/rel01.txt" TargetMode="External"/><Relationship Id="rId6" Type="http://schemas.openxmlformats.org/officeDocument/2006/relationships/hyperlink" Target="http://www.opovo.com.br/app/opovo/politica/2012/05/07/noticiasjornalpolitica,2834546/assembleia-do-ceara-e-a-quarta-em-numero-de-funcionarios.shtml" TargetMode="External"/><Relationship Id="rId11" Type="http://schemas.openxmlformats.org/officeDocument/2006/relationships/hyperlink" Target="http://www.emtempo.com.br/servidores-do-legislativo-amazonense-terao-reajuste-salarial/?ModPagespeed=noscript" TargetMode="External"/><Relationship Id="rId24" Type="http://schemas.openxmlformats.org/officeDocument/2006/relationships/hyperlink" Target="http://www.al.rn.gov.br/portal/download/boletins/2013/12/20/beee8337f7bac597dbc6fe472e1d1361.pdf." TargetMode="External"/><Relationship Id="rId32" Type="http://schemas.openxmlformats.org/officeDocument/2006/relationships/hyperlink" Target="http://al.go.leg.br/transparencia/prestacaocontas/quadropessoalremuneracao" TargetMode="External"/><Relationship Id="rId37" Type="http://schemas.openxmlformats.org/officeDocument/2006/relationships/printerSettings" Target="../printerSettings/printerSettings1.bin"/><Relationship Id="rId5" Type="http://schemas.openxmlformats.org/officeDocument/2006/relationships/hyperlink" Target="http://conexaoto.com.br/2015/04/25/dentre-poderes-do-estado-al-e-tce-lideram-no-numero-de-comissionados-mpe-e-executivo-tem-menor-indice" TargetMode="External"/><Relationship Id="rId15" Type="http://schemas.openxmlformats.org/officeDocument/2006/relationships/hyperlink" Target="http://www.prrr.mpf.mp.br/eleicoes-2014/assembleialegislativa.pdf" TargetMode="External"/><Relationship Id="rId23" Type="http://schemas.openxmlformats.org/officeDocument/2006/relationships/hyperlink" Target="http://g1.globo.com/ap/amapa/noticia/2015/06/deputados-do-ap-tem-mais-de-dois-mil-cargos-de-confianca-nos-gabinetes.html" TargetMode="External"/><Relationship Id="rId28" Type="http://schemas.openxmlformats.org/officeDocument/2006/relationships/hyperlink" Target="http://g1.globo.com/ac/acre/noticia/2014/12/governo-mantem-940-comissionados-mas-fala-em-economia.html" TargetMode="External"/><Relationship Id="rId36" Type="http://schemas.openxmlformats.org/officeDocument/2006/relationships/hyperlink" Target="http://www.al.mt.gov.br/storage/webdisco/publicacao/1434571662.pdf" TargetMode="External"/><Relationship Id="rId10" Type="http://schemas.openxmlformats.org/officeDocument/2006/relationships/hyperlink" Target="http://ndonline.com.br/florianopolis/noticias/125702-assembleia-legislativa-paga-r-4-mil-de-bonus-aos-servidores.html" TargetMode="External"/><Relationship Id="rId19" Type="http://schemas.openxmlformats.org/officeDocument/2006/relationships/hyperlink" Target="http://www.sindsalem.org.br/imgs/cartaaberta170415.pdf" TargetMode="External"/><Relationship Id="rId31" Type="http://schemas.openxmlformats.org/officeDocument/2006/relationships/hyperlink" Target="http://www.al.es.gov.br/novo_site_04/" TargetMode="External"/><Relationship Id="rId4" Type="http://schemas.openxmlformats.org/officeDocument/2006/relationships/hyperlink" Target="http://www.opovo.com.br/app/opovo/politica/2012/05/07/noticiasjornalpolitica,2834546/assembleia-do-ceara-e-a-quarta-em-numero-de-funcionarios.shtml" TargetMode="External"/><Relationship Id="rId9" Type="http://schemas.openxmlformats.org/officeDocument/2006/relationships/hyperlink" Target="http://www2.al.rs.gov.br/transparenciaalrs/Or%C3%A7amentoFinan%C3%A7as/QuadrodePessoal/tabid/5665/Default.aspx" TargetMode="External"/><Relationship Id="rId14" Type="http://schemas.openxmlformats.org/officeDocument/2006/relationships/hyperlink" Target="http://200.140.171.27:8080/SIPLE/menu/despesa-com-pessoal" TargetMode="External"/><Relationship Id="rId22" Type="http://schemas.openxmlformats.org/officeDocument/2006/relationships/hyperlink" Target="https://www.mprr.mp.br/web/app/webroot/files/acpassembleia.pdf" TargetMode="External"/><Relationship Id="rId27" Type="http://schemas.openxmlformats.org/officeDocument/2006/relationships/hyperlink" Target="http://www.al.ba.gov.br/transparencia/RecursosHumanos.php" TargetMode="External"/><Relationship Id="rId30" Type="http://schemas.openxmlformats.org/officeDocument/2006/relationships/hyperlink" Target="http://www.alep.pr.gov.br/transparencia/" TargetMode="External"/><Relationship Id="rId35" Type="http://schemas.openxmlformats.org/officeDocument/2006/relationships/hyperlink" Target="http://www.almg.gov.br/opencms/export/sites/default/acompanhe/prestacao_contas/despesa-com-pessoal/relatorios_trimestrais/arquivos/2015/despesa_pessoal_2015_0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31"/>
  <sheetViews>
    <sheetView tabSelected="1" zoomScaleNormal="100" workbookViewId="0">
      <selection activeCell="O15" sqref="O15"/>
    </sheetView>
  </sheetViews>
  <sheetFormatPr defaultRowHeight="15"/>
  <cols>
    <col min="1" max="1" width="0.85546875" customWidth="1"/>
    <col min="2" max="2" width="12.140625" bestFit="1" customWidth="1"/>
    <col min="3" max="3" width="11.7109375" customWidth="1"/>
    <col min="4" max="4" width="12.42578125" customWidth="1"/>
    <col min="5" max="5" width="10.42578125" bestFit="1" customWidth="1"/>
    <col min="6" max="6" width="14" customWidth="1"/>
    <col min="7" max="7" width="13" customWidth="1"/>
    <col min="8" max="8" width="5.28515625" customWidth="1"/>
    <col min="9" max="9" width="7.42578125" bestFit="1" customWidth="1"/>
    <col min="10" max="10" width="7" bestFit="1" customWidth="1"/>
    <col min="11" max="12" width="6.85546875" bestFit="1" customWidth="1"/>
    <col min="13" max="13" width="13.140625" customWidth="1"/>
    <col min="14" max="14" width="4" customWidth="1"/>
  </cols>
  <sheetData>
    <row r="1" spans="1:15" ht="15.75" thickBot="1">
      <c r="A1" s="45"/>
      <c r="B1" s="45"/>
      <c r="C1" s="45"/>
      <c r="D1" s="45"/>
      <c r="E1" s="45"/>
      <c r="F1" s="45"/>
      <c r="G1" s="45"/>
      <c r="H1" s="45"/>
      <c r="I1" s="45"/>
      <c r="J1" s="45"/>
      <c r="K1" s="45"/>
      <c r="L1" s="45"/>
      <c r="M1" s="45"/>
      <c r="N1" s="46"/>
      <c r="O1" s="45"/>
    </row>
    <row r="2" spans="1:15" ht="16.5" customHeight="1" thickBot="1">
      <c r="A2" s="1"/>
      <c r="B2" s="47" t="s">
        <v>0</v>
      </c>
      <c r="C2" s="48"/>
      <c r="D2" s="48"/>
      <c r="E2" s="48"/>
      <c r="F2" s="49"/>
      <c r="G2" s="50" t="s">
        <v>1</v>
      </c>
      <c r="H2" s="51"/>
      <c r="I2" s="51"/>
      <c r="J2" s="51"/>
      <c r="K2" s="51"/>
      <c r="L2" s="52"/>
      <c r="M2" s="53" t="s">
        <v>2</v>
      </c>
      <c r="N2" s="2"/>
    </row>
    <row r="3" spans="1:15" ht="45.75" customHeight="1" thickBot="1">
      <c r="A3" s="1"/>
      <c r="B3" s="3" t="s">
        <v>3</v>
      </c>
      <c r="C3" s="4" t="s">
        <v>4</v>
      </c>
      <c r="D3" s="5" t="s">
        <v>5</v>
      </c>
      <c r="E3" s="5" t="s">
        <v>6</v>
      </c>
      <c r="F3" s="6" t="s">
        <v>7</v>
      </c>
      <c r="G3" s="7" t="s">
        <v>8</v>
      </c>
      <c r="H3" s="8" t="s">
        <v>9</v>
      </c>
      <c r="I3" s="8" t="s">
        <v>10</v>
      </c>
      <c r="J3" s="8" t="s">
        <v>11</v>
      </c>
      <c r="K3" s="8" t="s">
        <v>12</v>
      </c>
      <c r="L3" s="9" t="s">
        <v>13</v>
      </c>
      <c r="M3" s="54"/>
      <c r="N3" s="2"/>
    </row>
    <row r="4" spans="1:15">
      <c r="A4" s="1"/>
      <c r="B4" s="10" t="s">
        <v>14</v>
      </c>
      <c r="C4" s="11">
        <v>0</v>
      </c>
      <c r="D4" s="11">
        <f>390+1470</f>
        <v>1860</v>
      </c>
      <c r="E4" s="11">
        <f t="shared" ref="E4:E14" si="0">SUM(C4:D4)</f>
        <v>1860</v>
      </c>
      <c r="F4" s="12">
        <f t="shared" ref="F4:F30" si="1">D4/E4</f>
        <v>1</v>
      </c>
      <c r="G4" s="13">
        <v>41879</v>
      </c>
      <c r="H4" s="14">
        <v>1</v>
      </c>
      <c r="I4" s="15" t="s">
        <v>15</v>
      </c>
      <c r="J4" s="15"/>
      <c r="K4" s="15"/>
      <c r="L4" s="16"/>
      <c r="M4" s="17" t="s">
        <v>16</v>
      </c>
      <c r="N4" s="18"/>
    </row>
    <row r="5" spans="1:15">
      <c r="A5" s="1"/>
      <c r="B5" s="19" t="s">
        <v>17</v>
      </c>
      <c r="C5" s="20">
        <v>0</v>
      </c>
      <c r="D5" s="20">
        <f>926+483</f>
        <v>1409</v>
      </c>
      <c r="E5" s="20">
        <f t="shared" si="0"/>
        <v>1409</v>
      </c>
      <c r="F5" s="12">
        <f t="shared" si="1"/>
        <v>1</v>
      </c>
      <c r="G5" s="21">
        <v>41236</v>
      </c>
      <c r="H5" s="22">
        <v>2</v>
      </c>
      <c r="I5" s="23" t="s">
        <v>18</v>
      </c>
      <c r="J5" s="23" t="s">
        <v>15</v>
      </c>
      <c r="K5" s="23"/>
      <c r="L5" s="24"/>
      <c r="M5" s="25" t="s">
        <v>16</v>
      </c>
      <c r="N5" s="18"/>
    </row>
    <row r="6" spans="1:15">
      <c r="A6" s="1"/>
      <c r="B6" s="19" t="s">
        <v>19</v>
      </c>
      <c r="C6" s="20">
        <v>0</v>
      </c>
      <c r="D6" s="20">
        <v>1217</v>
      </c>
      <c r="E6" s="20">
        <f t="shared" si="0"/>
        <v>1217</v>
      </c>
      <c r="F6" s="12">
        <f t="shared" si="1"/>
        <v>1</v>
      </c>
      <c r="G6" s="21">
        <v>42184</v>
      </c>
      <c r="H6" s="22">
        <v>3</v>
      </c>
      <c r="I6" s="23" t="s">
        <v>20</v>
      </c>
      <c r="J6" s="23" t="s">
        <v>15</v>
      </c>
      <c r="K6" s="26"/>
      <c r="L6" s="27"/>
      <c r="M6" s="28">
        <v>1</v>
      </c>
      <c r="N6" s="18"/>
    </row>
    <row r="7" spans="1:15">
      <c r="A7" s="1"/>
      <c r="B7" s="19" t="s">
        <v>21</v>
      </c>
      <c r="C7" s="20">
        <v>0</v>
      </c>
      <c r="D7" s="20">
        <v>940</v>
      </c>
      <c r="E7" s="20">
        <f t="shared" si="0"/>
        <v>940</v>
      </c>
      <c r="F7" s="12">
        <f t="shared" si="1"/>
        <v>1</v>
      </c>
      <c r="G7" s="21">
        <v>41989</v>
      </c>
      <c r="H7" s="22">
        <v>4</v>
      </c>
      <c r="I7" s="23" t="s">
        <v>15</v>
      </c>
      <c r="J7" s="23"/>
      <c r="K7" s="23"/>
      <c r="L7" s="27"/>
      <c r="M7" s="25" t="s">
        <v>16</v>
      </c>
      <c r="N7" s="18"/>
    </row>
    <row r="8" spans="1:15">
      <c r="A8" s="1"/>
      <c r="B8" s="19" t="s">
        <v>22</v>
      </c>
      <c r="C8" s="20">
        <v>0</v>
      </c>
      <c r="D8" s="20">
        <v>933</v>
      </c>
      <c r="E8" s="20">
        <f t="shared" si="0"/>
        <v>933</v>
      </c>
      <c r="F8" s="12">
        <f t="shared" si="1"/>
        <v>1</v>
      </c>
      <c r="G8" s="29">
        <v>41036</v>
      </c>
      <c r="H8" s="22">
        <v>5</v>
      </c>
      <c r="I8" s="23" t="s">
        <v>15</v>
      </c>
      <c r="J8" s="23"/>
      <c r="K8" s="26"/>
      <c r="L8" s="27"/>
      <c r="M8" s="25" t="s">
        <v>16</v>
      </c>
      <c r="N8" s="2"/>
    </row>
    <row r="9" spans="1:15">
      <c r="A9" s="1"/>
      <c r="B9" s="19" t="s">
        <v>23</v>
      </c>
      <c r="C9" s="20">
        <v>51</v>
      </c>
      <c r="D9" s="20">
        <f>3306+76</f>
        <v>3382</v>
      </c>
      <c r="E9" s="20">
        <f t="shared" si="0"/>
        <v>3433</v>
      </c>
      <c r="F9" s="12">
        <f t="shared" si="1"/>
        <v>0.98514418875618992</v>
      </c>
      <c r="G9" s="21">
        <v>41848</v>
      </c>
      <c r="H9" s="22">
        <v>6</v>
      </c>
      <c r="I9" s="26" t="s">
        <v>24</v>
      </c>
      <c r="J9" s="23" t="s">
        <v>25</v>
      </c>
      <c r="K9" s="23" t="s">
        <v>26</v>
      </c>
      <c r="L9" s="24" t="s">
        <v>15</v>
      </c>
      <c r="M9" s="25" t="s">
        <v>16</v>
      </c>
      <c r="N9" s="18"/>
    </row>
    <row r="10" spans="1:15">
      <c r="A10" s="1"/>
      <c r="B10" s="19" t="s">
        <v>27</v>
      </c>
      <c r="C10" s="20">
        <v>90</v>
      </c>
      <c r="D10" s="20">
        <v>1910</v>
      </c>
      <c r="E10" s="20">
        <f t="shared" si="0"/>
        <v>2000</v>
      </c>
      <c r="F10" s="12">
        <f t="shared" si="1"/>
        <v>0.95499999999999996</v>
      </c>
      <c r="G10" s="21">
        <v>42111</v>
      </c>
      <c r="H10" s="22">
        <v>7</v>
      </c>
      <c r="I10" s="23" t="s">
        <v>15</v>
      </c>
      <c r="J10" s="26"/>
      <c r="K10" s="26"/>
      <c r="L10" s="27"/>
      <c r="M10" s="25" t="s">
        <v>16</v>
      </c>
      <c r="N10" s="18"/>
    </row>
    <row r="11" spans="1:15">
      <c r="A11" s="1"/>
      <c r="B11" s="19" t="s">
        <v>28</v>
      </c>
      <c r="C11" s="20">
        <v>133</v>
      </c>
      <c r="D11" s="20">
        <v>2653</v>
      </c>
      <c r="E11" s="20">
        <f t="shared" si="0"/>
        <v>2786</v>
      </c>
      <c r="F11" s="12">
        <f t="shared" si="1"/>
        <v>0.95226130653266328</v>
      </c>
      <c r="G11" s="21">
        <v>42163</v>
      </c>
      <c r="H11" s="22">
        <v>8</v>
      </c>
      <c r="I11" s="23" t="s">
        <v>15</v>
      </c>
      <c r="J11" s="23" t="s">
        <v>29</v>
      </c>
      <c r="K11" s="26"/>
      <c r="L11" s="27"/>
      <c r="M11" s="25" t="s">
        <v>16</v>
      </c>
      <c r="N11" s="18"/>
    </row>
    <row r="12" spans="1:15">
      <c r="A12" s="1"/>
      <c r="B12" s="19" t="s">
        <v>30</v>
      </c>
      <c r="C12" s="20">
        <v>352</v>
      </c>
      <c r="D12" s="20">
        <f>1262+1308+359</f>
        <v>2929</v>
      </c>
      <c r="E12" s="20">
        <f t="shared" si="0"/>
        <v>3281</v>
      </c>
      <c r="F12" s="12">
        <f t="shared" si="1"/>
        <v>0.89271563547698873</v>
      </c>
      <c r="G12" s="30">
        <v>42125</v>
      </c>
      <c r="H12" s="22">
        <v>9</v>
      </c>
      <c r="I12" s="23" t="s">
        <v>31</v>
      </c>
      <c r="J12" s="23"/>
      <c r="K12" s="23"/>
      <c r="L12" s="24"/>
      <c r="M12" s="28">
        <v>1.5</v>
      </c>
      <c r="N12" s="2"/>
    </row>
    <row r="13" spans="1:15">
      <c r="A13" s="1"/>
      <c r="B13" s="19" t="s">
        <v>32</v>
      </c>
      <c r="C13" s="20">
        <f>316-40-23</f>
        <v>253</v>
      </c>
      <c r="D13" s="20">
        <f>1301+71+23+40</f>
        <v>1435</v>
      </c>
      <c r="E13" s="20">
        <f t="shared" si="0"/>
        <v>1688</v>
      </c>
      <c r="F13" s="12">
        <f t="shared" si="1"/>
        <v>0.85011848341232232</v>
      </c>
      <c r="G13" s="21">
        <v>42185</v>
      </c>
      <c r="H13" s="22">
        <v>10</v>
      </c>
      <c r="I13" s="23" t="s">
        <v>33</v>
      </c>
      <c r="J13" s="23"/>
      <c r="K13" s="26"/>
      <c r="L13" s="27"/>
      <c r="M13" s="28">
        <v>5.7</v>
      </c>
      <c r="N13" s="18"/>
    </row>
    <row r="14" spans="1:15">
      <c r="A14" s="1"/>
      <c r="B14" s="19" t="s">
        <v>34</v>
      </c>
      <c r="C14" s="20">
        <v>281</v>
      </c>
      <c r="D14" s="20">
        <v>1470</v>
      </c>
      <c r="E14" s="20">
        <f t="shared" si="0"/>
        <v>1751</v>
      </c>
      <c r="F14" s="12">
        <f t="shared" si="1"/>
        <v>0.83952027412906916</v>
      </c>
      <c r="G14" s="21">
        <v>42119</v>
      </c>
      <c r="H14" s="22">
        <v>11</v>
      </c>
      <c r="I14" s="23" t="s">
        <v>15</v>
      </c>
      <c r="J14" s="26"/>
      <c r="K14" s="23"/>
      <c r="L14" s="24"/>
      <c r="M14" s="25" t="s">
        <v>16</v>
      </c>
      <c r="N14" s="18"/>
    </row>
    <row r="15" spans="1:15">
      <c r="A15" s="1"/>
      <c r="B15" s="19" t="s">
        <v>35</v>
      </c>
      <c r="C15" s="20">
        <v>333</v>
      </c>
      <c r="D15" s="20">
        <f>E15-C15</f>
        <v>1567</v>
      </c>
      <c r="E15" s="20">
        <v>1900</v>
      </c>
      <c r="F15" s="31">
        <f t="shared" si="1"/>
        <v>0.82473684210526321</v>
      </c>
      <c r="G15" s="29">
        <v>41036</v>
      </c>
      <c r="H15" s="22">
        <v>12</v>
      </c>
      <c r="I15" s="23" t="s">
        <v>36</v>
      </c>
      <c r="J15" s="23" t="s">
        <v>15</v>
      </c>
      <c r="K15" s="23"/>
      <c r="L15" s="24"/>
      <c r="M15" s="28">
        <v>1</v>
      </c>
      <c r="N15" s="18"/>
    </row>
    <row r="16" spans="1:15">
      <c r="A16" s="1"/>
      <c r="B16" s="19" t="s">
        <v>37</v>
      </c>
      <c r="C16" s="20">
        <v>789</v>
      </c>
      <c r="D16" s="20">
        <v>3539</v>
      </c>
      <c r="E16" s="20">
        <f>SUM(C16:D16)</f>
        <v>4328</v>
      </c>
      <c r="F16" s="31">
        <f t="shared" si="1"/>
        <v>0.81769870609981521</v>
      </c>
      <c r="G16" s="21">
        <v>41036</v>
      </c>
      <c r="H16" s="22">
        <v>13</v>
      </c>
      <c r="I16" s="23" t="s">
        <v>15</v>
      </c>
      <c r="J16" s="23"/>
      <c r="K16" s="23"/>
      <c r="L16" s="24"/>
      <c r="M16" s="25" t="s">
        <v>16</v>
      </c>
      <c r="N16" s="18"/>
    </row>
    <row r="17" spans="1:15">
      <c r="A17" s="1"/>
      <c r="B17" s="19" t="s">
        <v>38</v>
      </c>
      <c r="C17" s="20">
        <v>380</v>
      </c>
      <c r="D17" s="20">
        <v>1586</v>
      </c>
      <c r="E17" s="20">
        <f>SUM(C17:D17)</f>
        <v>1966</v>
      </c>
      <c r="F17" s="31">
        <f t="shared" si="1"/>
        <v>0.80671414038657174</v>
      </c>
      <c r="G17" s="30">
        <v>42156</v>
      </c>
      <c r="H17" s="22">
        <v>14</v>
      </c>
      <c r="I17" s="23" t="s">
        <v>39</v>
      </c>
      <c r="J17" s="26"/>
      <c r="K17" s="26"/>
      <c r="L17" s="27"/>
      <c r="M17" s="28">
        <v>5.9</v>
      </c>
      <c r="N17" s="18"/>
    </row>
    <row r="18" spans="1:15">
      <c r="A18" s="1"/>
      <c r="B18" s="19" t="s">
        <v>40</v>
      </c>
      <c r="C18" s="20">
        <v>665</v>
      </c>
      <c r="D18" s="20">
        <v>2739</v>
      </c>
      <c r="E18" s="20">
        <f>SUM(C18:D18)</f>
        <v>3404</v>
      </c>
      <c r="F18" s="31">
        <f t="shared" si="1"/>
        <v>0.80464159811985903</v>
      </c>
      <c r="G18" s="30">
        <v>42156</v>
      </c>
      <c r="H18" s="22">
        <v>15</v>
      </c>
      <c r="I18" s="23" t="s">
        <v>41</v>
      </c>
      <c r="J18" s="23"/>
      <c r="K18" s="26"/>
      <c r="L18" s="27"/>
      <c r="M18" s="28">
        <v>4.2</v>
      </c>
      <c r="N18" s="2"/>
    </row>
    <row r="19" spans="1:15">
      <c r="A19" s="1"/>
      <c r="B19" s="19" t="s">
        <v>42</v>
      </c>
      <c r="C19" s="20">
        <f>371-23</f>
        <v>348</v>
      </c>
      <c r="D19" s="20">
        <f>E19-C19</f>
        <v>1260</v>
      </c>
      <c r="E19" s="20">
        <f>1631-23</f>
        <v>1608</v>
      </c>
      <c r="F19" s="31">
        <f t="shared" si="1"/>
        <v>0.78358208955223885</v>
      </c>
      <c r="G19" s="30">
        <v>42125</v>
      </c>
      <c r="H19" s="22">
        <v>16</v>
      </c>
      <c r="I19" s="23" t="s">
        <v>43</v>
      </c>
      <c r="J19" s="26"/>
      <c r="K19" s="26"/>
      <c r="L19" s="27"/>
      <c r="M19" s="28">
        <v>6.3</v>
      </c>
      <c r="N19" s="18"/>
    </row>
    <row r="20" spans="1:15">
      <c r="A20" s="1"/>
      <c r="B20" s="19" t="s">
        <v>44</v>
      </c>
      <c r="C20" s="20">
        <v>334</v>
      </c>
      <c r="D20" s="20">
        <v>1174</v>
      </c>
      <c r="E20" s="20">
        <f>SUM(C20:D20)</f>
        <v>1508</v>
      </c>
      <c r="F20" s="31">
        <f t="shared" si="1"/>
        <v>0.77851458885941649</v>
      </c>
      <c r="G20" s="21">
        <v>42155</v>
      </c>
      <c r="H20" s="22">
        <v>17</v>
      </c>
      <c r="I20" s="23" t="s">
        <v>45</v>
      </c>
      <c r="J20" s="23"/>
      <c r="K20" s="26"/>
      <c r="L20" s="27"/>
      <c r="M20" s="25">
        <v>8.9</v>
      </c>
      <c r="N20" s="18"/>
    </row>
    <row r="21" spans="1:15">
      <c r="A21" s="1"/>
      <c r="B21" s="19" t="s">
        <v>46</v>
      </c>
      <c r="C21" s="20">
        <v>865</v>
      </c>
      <c r="D21" s="20">
        <f>2814+8+57+113+19+1+1</f>
        <v>3013</v>
      </c>
      <c r="E21" s="20">
        <f>SUM(C21:D21)</f>
        <v>3878</v>
      </c>
      <c r="F21" s="31">
        <f t="shared" si="1"/>
        <v>0.77694687983496646</v>
      </c>
      <c r="G21" s="21">
        <v>42187</v>
      </c>
      <c r="H21" s="22">
        <v>18</v>
      </c>
      <c r="I21" s="23" t="s">
        <v>47</v>
      </c>
      <c r="J21" s="23"/>
      <c r="K21" s="26"/>
      <c r="L21" s="27"/>
      <c r="M21" s="28">
        <v>7.6</v>
      </c>
      <c r="N21" s="18"/>
    </row>
    <row r="22" spans="1:15">
      <c r="A22" s="1"/>
      <c r="B22" s="19" t="s">
        <v>48</v>
      </c>
      <c r="C22" s="20">
        <v>1262</v>
      </c>
      <c r="D22" s="20">
        <f>E22-C22</f>
        <v>3595</v>
      </c>
      <c r="E22" s="20">
        <v>4857</v>
      </c>
      <c r="F22" s="31">
        <f t="shared" si="1"/>
        <v>0.74016882849495569</v>
      </c>
      <c r="G22" s="30">
        <v>42125</v>
      </c>
      <c r="H22" s="22">
        <v>19</v>
      </c>
      <c r="I22" s="23" t="s">
        <v>49</v>
      </c>
      <c r="J22" s="26"/>
      <c r="K22" s="26"/>
      <c r="L22" s="27"/>
      <c r="M22" s="28">
        <v>5.9</v>
      </c>
      <c r="N22" s="18"/>
    </row>
    <row r="23" spans="1:15">
      <c r="A23" s="1"/>
      <c r="B23" s="19" t="s">
        <v>50</v>
      </c>
      <c r="C23" s="20">
        <f>647-50</f>
        <v>597</v>
      </c>
      <c r="D23" s="20">
        <f>2000-647+50</f>
        <v>1403</v>
      </c>
      <c r="E23" s="20">
        <f>SUM(C23:D23)</f>
        <v>2000</v>
      </c>
      <c r="F23" s="31">
        <f t="shared" si="1"/>
        <v>0.70150000000000001</v>
      </c>
      <c r="G23" s="21">
        <v>41123</v>
      </c>
      <c r="H23" s="22">
        <v>20</v>
      </c>
      <c r="I23" s="23" t="s">
        <v>15</v>
      </c>
      <c r="J23" s="23" t="s">
        <v>15</v>
      </c>
      <c r="K23" s="23" t="s">
        <v>15</v>
      </c>
      <c r="L23" s="24"/>
      <c r="M23" s="25" t="s">
        <v>16</v>
      </c>
      <c r="N23" s="2"/>
    </row>
    <row r="24" spans="1:15">
      <c r="A24" s="1"/>
      <c r="B24" s="19" t="s">
        <v>51</v>
      </c>
      <c r="C24" s="20">
        <v>1115</v>
      </c>
      <c r="D24" s="20">
        <v>2553</v>
      </c>
      <c r="E24" s="20">
        <f>SUM(C24:D24)</f>
        <v>3668</v>
      </c>
      <c r="F24" s="31">
        <f t="shared" si="1"/>
        <v>0.69601962922573613</v>
      </c>
      <c r="G24" s="30">
        <v>42156</v>
      </c>
      <c r="H24" s="22">
        <v>21</v>
      </c>
      <c r="I24" s="23" t="s">
        <v>52</v>
      </c>
      <c r="J24" s="26"/>
      <c r="K24" s="26"/>
      <c r="L24" s="27"/>
      <c r="M24" s="28">
        <v>7.2</v>
      </c>
      <c r="N24" s="2"/>
    </row>
    <row r="25" spans="1:15">
      <c r="A25" s="1"/>
      <c r="B25" s="19" t="s">
        <v>53</v>
      </c>
      <c r="C25" s="20">
        <f>26+288+199+10</f>
        <v>523</v>
      </c>
      <c r="D25" s="20">
        <f>2+2+1+508+46+23+10+47+11+46+38+19+20+49+37+16+25+26+18+6+3+8+44+8+11</f>
        <v>1024</v>
      </c>
      <c r="E25" s="20">
        <f>SUM(C25:D25)</f>
        <v>1547</v>
      </c>
      <c r="F25" s="31">
        <f t="shared" si="1"/>
        <v>0.66192630898513249</v>
      </c>
      <c r="G25" s="30">
        <v>42125</v>
      </c>
      <c r="H25" s="22">
        <v>22</v>
      </c>
      <c r="I25" s="32" t="s">
        <v>54</v>
      </c>
      <c r="J25" s="23"/>
      <c r="K25" s="26"/>
      <c r="L25" s="27"/>
      <c r="M25" s="28">
        <v>7</v>
      </c>
      <c r="N25" s="2"/>
    </row>
    <row r="26" spans="1:15">
      <c r="A26" s="1"/>
      <c r="B26" s="19" t="s">
        <v>55</v>
      </c>
      <c r="C26" s="20">
        <v>491</v>
      </c>
      <c r="D26" s="20">
        <f>E26-C26</f>
        <v>855</v>
      </c>
      <c r="E26" s="20">
        <v>1346</v>
      </c>
      <c r="F26" s="31">
        <f t="shared" si="1"/>
        <v>0.63521545319465078</v>
      </c>
      <c r="G26" s="30">
        <v>42125</v>
      </c>
      <c r="H26" s="22">
        <v>23</v>
      </c>
      <c r="I26" s="23" t="s">
        <v>56</v>
      </c>
      <c r="J26" s="23"/>
      <c r="K26" s="26"/>
      <c r="L26" s="24"/>
      <c r="M26" s="28">
        <v>3</v>
      </c>
      <c r="N26" s="2"/>
    </row>
    <row r="27" spans="1:15">
      <c r="A27" s="1"/>
      <c r="B27" s="19" t="s">
        <v>57</v>
      </c>
      <c r="C27" s="20">
        <f>1376</f>
        <v>1376</v>
      </c>
      <c r="D27" s="20">
        <v>2372</v>
      </c>
      <c r="E27" s="20">
        <f>SUM(C27:D27)</f>
        <v>3748</v>
      </c>
      <c r="F27" s="31">
        <f t="shared" si="1"/>
        <v>0.6328708644610459</v>
      </c>
      <c r="G27" s="30">
        <v>42125</v>
      </c>
      <c r="H27" s="22">
        <v>24</v>
      </c>
      <c r="I27" s="32" t="s">
        <v>58</v>
      </c>
      <c r="J27" s="26"/>
      <c r="K27" s="26"/>
      <c r="L27" s="27"/>
      <c r="M27" s="28">
        <v>6.9</v>
      </c>
      <c r="N27" s="2"/>
    </row>
    <row r="28" spans="1:15">
      <c r="A28" s="1"/>
      <c r="B28" s="19" t="s">
        <v>59</v>
      </c>
      <c r="C28" s="20">
        <v>694</v>
      </c>
      <c r="D28" s="20">
        <f>829+90</f>
        <v>919</v>
      </c>
      <c r="E28" s="20">
        <f>SUM(C28:D28)</f>
        <v>1613</v>
      </c>
      <c r="F28" s="31">
        <f t="shared" si="1"/>
        <v>0.56974581525108492</v>
      </c>
      <c r="G28" s="21">
        <v>42195</v>
      </c>
      <c r="H28" s="22">
        <v>25</v>
      </c>
      <c r="I28" s="23" t="s">
        <v>60</v>
      </c>
      <c r="J28" s="26"/>
      <c r="K28" s="26"/>
      <c r="L28" s="27"/>
      <c r="M28" s="28">
        <v>9.1999999999999993</v>
      </c>
      <c r="N28" s="2"/>
    </row>
    <row r="29" spans="1:15">
      <c r="A29" s="1"/>
      <c r="B29" s="19" t="s">
        <v>61</v>
      </c>
      <c r="C29" s="20">
        <v>818</v>
      </c>
      <c r="D29" s="20">
        <v>993</v>
      </c>
      <c r="E29" s="20">
        <f>SUM(C29:D29)</f>
        <v>1811</v>
      </c>
      <c r="F29" s="31">
        <f t="shared" si="1"/>
        <v>0.54831584759801211</v>
      </c>
      <c r="G29" s="21">
        <v>41613</v>
      </c>
      <c r="H29" s="22">
        <v>26</v>
      </c>
      <c r="I29" s="23" t="s">
        <v>15</v>
      </c>
      <c r="J29" s="26"/>
      <c r="K29" s="26"/>
      <c r="L29" s="27"/>
      <c r="M29" s="25" t="s">
        <v>16</v>
      </c>
      <c r="N29" s="2"/>
    </row>
    <row r="30" spans="1:15" ht="15.75" thickBot="1">
      <c r="A30" s="1"/>
      <c r="B30" s="33" t="s">
        <v>62</v>
      </c>
      <c r="C30" s="34">
        <v>867</v>
      </c>
      <c r="D30" s="34">
        <v>953</v>
      </c>
      <c r="E30" s="34">
        <f>SUM(C30:D30)</f>
        <v>1820</v>
      </c>
      <c r="F30" s="35">
        <f t="shared" si="1"/>
        <v>0.52362637362637365</v>
      </c>
      <c r="G30" s="36">
        <v>42036</v>
      </c>
      <c r="H30" s="37">
        <v>27</v>
      </c>
      <c r="I30" s="38" t="s">
        <v>15</v>
      </c>
      <c r="J30" s="38" t="s">
        <v>15</v>
      </c>
      <c r="K30" s="39"/>
      <c r="L30" s="40"/>
      <c r="M30" s="41" t="s">
        <v>16</v>
      </c>
      <c r="N30" s="2"/>
    </row>
    <row r="31" spans="1:15" ht="15.75" thickBot="1">
      <c r="A31" s="1"/>
      <c r="B31" s="42" t="s">
        <v>63</v>
      </c>
      <c r="C31" s="43">
        <f>SUM(C4:C30)</f>
        <v>12617</v>
      </c>
      <c r="D31" s="43">
        <f t="shared" ref="D31:E31" si="2">SUM(D4:D30)</f>
        <v>49683</v>
      </c>
      <c r="E31" s="43">
        <f t="shared" si="2"/>
        <v>62300</v>
      </c>
      <c r="F31" s="44">
        <f>D31/E31</f>
        <v>0.79747993579454257</v>
      </c>
      <c r="G31" s="45"/>
      <c r="H31" s="45"/>
      <c r="I31" s="45"/>
      <c r="J31" s="45"/>
      <c r="K31" s="45"/>
      <c r="L31" s="45"/>
      <c r="M31" s="45"/>
      <c r="N31" s="46"/>
      <c r="O31" s="45"/>
    </row>
  </sheetData>
  <mergeCells count="3">
    <mergeCell ref="B2:F2"/>
    <mergeCell ref="G2:L2"/>
    <mergeCell ref="M2:M3"/>
  </mergeCells>
  <hyperlinks>
    <hyperlink ref="I22" r:id="rId1" display="docto"/>
    <hyperlink ref="I16" r:id="rId2"/>
    <hyperlink ref="I21" r:id="rId3" display="docto"/>
    <hyperlink ref="J15" r:id="rId4"/>
    <hyperlink ref="I14" r:id="rId5"/>
    <hyperlink ref="I8" r:id="rId6"/>
    <hyperlink ref="I28" r:id="rId7" display="docto"/>
    <hyperlink ref="J6" r:id="rId8"/>
    <hyperlink ref="I20" r:id="rId9" display="docto"/>
    <hyperlink ref="I29" r:id="rId10"/>
    <hyperlink ref="J23" r:id="rId11"/>
    <hyperlink ref="I23" r:id="rId12"/>
    <hyperlink ref="K23" r:id="rId13"/>
    <hyperlink ref="I17" r:id="rId14" display="docto"/>
    <hyperlink ref="J9" r:id="rId15" display="docto"/>
    <hyperlink ref="I30" r:id="rId16"/>
    <hyperlink ref="J30" r:id="rId17"/>
    <hyperlink ref="I6" r:id="rId18" display="docto"/>
    <hyperlink ref="I10" r:id="rId19"/>
    <hyperlink ref="J11" r:id="rId20"/>
    <hyperlink ref="L9" r:id="rId21"/>
    <hyperlink ref="K9" r:id="rId22" display="notícia"/>
    <hyperlink ref="I11" r:id="rId23"/>
    <hyperlink ref="I5" r:id="rId24"/>
    <hyperlink ref="J5" r:id="rId25"/>
    <hyperlink ref="I13" r:id="rId26"/>
    <hyperlink ref="I15" r:id="rId27"/>
    <hyperlink ref="I7" r:id="rId28"/>
    <hyperlink ref="I4" r:id="rId29"/>
    <hyperlink ref="I19" r:id="rId30"/>
    <hyperlink ref="I26" r:id="rId31"/>
    <hyperlink ref="I12" r:id="rId32"/>
    <hyperlink ref="I18" r:id="rId33"/>
    <hyperlink ref="I27" r:id="rId34"/>
    <hyperlink ref="I24" r:id="rId35" display="docto"/>
    <hyperlink ref="I25" r:id="rId36" display="docto"/>
  </hyperlinks>
  <pageMargins left="0.511811024" right="0.511811024" top="0.78740157499999996" bottom="0.78740157499999996" header="0.31496062000000002" footer="0.31496062000000002"/>
  <pageSetup paperSize="9" orientation="portrait" r:id="rId37"/>
  <legacyDrawing r:id="rId38"/>
</worksheet>
</file>

<file path=xl/worksheets/sheet2.xml><?xml version="1.0" encoding="utf-8"?>
<worksheet xmlns="http://schemas.openxmlformats.org/spreadsheetml/2006/main" xmlns:r="http://schemas.openxmlformats.org/officeDocument/2006/relationships">
  <dimension ref="A1:L15"/>
  <sheetViews>
    <sheetView workbookViewId="0">
      <selection activeCell="C17" sqref="C17"/>
    </sheetView>
  </sheetViews>
  <sheetFormatPr defaultRowHeight="15"/>
  <cols>
    <col min="1" max="1" width="1.7109375" customWidth="1"/>
    <col min="3" max="3" width="12.42578125" customWidth="1"/>
    <col min="5" max="5" width="12.42578125" customWidth="1"/>
    <col min="7" max="7" width="12.42578125" customWidth="1"/>
    <col min="9" max="9" width="12.42578125" customWidth="1"/>
    <col min="11" max="11" width="12.42578125" customWidth="1"/>
    <col min="12" max="12" width="2.140625" customWidth="1"/>
  </cols>
  <sheetData>
    <row r="1" spans="1:12">
      <c r="A1" s="1"/>
      <c r="L1" s="1"/>
    </row>
    <row r="2" spans="1:12" ht="15.75" thickBot="1">
      <c r="A2" s="1"/>
      <c r="B2" s="1"/>
      <c r="C2" s="1"/>
      <c r="D2" s="1"/>
      <c r="E2" s="1"/>
      <c r="F2" s="1"/>
      <c r="G2" s="1"/>
      <c r="H2" s="1"/>
      <c r="I2" s="1"/>
      <c r="J2" s="1"/>
      <c r="K2" s="1"/>
      <c r="L2" s="1"/>
    </row>
    <row r="3" spans="1:12" ht="15.75" thickBot="1">
      <c r="A3" s="1"/>
      <c r="B3" s="55" t="s">
        <v>64</v>
      </c>
      <c r="C3" s="56"/>
      <c r="D3" s="47" t="s">
        <v>65</v>
      </c>
      <c r="E3" s="48"/>
      <c r="F3" s="55" t="s">
        <v>66</v>
      </c>
      <c r="G3" s="56"/>
      <c r="H3" s="47" t="s">
        <v>67</v>
      </c>
      <c r="I3" s="48"/>
      <c r="J3" s="55" t="s">
        <v>68</v>
      </c>
      <c r="K3" s="57"/>
      <c r="L3" s="1"/>
    </row>
    <row r="4" spans="1:12" ht="38.25">
      <c r="A4" s="1"/>
      <c r="B4" s="58" t="s">
        <v>69</v>
      </c>
      <c r="C4" s="59" t="s">
        <v>7</v>
      </c>
      <c r="D4" s="60" t="s">
        <v>69</v>
      </c>
      <c r="E4" s="61" t="s">
        <v>7</v>
      </c>
      <c r="F4" s="58" t="s">
        <v>69</v>
      </c>
      <c r="G4" s="59" t="s">
        <v>7</v>
      </c>
      <c r="H4" s="60" t="s">
        <v>69</v>
      </c>
      <c r="I4" s="61" t="s">
        <v>7</v>
      </c>
      <c r="J4" s="58" t="s">
        <v>69</v>
      </c>
      <c r="K4" s="62" t="s">
        <v>7</v>
      </c>
      <c r="L4" s="1"/>
    </row>
    <row r="5" spans="1:12">
      <c r="A5" s="1"/>
      <c r="B5" s="63" t="s">
        <v>42</v>
      </c>
      <c r="C5" s="64">
        <v>0.78358208955223885</v>
      </c>
      <c r="D5" s="65" t="s">
        <v>37</v>
      </c>
      <c r="E5" s="66">
        <v>0.81769870609981521</v>
      </c>
      <c r="F5" s="63" t="s">
        <v>19</v>
      </c>
      <c r="G5" s="64">
        <v>1</v>
      </c>
      <c r="H5" s="65" t="s">
        <v>21</v>
      </c>
      <c r="I5" s="66">
        <v>1</v>
      </c>
      <c r="J5" s="63" t="s">
        <v>22</v>
      </c>
      <c r="K5" s="67">
        <v>1</v>
      </c>
      <c r="L5" s="1"/>
    </row>
    <row r="6" spans="1:12">
      <c r="A6" s="1"/>
      <c r="B6" s="63" t="s">
        <v>44</v>
      </c>
      <c r="C6" s="64">
        <v>0.77851458885941649</v>
      </c>
      <c r="D6" s="65" t="s">
        <v>46</v>
      </c>
      <c r="E6" s="66">
        <v>0.77694687983496646</v>
      </c>
      <c r="F6" s="63" t="s">
        <v>30</v>
      </c>
      <c r="G6" s="64">
        <v>0.89271563547698873</v>
      </c>
      <c r="H6" s="65" t="s">
        <v>23</v>
      </c>
      <c r="I6" s="66">
        <v>0.98514418875618992</v>
      </c>
      <c r="J6" s="63" t="s">
        <v>14</v>
      </c>
      <c r="K6" s="67">
        <v>1</v>
      </c>
      <c r="L6" s="1"/>
    </row>
    <row r="7" spans="1:12" ht="15.75" thickBot="1">
      <c r="A7" s="1"/>
      <c r="B7" s="68" t="s">
        <v>61</v>
      </c>
      <c r="C7" s="69">
        <v>0.54831584759801211</v>
      </c>
      <c r="D7" s="65" t="s">
        <v>51</v>
      </c>
      <c r="E7" s="66">
        <v>0.69601962922573613</v>
      </c>
      <c r="F7" s="63" t="s">
        <v>34</v>
      </c>
      <c r="G7" s="64">
        <v>0.83952027412906916</v>
      </c>
      <c r="H7" s="65" t="s">
        <v>28</v>
      </c>
      <c r="I7" s="66">
        <v>0.95226130653266328</v>
      </c>
      <c r="J7" s="63" t="s">
        <v>17</v>
      </c>
      <c r="K7" s="67">
        <v>1</v>
      </c>
      <c r="L7" s="1"/>
    </row>
    <row r="8" spans="1:12" ht="16.5" thickTop="1" thickBot="1">
      <c r="A8" s="1"/>
      <c r="B8" s="70" t="s">
        <v>70</v>
      </c>
      <c r="C8" s="71">
        <f>AVERAGE(C5:C7)</f>
        <v>0.70347084200322241</v>
      </c>
      <c r="D8" s="72" t="s">
        <v>55</v>
      </c>
      <c r="E8" s="73">
        <v>0.63521545319465078</v>
      </c>
      <c r="F8" s="63" t="s">
        <v>53</v>
      </c>
      <c r="G8" s="64">
        <v>0.66192630898513249</v>
      </c>
      <c r="H8" s="65" t="s">
        <v>38</v>
      </c>
      <c r="I8" s="66">
        <v>0.80671414038657174</v>
      </c>
      <c r="J8" s="63" t="s">
        <v>27</v>
      </c>
      <c r="K8" s="67">
        <v>0.95499999999999996</v>
      </c>
      <c r="L8" s="1"/>
    </row>
    <row r="9" spans="1:12" ht="15.75" thickBot="1">
      <c r="A9" s="1"/>
      <c r="B9" s="1"/>
      <c r="C9" s="1"/>
      <c r="D9" s="74" t="s">
        <v>70</v>
      </c>
      <c r="E9" s="75">
        <f>AVERAGE(E5:E8)</f>
        <v>0.73147016708879209</v>
      </c>
      <c r="F9" s="68" t="s">
        <v>59</v>
      </c>
      <c r="G9" s="76">
        <v>0.56974581525108492</v>
      </c>
      <c r="H9" s="65" t="s">
        <v>40</v>
      </c>
      <c r="I9" s="66">
        <v>0.80464159811985903</v>
      </c>
      <c r="J9" s="63" t="s">
        <v>32</v>
      </c>
      <c r="K9" s="67">
        <v>0.85011848341232232</v>
      </c>
      <c r="L9" s="1"/>
    </row>
    <row r="10" spans="1:12" ht="15.75" thickBot="1">
      <c r="A10" s="1"/>
      <c r="B10" s="1"/>
      <c r="C10" s="1"/>
      <c r="D10" s="1"/>
      <c r="E10" s="1"/>
      <c r="F10" s="70" t="s">
        <v>70</v>
      </c>
      <c r="G10" s="71">
        <f>AVERAGE(G5:G9)</f>
        <v>0.79278160676845499</v>
      </c>
      <c r="H10" s="72" t="s">
        <v>50</v>
      </c>
      <c r="I10" s="73">
        <v>0.70150000000000001</v>
      </c>
      <c r="J10" s="63" t="s">
        <v>35</v>
      </c>
      <c r="K10" s="67">
        <v>0.82473684210526321</v>
      </c>
      <c r="L10" s="1"/>
    </row>
    <row r="11" spans="1:12" ht="15.75" thickBot="1">
      <c r="A11" s="1"/>
      <c r="B11" s="1"/>
      <c r="C11" s="1"/>
      <c r="D11" s="1"/>
      <c r="E11" s="1"/>
      <c r="F11" s="1"/>
      <c r="G11" s="1"/>
      <c r="H11" s="74" t="s">
        <v>70</v>
      </c>
      <c r="I11" s="75">
        <f>AVERAGE(I5:I10)</f>
        <v>0.87504353896588061</v>
      </c>
      <c r="J11" s="63" t="s">
        <v>48</v>
      </c>
      <c r="K11" s="67">
        <v>0.74016882849495569</v>
      </c>
      <c r="L11" s="1"/>
    </row>
    <row r="12" spans="1:12">
      <c r="A12" s="1"/>
      <c r="B12" s="77"/>
      <c r="C12" s="77"/>
      <c r="D12" s="77"/>
      <c r="E12" s="77"/>
      <c r="F12" s="77"/>
      <c r="G12" s="77"/>
      <c r="H12" s="77"/>
      <c r="I12" s="77"/>
      <c r="J12" s="63" t="s">
        <v>57</v>
      </c>
      <c r="K12" s="67">
        <v>0.6328708644610459</v>
      </c>
      <c r="L12" s="1"/>
    </row>
    <row r="13" spans="1:12" ht="15.75" thickBot="1">
      <c r="A13" s="1"/>
      <c r="B13" s="77"/>
      <c r="C13" s="77"/>
      <c r="D13" s="77"/>
      <c r="E13" s="77"/>
      <c r="F13" s="77"/>
      <c r="G13" s="77"/>
      <c r="H13" s="77"/>
      <c r="I13" s="77"/>
      <c r="J13" s="68" t="s">
        <v>62</v>
      </c>
      <c r="K13" s="76">
        <v>0.52362637362637365</v>
      </c>
      <c r="L13" s="1"/>
    </row>
    <row r="14" spans="1:12" ht="16.5" thickTop="1" thickBot="1">
      <c r="A14" s="1"/>
      <c r="B14" s="77"/>
      <c r="C14" s="77"/>
      <c r="D14" s="77"/>
      <c r="E14" s="77"/>
      <c r="F14" s="77"/>
      <c r="G14" s="77"/>
      <c r="H14" s="77"/>
      <c r="I14" s="77"/>
      <c r="J14" s="70" t="s">
        <v>70</v>
      </c>
      <c r="K14" s="78">
        <f>AVERAGE(K5:K13)</f>
        <v>0.8362801546777735</v>
      </c>
      <c r="L14" s="1"/>
    </row>
    <row r="15" spans="1:12">
      <c r="A15" s="1"/>
      <c r="B15" s="1"/>
      <c r="C15" s="1"/>
      <c r="D15" s="1"/>
      <c r="E15" s="1"/>
      <c r="F15" s="1"/>
      <c r="G15" s="1"/>
      <c r="H15" s="1"/>
      <c r="I15" s="1"/>
      <c r="J15" s="1"/>
      <c r="K15" s="1"/>
      <c r="L15" s="1"/>
    </row>
  </sheetData>
  <mergeCells count="5">
    <mergeCell ref="B3:C3"/>
    <mergeCell ref="D3:E3"/>
    <mergeCell ref="F3:G3"/>
    <mergeCell ref="H3:I3"/>
    <mergeCell ref="J3:K3"/>
  </mergeCell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Tabela 1</vt:lpstr>
      <vt:lpstr>Tabela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FamiliaLinBranco</dc:creator>
  <cp:lastModifiedBy>FamiliaLinBranco</cp:lastModifiedBy>
  <dcterms:created xsi:type="dcterms:W3CDTF">2016-02-24T11:35:25Z</dcterms:created>
  <dcterms:modified xsi:type="dcterms:W3CDTF">2016-02-25T02:02:12Z</dcterms:modified>
</cp:coreProperties>
</file>