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<sst xmlns="http://schemas.openxmlformats.org/spreadsheetml/2006/main" count="36" uniqueCount="29">
  <si>
    <t>ⓐ Attack Power Calculation × ⓑ Damage Bonus Calculation × ⓒ Enemy Defense Calculation × ⓓ Critical Calculation × ⓔ Skill Coefficient
× ⓕ Weakness Coefficient × ⓖ Final Damage Bonus × ⓗ Other Coefficients × ⓘ Random Range Coefficient</t>
  </si>
  <si>
    <t>ⓐ Attack Power Calculation</t>
  </si>
  <si>
    <t xml:space="preserve">Character Attack Value </t>
  </si>
  <si>
    <t>Weapon Attack Value</t>
  </si>
  <si>
    <t>Attack % (in %)</t>
  </si>
  <si>
    <t>Lowest Damage Roll</t>
  </si>
  <si>
    <t>Attack Constant (flat)</t>
  </si>
  <si>
    <t>Highest Damage Roll</t>
  </si>
  <si>
    <t>Average</t>
  </si>
  <si>
    <t>ⓑ Damage Bonus Calculation (in %)</t>
  </si>
  <si>
    <t>Attack Multiplier (in %)</t>
  </si>
  <si>
    <t>%</t>
  </si>
  <si>
    <t>Elemental Damage Bonus (in %)</t>
  </si>
  <si>
    <t>Increased Damage Taken by Ennemy (in %)</t>
  </si>
  <si>
    <t>Damage rolls</t>
  </si>
  <si>
    <t xml:space="preserve"> ⓒ Enemy Defense Calculation</t>
  </si>
  <si>
    <t>Ennemy Defense Value</t>
  </si>
  <si>
    <t>Level 82 Atavaka's stats</t>
  </si>
  <si>
    <t>Additional Defense Coefficient (in %)</t>
  </si>
  <si>
    <t>Pierce Rate (in %)</t>
  </si>
  <si>
    <t>Defense Reduction (in %)</t>
  </si>
  <si>
    <t>Winded ?</t>
  </si>
  <si>
    <t>Winded</t>
  </si>
  <si>
    <t>ⓓ Critical Calculation (in %)</t>
  </si>
  <si>
    <t>Critical Rate (in %)</t>
  </si>
  <si>
    <t>Critical Effect (Crit Mult.) (in %)</t>
  </si>
  <si>
    <t>ⓔ Skill Coefficient (in %)</t>
  </si>
  <si>
    <t>ⓕ Weakness Coefficient (Weakness = 120% / Normal = 100% / Resistance = 50%)</t>
  </si>
  <si>
    <t>ⓖ Final Damage 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</si>
</sst>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  <font>
      <b/>
      <sz val="11.0"/>
      <color theme="1"/>
      <name val="Aptos Narrow"/>
    </font>
    <font/>
  </fonts>
  <fills count="10">
    <fill>
      <patternFill patternType="none"/>
    </fill>
    <fill>
      <patternFill patternType="lightGray"/>
    </fill>
    <fill>
      <patternFill patternType="solid">
        <fgColor rgb="FFEE0000"/>
        <bgColor rgb="FFEE0000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rgb="FF00B05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Border="1" applyFont="1"/>
    <xf borderId="1" fillId="2" fontId="1" numFmtId="0" xfId="0" applyBorder="1" applyFill="1" applyFont="1"/>
    <xf borderId="0" fillId="3" fontId="2" numFmtId="0" xfId="0" applyFill="1" applyFont="1"/>
    <xf borderId="1" fillId="4" fontId="3" numFmtId="0" xfId="0" applyAlignment="1" applyBorder="1" applyFill="1" applyFont="1">
      <alignment readingOrder="0"/>
    </xf>
    <xf borderId="1" fillId="4" fontId="3" numFmtId="9" xfId="0" applyAlignment="1" applyBorder="1" applyFont="1" applyNumberFormat="1">
      <alignment readingOrder="0"/>
    </xf>
    <xf borderId="1" fillId="0" fontId="4" numFmtId="0" xfId="0" applyBorder="1" applyFont="1"/>
    <xf borderId="1" fillId="4" fontId="1" numFmtId="0" xfId="0" applyBorder="1" applyFont="1"/>
    <xf borderId="1" fillId="5" fontId="1" numFmtId="164" xfId="0" applyBorder="1" applyFill="1" applyFont="1" applyNumberFormat="1"/>
    <xf borderId="1" fillId="4" fontId="1" numFmtId="164" xfId="0" applyBorder="1" applyFont="1" applyNumberFormat="1"/>
    <xf borderId="1" fillId="0" fontId="2" numFmtId="0" xfId="0" applyBorder="1" applyFont="1"/>
    <xf borderId="1" fillId="6" fontId="1" numFmtId="0" xfId="0" applyBorder="1" applyFill="1" applyFont="1"/>
    <xf borderId="2" fillId="6" fontId="1" numFmtId="0" xfId="0" applyAlignment="1" applyBorder="1" applyFont="1">
      <alignment horizontal="center"/>
    </xf>
    <xf borderId="1" fillId="6" fontId="1" numFmtId="164" xfId="0" applyBorder="1" applyFont="1" applyNumberFormat="1"/>
    <xf borderId="3" fillId="0" fontId="5" numFmtId="0" xfId="0" applyBorder="1" applyFont="1"/>
    <xf borderId="1" fillId="0" fontId="3" numFmtId="0" xfId="0" applyAlignment="1" applyBorder="1" applyFont="1">
      <alignment readingOrder="0"/>
    </xf>
    <xf borderId="1" fillId="4" fontId="3" numFmtId="10" xfId="0" applyAlignment="1" applyBorder="1" applyFont="1" applyNumberFormat="1">
      <alignment readingOrder="0"/>
    </xf>
    <xf borderId="1" fillId="7" fontId="1" numFmtId="10" xfId="0" applyBorder="1" applyFill="1" applyFont="1" applyNumberFormat="1"/>
    <xf borderId="1" fillId="8" fontId="3" numFmtId="0" xfId="0" applyAlignment="1" applyBorder="1" applyFill="1" applyFont="1">
      <alignment readingOrder="0"/>
    </xf>
    <xf borderId="1" fillId="0" fontId="1" numFmtId="0" xfId="0" applyAlignment="1" applyBorder="1" applyFont="1">
      <alignment shrinkToFit="0" wrapText="1"/>
    </xf>
    <xf borderId="1" fillId="9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9.13"/>
    <col customWidth="1" min="4" max="4" width="15.5"/>
    <col customWidth="1" min="5" max="5" width="21.63"/>
    <col customWidth="1" min="6" max="7" width="10.63"/>
    <col customWidth="1" min="8" max="8" width="19.25"/>
    <col customWidth="1" min="9" max="26" width="10.63"/>
  </cols>
  <sheetData>
    <row r="6" ht="15.0" customHeight="1">
      <c r="A6" s="1" t="s">
        <v>0</v>
      </c>
    </row>
    <row r="11">
      <c r="C11" s="2" t="s">
        <v>1</v>
      </c>
      <c r="D11" s="3">
        <f>(D12+D13)*(1+D14)+D15</f>
        <v>44.88</v>
      </c>
      <c r="E11" s="4"/>
    </row>
    <row r="12">
      <c r="C12" s="2" t="s">
        <v>2</v>
      </c>
      <c r="D12" s="5">
        <v>22.0</v>
      </c>
      <c r="E12" s="4"/>
    </row>
    <row r="13">
      <c r="C13" s="2" t="s">
        <v>3</v>
      </c>
      <c r="D13" s="5">
        <v>22.0</v>
      </c>
      <c r="E13" s="4"/>
    </row>
    <row r="14">
      <c r="C14" s="2" t="s">
        <v>4</v>
      </c>
      <c r="D14" s="6">
        <v>0.02</v>
      </c>
      <c r="E14" s="4"/>
      <c r="H14" s="7" t="s">
        <v>5</v>
      </c>
      <c r="I14" s="7" t="str">
        <f>D11*D18*D24*D32*D37*D40*D43*0.95</f>
        <v>#VALUE!</v>
      </c>
    </row>
    <row r="15">
      <c r="C15" s="2" t="s">
        <v>6</v>
      </c>
      <c r="D15" s="8"/>
      <c r="E15" s="4"/>
      <c r="H15" s="7" t="s">
        <v>7</v>
      </c>
      <c r="I15" s="7" t="str">
        <f>D11*D18*D24*D32*D37*D40*D43*1.05</f>
        <v>#VALUE!</v>
      </c>
    </row>
    <row r="16">
      <c r="H16" s="7" t="s">
        <v>8</v>
      </c>
      <c r="I16" s="7" t="str">
        <f>AVERAGE(I14:I15)</f>
        <v>#VALUE!</v>
      </c>
    </row>
    <row r="18">
      <c r="C18" s="2" t="s">
        <v>9</v>
      </c>
      <c r="D18" s="9" t="str">
        <f>100%+(D19+D20+D21)</f>
        <v>#VALUE!</v>
      </c>
      <c r="E18" s="4"/>
    </row>
    <row r="19">
      <c r="C19" s="2" t="s">
        <v>10</v>
      </c>
      <c r="D19" s="5" t="s">
        <v>11</v>
      </c>
      <c r="E19" s="4"/>
    </row>
    <row r="20">
      <c r="C20" s="2" t="s">
        <v>12</v>
      </c>
      <c r="D20" s="5" t="s">
        <v>11</v>
      </c>
      <c r="E20" s="4"/>
    </row>
    <row r="21" ht="15.75" customHeight="1">
      <c r="C21" s="2" t="s">
        <v>13</v>
      </c>
      <c r="D21" s="10">
        <v>0.0</v>
      </c>
      <c r="E21" s="4"/>
      <c r="H21" s="11" t="s">
        <v>14</v>
      </c>
      <c r="I21" s="2"/>
      <c r="J21" s="11" t="s">
        <v>8</v>
      </c>
      <c r="K21" s="11" t="str">
        <f>AVERAGE(I21:I30)</f>
        <v>#DIV/0!</v>
      </c>
    </row>
    <row r="22" ht="15.75" customHeight="1">
      <c r="I22" s="2"/>
    </row>
    <row r="23" ht="15.75" customHeight="1">
      <c r="I23" s="2"/>
    </row>
    <row r="24" ht="15.75" customHeight="1">
      <c r="C24" s="2" t="s">
        <v>15</v>
      </c>
      <c r="D24" s="12">
        <f>1-((D25*((100%+D26)*(100%-D27)-D28)*(100%-E29)))/(D25*((100%+D26)*(100%-D27)-D28)*(100%-E29)+1400)</f>
        <v>0.2676439292</v>
      </c>
      <c r="E24" s="4"/>
      <c r="I24" s="2"/>
    </row>
    <row r="25" ht="15.75" customHeight="1">
      <c r="C25" s="2" t="s">
        <v>16</v>
      </c>
      <c r="D25" s="12">
        <v>1279.9</v>
      </c>
      <c r="E25" s="13" t="s">
        <v>17</v>
      </c>
      <c r="I25" s="2"/>
    </row>
    <row r="26" ht="15.75" customHeight="1">
      <c r="C26" s="2" t="s">
        <v>18</v>
      </c>
      <c r="D26" s="14">
        <v>2.584</v>
      </c>
      <c r="E26" s="15"/>
      <c r="I26" s="2"/>
    </row>
    <row r="27" ht="15.75" customHeight="1">
      <c r="C27" s="16" t="s">
        <v>19</v>
      </c>
      <c r="D27" s="17">
        <v>0.051</v>
      </c>
      <c r="E27" s="4"/>
      <c r="I27" s="2"/>
    </row>
    <row r="28" ht="15.75" customHeight="1">
      <c r="C28" s="2" t="s">
        <v>20</v>
      </c>
      <c r="D28" s="6">
        <v>0.0</v>
      </c>
      <c r="E28" s="4"/>
      <c r="I28" s="2"/>
    </row>
    <row r="29" ht="15.75" customHeight="1">
      <c r="C29" s="16" t="s">
        <v>21</v>
      </c>
      <c r="D29" s="5" t="s">
        <v>22</v>
      </c>
      <c r="E29" s="4">
        <f>IF($D$29="Winded",12%,0%)</f>
        <v>0.12</v>
      </c>
      <c r="I29" s="2"/>
    </row>
    <row r="30" ht="15.75" customHeight="1">
      <c r="I30" s="2"/>
    </row>
    <row r="31" ht="15.75" customHeight="1"/>
    <row r="32" ht="15.75" customHeight="1">
      <c r="C32" s="2" t="s">
        <v>23</v>
      </c>
      <c r="D32" s="18" t="str">
        <f>(100%+D33*(D34-100%))</f>
        <v>#VALUE!</v>
      </c>
      <c r="E32" s="4"/>
    </row>
    <row r="33" ht="15.75" customHeight="1">
      <c r="C33" s="2" t="s">
        <v>24</v>
      </c>
      <c r="D33" s="5" t="s">
        <v>11</v>
      </c>
      <c r="E33" s="4"/>
    </row>
    <row r="34" ht="15.75" customHeight="1">
      <c r="C34" s="2" t="s">
        <v>25</v>
      </c>
      <c r="D34" s="5" t="s">
        <v>11</v>
      </c>
      <c r="E34" s="4"/>
    </row>
    <row r="35" ht="15.75" customHeight="1"/>
    <row r="36" ht="15.75" customHeight="1"/>
    <row r="37" ht="15.75" customHeight="1">
      <c r="C37" s="2" t="s">
        <v>26</v>
      </c>
      <c r="D37" s="19" t="s">
        <v>11</v>
      </c>
      <c r="E37" s="4"/>
    </row>
    <row r="38" ht="15.75" customHeight="1"/>
    <row r="39" ht="15.75" customHeight="1"/>
    <row r="40" ht="15.75" customHeight="1">
      <c r="C40" s="20" t="s">
        <v>27</v>
      </c>
      <c r="D40" s="19" t="s">
        <v>11</v>
      </c>
      <c r="E40" s="4"/>
    </row>
    <row r="41" ht="15.75" customHeight="1"/>
    <row r="42" ht="15.75" customHeight="1"/>
    <row r="43" ht="15.75" customHeight="1">
      <c r="C43" s="2" t="s">
        <v>28</v>
      </c>
      <c r="D43" s="21" t="s">
        <v>11</v>
      </c>
      <c r="E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6:P7"/>
    <mergeCell ref="E25:E26"/>
  </mergeCells>
  <dataValidations>
    <dataValidation type="list" allowBlank="1" showErrorMessage="1" sqref="D29">
      <formula1>"Winded,Not Winded"</formula1>
    </dataValidation>
  </dataValidations>
  <printOptions/>
  <pageMargins bottom="0.75" footer="0.0" header="0.0" left="0.7" right="0.7" top="0.75"/>
  <pageSetup orientation="landscape"/>
  <drawing r:id="rId1"/>
</worksheet>
</file>