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ocuments/GitHub/RobotMT/datasheet/regulateur_refV/"/>
    </mc:Choice>
  </mc:AlternateContent>
  <xr:revisionPtr revIDLastSave="0" documentId="13_ncr:1_{B0BA96D4-DE0F-FC49-ACC3-EE01933A1469}" xr6:coauthVersionLast="33" xr6:coauthVersionMax="33" xr10:uidLastSave="{00000000-0000-0000-0000-000000000000}"/>
  <bookViews>
    <workbookView xWindow="0" yWindow="460" windowWidth="28800" windowHeight="17540" activeTab="1" xr2:uid="{2CC9DB99-88B5-BB4C-9188-C2FE516B88A5}"/>
  </bookViews>
  <sheets>
    <sheet name="Feuil1" sheetId="1" r:id="rId1"/>
    <sheet name="Feuil2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I17" i="1"/>
  <c r="K17" i="1" s="1"/>
  <c r="E17" i="1"/>
  <c r="H17" i="1" s="1"/>
  <c r="L14" i="1"/>
  <c r="I14" i="1"/>
  <c r="K14" i="1" s="1"/>
  <c r="E14" i="1"/>
  <c r="H14" i="1" s="1"/>
  <c r="L11" i="1"/>
  <c r="I11" i="1"/>
  <c r="K11" i="1" s="1"/>
  <c r="E11" i="1"/>
  <c r="H11" i="1" s="1"/>
  <c r="L8" i="1"/>
  <c r="I8" i="1"/>
  <c r="K8" i="1" s="1"/>
  <c r="E8" i="1"/>
  <c r="H8" i="1" s="1"/>
  <c r="L5" i="1"/>
  <c r="I5" i="1"/>
  <c r="K5" i="1" s="1"/>
  <c r="E5" i="1"/>
  <c r="H5" i="1" s="1"/>
  <c r="L3" i="1"/>
  <c r="L4" i="1"/>
  <c r="L6" i="1"/>
  <c r="L7" i="1"/>
  <c r="L9" i="1"/>
  <c r="L10" i="1"/>
  <c r="L12" i="1"/>
  <c r="L13" i="1"/>
  <c r="L15" i="1"/>
  <c r="L16" i="1"/>
  <c r="L18" i="1"/>
  <c r="L19" i="1"/>
  <c r="L2" i="1"/>
  <c r="I2" i="1"/>
  <c r="K2" i="1" s="1"/>
  <c r="E2" i="1"/>
  <c r="E18" i="1"/>
  <c r="H18" i="1" s="1"/>
  <c r="I18" i="1"/>
  <c r="K18" i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3" i="2"/>
  <c r="L3" i="2" s="1"/>
  <c r="F6" i="2"/>
  <c r="G6" i="2" s="1"/>
  <c r="H6" i="2" s="1"/>
  <c r="I6" i="2" s="1"/>
  <c r="F8" i="2"/>
  <c r="G8" i="2" s="1"/>
  <c r="H8" i="2" s="1"/>
  <c r="I8" i="2" s="1"/>
  <c r="F9" i="2"/>
  <c r="G9" i="2" s="1"/>
  <c r="H9" i="2" s="1"/>
  <c r="I9" i="2" s="1"/>
  <c r="F11" i="2"/>
  <c r="G11" i="2" s="1"/>
  <c r="H11" i="2" s="1"/>
  <c r="I11" i="2" s="1"/>
  <c r="F12" i="2"/>
  <c r="G12" i="2" s="1"/>
  <c r="H12" i="2" s="1"/>
  <c r="I12" i="2" s="1"/>
  <c r="F14" i="2"/>
  <c r="G14" i="2" s="1"/>
  <c r="H14" i="2" s="1"/>
  <c r="I14" i="2" s="1"/>
  <c r="F15" i="2"/>
  <c r="G15" i="2" s="1"/>
  <c r="H15" i="2" s="1"/>
  <c r="I15" i="2" s="1"/>
  <c r="F17" i="2"/>
  <c r="G17" i="2" s="1"/>
  <c r="H17" i="2" s="1"/>
  <c r="I17" i="2" s="1"/>
  <c r="F18" i="2"/>
  <c r="G18" i="2" s="1"/>
  <c r="H18" i="2" s="1"/>
  <c r="I18" i="2" s="1"/>
  <c r="F20" i="2"/>
  <c r="G20" i="2" s="1"/>
  <c r="H20" i="2" s="1"/>
  <c r="I20" i="2" s="1"/>
  <c r="F5" i="2"/>
  <c r="G5" i="2"/>
  <c r="H5" i="2" s="1"/>
  <c r="I5" i="2" s="1"/>
  <c r="F3" i="2"/>
  <c r="G3" i="2" s="1"/>
  <c r="H3" i="2" s="1"/>
  <c r="I3" i="2" s="1"/>
  <c r="E19" i="2"/>
  <c r="F19" i="2" s="1"/>
  <c r="E16" i="2"/>
  <c r="F16" i="2" s="1"/>
  <c r="E13" i="2"/>
  <c r="F13" i="2" s="1"/>
  <c r="E10" i="2"/>
  <c r="F10" i="2" s="1"/>
  <c r="E7" i="2"/>
  <c r="F7" i="2" s="1"/>
  <c r="E4" i="2"/>
  <c r="F4" i="2" s="1"/>
  <c r="D19" i="2"/>
  <c r="D16" i="2"/>
  <c r="D13" i="2"/>
  <c r="D10" i="2"/>
  <c r="D7" i="2"/>
  <c r="D4" i="2"/>
  <c r="E4" i="1"/>
  <c r="E6" i="1"/>
  <c r="H6" i="1" s="1"/>
  <c r="E7" i="1"/>
  <c r="E9" i="1"/>
  <c r="H9" i="1" s="1"/>
  <c r="E10" i="1"/>
  <c r="E12" i="1"/>
  <c r="H12" i="1" s="1"/>
  <c r="E13" i="1"/>
  <c r="E15" i="1"/>
  <c r="H15" i="1" s="1"/>
  <c r="E16" i="1"/>
  <c r="E19" i="1"/>
  <c r="E3" i="1"/>
  <c r="K19" i="1"/>
  <c r="I4" i="1"/>
  <c r="K4" i="1" s="1"/>
  <c r="I6" i="1"/>
  <c r="K6" i="1" s="1"/>
  <c r="I7" i="1"/>
  <c r="K7" i="1" s="1"/>
  <c r="I9" i="1"/>
  <c r="K9" i="1" s="1"/>
  <c r="I10" i="1"/>
  <c r="K10" i="1" s="1"/>
  <c r="I12" i="1"/>
  <c r="K12" i="1" s="1"/>
  <c r="I13" i="1"/>
  <c r="K13" i="1" s="1"/>
  <c r="I15" i="1"/>
  <c r="K15" i="1" s="1"/>
  <c r="I16" i="1"/>
  <c r="K16" i="1" s="1"/>
  <c r="I19" i="1"/>
  <c r="I3" i="1"/>
  <c r="K3" i="1" s="1"/>
  <c r="H2" i="1" l="1"/>
  <c r="G13" i="2"/>
  <c r="H13" i="2" s="1"/>
  <c r="I13" i="2" s="1"/>
  <c r="G16" i="2"/>
  <c r="H16" i="2" s="1"/>
  <c r="I16" i="2" s="1"/>
  <c r="G7" i="2"/>
  <c r="H7" i="2" s="1"/>
  <c r="I7" i="2" s="1"/>
  <c r="G19" i="2"/>
  <c r="H19" i="2" s="1"/>
  <c r="I19" i="2" s="1"/>
  <c r="G10" i="2"/>
  <c r="H10" i="2" s="1"/>
  <c r="I10" i="2" s="1"/>
  <c r="G4" i="2"/>
  <c r="H4" i="2" s="1"/>
  <c r="I4" i="2" s="1"/>
  <c r="H19" i="1"/>
  <c r="H16" i="1"/>
  <c r="H13" i="1"/>
  <c r="H10" i="1"/>
  <c r="H7" i="1"/>
  <c r="H4" i="1"/>
  <c r="H3" i="1" l="1"/>
</calcChain>
</file>

<file path=xl/sharedStrings.xml><?xml version="1.0" encoding="utf-8"?>
<sst xmlns="http://schemas.openxmlformats.org/spreadsheetml/2006/main" count="73" uniqueCount="32">
  <si>
    <t>Min</t>
  </si>
  <si>
    <t>Nominale</t>
  </si>
  <si>
    <t>Max</t>
  </si>
  <si>
    <t>Vin (V)</t>
  </si>
  <si>
    <t>R1 (ohms)</t>
  </si>
  <si>
    <t>R2 (ohms)</t>
  </si>
  <si>
    <t>Zin (ohms)</t>
  </si>
  <si>
    <t>Req (ohms)</t>
  </si>
  <si>
    <t>Vout (V)</t>
  </si>
  <si>
    <t>Ze (impédance equivalente vue par l'entrée analogique) (ohms)</t>
  </si>
  <si>
    <t>Vout souhaité (V)</t>
  </si>
  <si>
    <t>R2 calculée (ohms)</t>
  </si>
  <si>
    <t>Vout que l'on doit trouver (V)</t>
  </si>
  <si>
    <t>R2 réelle (ohms)</t>
  </si>
  <si>
    <t>Req réelle (ohms)</t>
  </si>
  <si>
    <t>R1 réelle imposée (ohms)</t>
  </si>
  <si>
    <t>Pont 1</t>
  </si>
  <si>
    <t>Pont 2</t>
  </si>
  <si>
    <t>Pont 3</t>
  </si>
  <si>
    <t>Pont 4</t>
  </si>
  <si>
    <t>Pont 5</t>
  </si>
  <si>
    <t>Pont 6</t>
  </si>
  <si>
    <t>nominale</t>
  </si>
  <si>
    <t>min</t>
  </si>
  <si>
    <t>max</t>
  </si>
  <si>
    <t>Vout (décimal)</t>
  </si>
  <si>
    <t>Vout (hexadecimal)</t>
  </si>
  <si>
    <t>THEORIE</t>
  </si>
  <si>
    <t>MESURE</t>
  </si>
  <si>
    <t>BF7</t>
  </si>
  <si>
    <t>BFE</t>
  </si>
  <si>
    <t>8FE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</si>
</sst>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/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882B-EEDE-B540-9BD8-32210FD71F87}">
  <dimension ref="A1:N19"/>
  <sheetViews>
    <sheetView zoomScale="125" workbookViewId="0">
      <selection activeCell="H7" sqref="H7"/>
    </sheetView>
  </sheetViews>
  <sheetFormatPr baseColWidth="10" defaultRowHeight="16" x14ac:dyDescent="0.2"/>
  <cols>
    <col min="2" max="2" width="9.1640625" bestFit="1" customWidth="1"/>
    <col min="3" max="3" width="12.5" customWidth="1"/>
    <col min="4" max="4" width="22.6640625" bestFit="1" customWidth="1"/>
    <col min="5" max="5" width="17" bestFit="1" customWidth="1"/>
    <col min="6" max="6" width="14.6640625" bestFit="1" customWidth="1"/>
    <col min="7" max="7" width="10" bestFit="1" customWidth="1"/>
    <col min="8" max="8" width="10.6640625" bestFit="1" customWidth="1"/>
    <col min="9" max="9" width="15.83203125" bestFit="1" customWidth="1"/>
    <col min="10" max="10" width="15.6640625" bestFit="1" customWidth="1"/>
    <col min="11" max="11" width="14.83203125" customWidth="1"/>
    <col min="12" max="12" width="20.33203125" customWidth="1"/>
  </cols>
  <sheetData>
    <row r="1" spans="1:14" x14ac:dyDescent="0.2">
      <c r="C1" s="8" t="s">
        <v>3</v>
      </c>
      <c r="D1" s="8" t="s">
        <v>15</v>
      </c>
      <c r="E1" s="9" t="s">
        <v>11</v>
      </c>
      <c r="F1" s="12" t="s">
        <v>13</v>
      </c>
      <c r="G1" s="8" t="s">
        <v>6</v>
      </c>
      <c r="H1" s="8" t="s">
        <v>7</v>
      </c>
      <c r="I1" s="12" t="s">
        <v>14</v>
      </c>
      <c r="J1" s="8" t="s">
        <v>10</v>
      </c>
      <c r="K1" s="12" t="s">
        <v>12</v>
      </c>
      <c r="L1" s="8" t="s">
        <v>9</v>
      </c>
    </row>
    <row r="2" spans="1:14" x14ac:dyDescent="0.2">
      <c r="A2" s="26" t="s">
        <v>16</v>
      </c>
      <c r="B2" s="1" t="s">
        <v>0</v>
      </c>
      <c r="C2" s="2">
        <v>3</v>
      </c>
      <c r="D2" s="6">
        <v>270</v>
      </c>
      <c r="E2" s="10">
        <f>((G2*J2*D2)/(G2*C2-(G2+D2)*J2))</f>
        <v>4153.8461538461543</v>
      </c>
      <c r="F2" s="10">
        <v>560</v>
      </c>
      <c r="G2" s="6">
        <v>2000</v>
      </c>
      <c r="H2" s="6">
        <f t="shared" ref="H2:H19" si="0">E2*G2/(E2+G2)</f>
        <v>1350</v>
      </c>
      <c r="I2" s="6">
        <f>F2*G2/(F2+G2)</f>
        <v>437.5</v>
      </c>
      <c r="J2" s="2">
        <v>2.5</v>
      </c>
      <c r="K2" s="2">
        <f>(C2*I2)/(I2+D2)</f>
        <v>1.8551236749116609</v>
      </c>
      <c r="L2" s="2">
        <f>D2*F2/(D2+F2)</f>
        <v>182.16867469879517</v>
      </c>
    </row>
    <row r="3" spans="1:14" x14ac:dyDescent="0.2">
      <c r="A3" s="26"/>
      <c r="B3" s="4" t="s">
        <v>1</v>
      </c>
      <c r="C3" s="2">
        <v>3.7</v>
      </c>
      <c r="D3" s="6">
        <v>270</v>
      </c>
      <c r="E3" s="10">
        <f>((G3*J3*D3)/(G3*C3-(G3+D3)*J3))</f>
        <v>782.60869565217388</v>
      </c>
      <c r="F3" s="10">
        <v>560</v>
      </c>
      <c r="G3" s="6">
        <v>2000</v>
      </c>
      <c r="H3" s="6">
        <f t="shared" si="0"/>
        <v>562.49999999999989</v>
      </c>
      <c r="I3" s="6">
        <f>F3*G3/(F3+G3)</f>
        <v>437.5</v>
      </c>
      <c r="J3" s="2">
        <v>2.5</v>
      </c>
      <c r="K3" s="2">
        <f>(C3*I3)/(I3+D3)</f>
        <v>2.2879858657243815</v>
      </c>
      <c r="L3" s="2">
        <f t="shared" ref="L3:L19" si="1">D3*F3/(D3+F3)</f>
        <v>182.16867469879517</v>
      </c>
    </row>
    <row r="4" spans="1:14" x14ac:dyDescent="0.2">
      <c r="A4" s="26"/>
      <c r="B4" s="11" t="s">
        <v>2</v>
      </c>
      <c r="C4" s="2">
        <v>4</v>
      </c>
      <c r="D4" s="7">
        <v>270</v>
      </c>
      <c r="E4" s="10">
        <f t="shared" ref="E4:E19" si="2">((G4*J4*D4)/(G4*C4-(G4+D4)*J4))</f>
        <v>580.64516129032256</v>
      </c>
      <c r="F4" s="7">
        <v>560</v>
      </c>
      <c r="G4" s="6">
        <v>2000</v>
      </c>
      <c r="H4" s="6">
        <f t="shared" si="0"/>
        <v>450</v>
      </c>
      <c r="I4" s="6">
        <f t="shared" ref="I4:I19" si="3">F4*G4/(F4+G4)</f>
        <v>437.5</v>
      </c>
      <c r="J4" s="2">
        <v>2.5</v>
      </c>
      <c r="K4" s="2">
        <f t="shared" ref="K4:K18" si="4">(C4*I4)/(I4+D4)</f>
        <v>2.4734982332155475</v>
      </c>
      <c r="L4" s="2">
        <f t="shared" si="1"/>
        <v>182.16867469879517</v>
      </c>
    </row>
    <row r="5" spans="1:14" x14ac:dyDescent="0.2">
      <c r="A5" s="26" t="s">
        <v>17</v>
      </c>
      <c r="B5" s="20" t="s">
        <v>0</v>
      </c>
      <c r="C5" s="19">
        <v>6</v>
      </c>
      <c r="D5" s="18">
        <v>560</v>
      </c>
      <c r="E5" s="18">
        <f>((G5*J5*D5)/(G5*C5-(G5+D5)*J5))</f>
        <v>500</v>
      </c>
      <c r="F5" s="18">
        <v>300</v>
      </c>
      <c r="G5" s="18">
        <v>2000</v>
      </c>
      <c r="H5" s="18">
        <f t="shared" si="0"/>
        <v>400</v>
      </c>
      <c r="I5" s="18">
        <f>F5*G5/(F5+G5)</f>
        <v>260.86956521739131</v>
      </c>
      <c r="J5" s="19">
        <v>2.5</v>
      </c>
      <c r="K5" s="19">
        <f>(C5*I5)/(I5+D5)</f>
        <v>1.9067796610169494</v>
      </c>
      <c r="L5" s="19">
        <f>D5*F5/(D5+F5)</f>
        <v>195.34883720930233</v>
      </c>
    </row>
    <row r="6" spans="1:14" x14ac:dyDescent="0.2">
      <c r="A6" s="26"/>
      <c r="B6" s="16" t="s">
        <v>1</v>
      </c>
      <c r="C6" s="19">
        <v>7.4</v>
      </c>
      <c r="D6" s="18">
        <v>560</v>
      </c>
      <c r="E6" s="18">
        <f t="shared" si="2"/>
        <v>333.33333333333331</v>
      </c>
      <c r="F6" s="18">
        <v>300</v>
      </c>
      <c r="G6" s="18">
        <v>2000</v>
      </c>
      <c r="H6" s="18">
        <f t="shared" si="0"/>
        <v>285.71428571428567</v>
      </c>
      <c r="I6" s="18">
        <f t="shared" si="3"/>
        <v>260.86956521739131</v>
      </c>
      <c r="J6" s="19">
        <v>2.5</v>
      </c>
      <c r="K6" s="19">
        <f t="shared" si="4"/>
        <v>2.3516949152542375</v>
      </c>
      <c r="L6" s="19">
        <f t="shared" si="1"/>
        <v>195.34883720930233</v>
      </c>
    </row>
    <row r="7" spans="1:14" x14ac:dyDescent="0.2">
      <c r="A7" s="26"/>
      <c r="B7" s="11" t="s">
        <v>2</v>
      </c>
      <c r="C7" s="19">
        <v>8</v>
      </c>
      <c r="D7" s="7">
        <v>560</v>
      </c>
      <c r="E7" s="18">
        <f t="shared" si="2"/>
        <v>291.66666666666669</v>
      </c>
      <c r="F7" s="7">
        <v>300</v>
      </c>
      <c r="G7" s="18">
        <v>2000</v>
      </c>
      <c r="H7" s="18">
        <f t="shared" si="0"/>
        <v>254.54545454545459</v>
      </c>
      <c r="I7" s="18">
        <f t="shared" si="3"/>
        <v>260.86956521739131</v>
      </c>
      <c r="J7" s="19">
        <v>2.5</v>
      </c>
      <c r="K7" s="19">
        <f t="shared" si="4"/>
        <v>2.5423728813559325</v>
      </c>
      <c r="L7" s="19">
        <f t="shared" si="1"/>
        <v>195.34883720930233</v>
      </c>
    </row>
    <row r="8" spans="1:14" x14ac:dyDescent="0.2">
      <c r="A8" s="26" t="s">
        <v>18</v>
      </c>
      <c r="B8" s="1" t="s">
        <v>0</v>
      </c>
      <c r="C8" s="23">
        <v>9</v>
      </c>
      <c r="D8" s="10">
        <v>820</v>
      </c>
      <c r="E8" s="10">
        <f>((G8*J8*D8)/(G8*C8-(G8+D8)*J8))</f>
        <v>374.42922374429224</v>
      </c>
      <c r="F8" s="10">
        <v>240</v>
      </c>
      <c r="G8" s="6">
        <v>2000</v>
      </c>
      <c r="H8" s="6">
        <f t="shared" si="0"/>
        <v>315.38461538461536</v>
      </c>
      <c r="I8" s="6">
        <f>F8*G8/(F8+G8)</f>
        <v>214.28571428571428</v>
      </c>
      <c r="J8" s="2">
        <v>2.5</v>
      </c>
      <c r="K8" s="2">
        <f>(C8*I8)/(I8+D8)</f>
        <v>1.8646408839779005</v>
      </c>
      <c r="L8" s="2">
        <f>D8*F8/(D8+F8)</f>
        <v>185.66037735849056</v>
      </c>
      <c r="M8" s="24"/>
      <c r="N8" s="24"/>
    </row>
    <row r="9" spans="1:14" x14ac:dyDescent="0.2">
      <c r="A9" s="26"/>
      <c r="B9" s="4" t="s">
        <v>1</v>
      </c>
      <c r="C9" s="2">
        <v>11.1</v>
      </c>
      <c r="D9" s="6">
        <v>820</v>
      </c>
      <c r="E9" s="10">
        <f t="shared" si="2"/>
        <v>270.62706270627064</v>
      </c>
      <c r="F9" s="10">
        <v>240</v>
      </c>
      <c r="G9" s="6">
        <v>2000</v>
      </c>
      <c r="H9" s="6">
        <f t="shared" si="0"/>
        <v>238.37209302325587</v>
      </c>
      <c r="I9" s="6">
        <f t="shared" si="3"/>
        <v>214.28571428571428</v>
      </c>
      <c r="J9" s="2">
        <v>2.5</v>
      </c>
      <c r="K9" s="2">
        <f t="shared" si="4"/>
        <v>2.2997237569060776</v>
      </c>
      <c r="L9" s="2">
        <f t="shared" si="1"/>
        <v>185.66037735849056</v>
      </c>
    </row>
    <row r="10" spans="1:14" x14ac:dyDescent="0.2">
      <c r="A10" s="26"/>
      <c r="B10" s="11" t="s">
        <v>2</v>
      </c>
      <c r="C10" s="2">
        <v>12</v>
      </c>
      <c r="D10" s="7">
        <v>820</v>
      </c>
      <c r="E10" s="10">
        <f t="shared" si="2"/>
        <v>241.88790560471978</v>
      </c>
      <c r="F10" s="7">
        <v>240</v>
      </c>
      <c r="G10" s="6">
        <v>2000</v>
      </c>
      <c r="H10" s="6">
        <f t="shared" si="0"/>
        <v>215.78947368421052</v>
      </c>
      <c r="I10" s="6">
        <f t="shared" si="3"/>
        <v>214.28571428571428</v>
      </c>
      <c r="J10" s="2">
        <v>2.5</v>
      </c>
      <c r="K10" s="2">
        <f t="shared" si="4"/>
        <v>2.4861878453038675</v>
      </c>
      <c r="L10" s="2">
        <f t="shared" si="1"/>
        <v>185.66037735849056</v>
      </c>
    </row>
    <row r="11" spans="1:14" x14ac:dyDescent="0.2">
      <c r="A11" s="26" t="s">
        <v>19</v>
      </c>
      <c r="B11" s="20" t="s">
        <v>0</v>
      </c>
      <c r="C11" s="19">
        <v>12</v>
      </c>
      <c r="D11" s="18">
        <v>110</v>
      </c>
      <c r="E11" s="18">
        <f>((G11*J11*D11)/(G11*C11-(G11+D11)*J11))</f>
        <v>29.372496662216289</v>
      </c>
      <c r="F11" s="18">
        <v>220</v>
      </c>
      <c r="G11" s="18">
        <v>2000</v>
      </c>
      <c r="H11" s="18">
        <f t="shared" si="0"/>
        <v>28.947368421052634</v>
      </c>
      <c r="I11" s="18">
        <f>F11*G11/(F11+G11)</f>
        <v>198.19819819819818</v>
      </c>
      <c r="J11" s="19">
        <v>2.5</v>
      </c>
      <c r="K11" s="19">
        <f>(C11*I11)/(I11+D11)</f>
        <v>7.7170418006430879</v>
      </c>
      <c r="L11" s="19">
        <f>D11*F11/(D11+F11)</f>
        <v>73.333333333333329</v>
      </c>
    </row>
    <row r="12" spans="1:14" x14ac:dyDescent="0.2">
      <c r="A12" s="26"/>
      <c r="B12" s="16" t="s">
        <v>1</v>
      </c>
      <c r="C12" s="19">
        <v>14.8</v>
      </c>
      <c r="D12" s="18">
        <v>1100</v>
      </c>
      <c r="E12" s="18">
        <f t="shared" si="2"/>
        <v>251.71624713958809</v>
      </c>
      <c r="F12" s="18">
        <v>220</v>
      </c>
      <c r="G12" s="18">
        <v>2000</v>
      </c>
      <c r="H12" s="18">
        <f t="shared" si="0"/>
        <v>223.57723577235771</v>
      </c>
      <c r="I12" s="18">
        <f t="shared" si="3"/>
        <v>198.19819819819818</v>
      </c>
      <c r="J12" s="19">
        <v>2.5</v>
      </c>
      <c r="K12" s="19">
        <f t="shared" si="4"/>
        <v>2.2595419847328246</v>
      </c>
      <c r="L12" s="19">
        <f t="shared" si="1"/>
        <v>183.33333333333334</v>
      </c>
    </row>
    <row r="13" spans="1:14" x14ac:dyDescent="0.2">
      <c r="A13" s="26"/>
      <c r="B13" s="11" t="s">
        <v>2</v>
      </c>
      <c r="C13" s="19">
        <v>16</v>
      </c>
      <c r="D13" s="7">
        <v>1100</v>
      </c>
      <c r="E13" s="18">
        <f t="shared" si="2"/>
        <v>226.8041237113402</v>
      </c>
      <c r="F13" s="7">
        <v>220</v>
      </c>
      <c r="G13" s="18">
        <v>2000</v>
      </c>
      <c r="H13" s="18">
        <f t="shared" si="0"/>
        <v>203.7037037037037</v>
      </c>
      <c r="I13" s="18">
        <f t="shared" si="3"/>
        <v>198.19819819819818</v>
      </c>
      <c r="J13" s="19">
        <v>2.5</v>
      </c>
      <c r="K13" s="19">
        <f t="shared" si="4"/>
        <v>2.4427480916030531</v>
      </c>
      <c r="L13" s="19">
        <f t="shared" si="1"/>
        <v>183.33333333333334</v>
      </c>
    </row>
    <row r="14" spans="1:14" x14ac:dyDescent="0.2">
      <c r="A14" s="26" t="s">
        <v>20</v>
      </c>
      <c r="B14" s="1" t="s">
        <v>0</v>
      </c>
      <c r="C14" s="23">
        <v>15</v>
      </c>
      <c r="D14" s="10">
        <v>1300</v>
      </c>
      <c r="E14" s="10">
        <f>((G14*J14*D14)/(G14*C14-(G14+D14)*J14))</f>
        <v>298.85057471264366</v>
      </c>
      <c r="F14" s="10">
        <v>200</v>
      </c>
      <c r="G14" s="6">
        <v>2000</v>
      </c>
      <c r="H14" s="6">
        <f t="shared" si="0"/>
        <v>260</v>
      </c>
      <c r="I14" s="6">
        <f>F14*G14/(F14+G14)</f>
        <v>181.81818181818181</v>
      </c>
      <c r="J14" s="2">
        <v>2.5</v>
      </c>
      <c r="K14" s="2">
        <f>(C14*I14)/(I14+D14)</f>
        <v>1.8404907975460121</v>
      </c>
      <c r="L14" s="2">
        <f>D14*F14/(D14+F14)</f>
        <v>173.33333333333334</v>
      </c>
    </row>
    <row r="15" spans="1:14" x14ac:dyDescent="0.2">
      <c r="A15" s="26"/>
      <c r="B15" s="4" t="s">
        <v>1</v>
      </c>
      <c r="C15" s="2">
        <v>18.5</v>
      </c>
      <c r="D15" s="6">
        <v>1300</v>
      </c>
      <c r="E15" s="10">
        <f t="shared" si="2"/>
        <v>226.08695652173913</v>
      </c>
      <c r="F15" s="10">
        <v>200</v>
      </c>
      <c r="G15" s="6">
        <v>2000</v>
      </c>
      <c r="H15" s="6">
        <f t="shared" si="0"/>
        <v>203.12500000000003</v>
      </c>
      <c r="I15" s="6">
        <f t="shared" si="3"/>
        <v>181.81818181818181</v>
      </c>
      <c r="J15" s="2">
        <v>2.5</v>
      </c>
      <c r="K15" s="2">
        <f t="shared" si="4"/>
        <v>2.2699386503067487</v>
      </c>
      <c r="L15" s="2">
        <f t="shared" si="1"/>
        <v>173.33333333333334</v>
      </c>
    </row>
    <row r="16" spans="1:14" x14ac:dyDescent="0.2">
      <c r="A16" s="26"/>
      <c r="B16" s="11" t="s">
        <v>2</v>
      </c>
      <c r="C16" s="2">
        <v>20</v>
      </c>
      <c r="D16" s="7">
        <v>1300</v>
      </c>
      <c r="E16" s="10">
        <f t="shared" si="2"/>
        <v>204.7244094488189</v>
      </c>
      <c r="F16" s="7">
        <v>200</v>
      </c>
      <c r="G16" s="6">
        <v>2000</v>
      </c>
      <c r="H16" s="6">
        <f t="shared" si="0"/>
        <v>185.71428571428575</v>
      </c>
      <c r="I16" s="6">
        <f t="shared" si="3"/>
        <v>181.81818181818181</v>
      </c>
      <c r="J16" s="2">
        <v>2.5</v>
      </c>
      <c r="K16" s="2">
        <f t="shared" si="4"/>
        <v>2.4539877300613497</v>
      </c>
      <c r="L16" s="2">
        <f t="shared" si="1"/>
        <v>173.33333333333334</v>
      </c>
    </row>
    <row r="17" spans="1:12" x14ac:dyDescent="0.2">
      <c r="A17" s="26" t="s">
        <v>21</v>
      </c>
      <c r="B17" s="20" t="s">
        <v>0</v>
      </c>
      <c r="C17" s="19">
        <v>18</v>
      </c>
      <c r="D17" s="18">
        <v>1600</v>
      </c>
      <c r="E17" s="18">
        <f>((G17*J17*D17)/(G17*C17-(G17+D17)*J17))</f>
        <v>296.2962962962963</v>
      </c>
      <c r="F17" s="18">
        <v>200</v>
      </c>
      <c r="G17" s="18">
        <v>2000</v>
      </c>
      <c r="H17" s="18">
        <f t="shared" si="0"/>
        <v>258.0645161290322</v>
      </c>
      <c r="I17" s="18">
        <f>F17*G17/(F17+G17)</f>
        <v>181.81818181818181</v>
      </c>
      <c r="J17" s="19">
        <v>2.5</v>
      </c>
      <c r="K17" s="19">
        <f>(C17*I17)/(I17+D17)</f>
        <v>1.8367346938775511</v>
      </c>
      <c r="L17" s="19">
        <f>D17*F17/(D17+F17)</f>
        <v>177.77777777777777</v>
      </c>
    </row>
    <row r="18" spans="1:12" x14ac:dyDescent="0.2">
      <c r="A18" s="26"/>
      <c r="B18" s="16" t="s">
        <v>1</v>
      </c>
      <c r="C18" s="19">
        <v>22.2</v>
      </c>
      <c r="D18" s="18">
        <v>1600</v>
      </c>
      <c r="E18" s="18">
        <f t="shared" si="2"/>
        <v>225.98870056497177</v>
      </c>
      <c r="F18" s="18">
        <v>200</v>
      </c>
      <c r="G18" s="18">
        <v>2000</v>
      </c>
      <c r="H18" s="18">
        <f t="shared" si="0"/>
        <v>203.04568527918786</v>
      </c>
      <c r="I18" s="18">
        <f t="shared" si="3"/>
        <v>181.81818181818181</v>
      </c>
      <c r="J18" s="19">
        <v>2.5</v>
      </c>
      <c r="K18" s="19">
        <f t="shared" si="4"/>
        <v>2.2653061224489797</v>
      </c>
      <c r="L18" s="19">
        <f t="shared" si="1"/>
        <v>177.77777777777777</v>
      </c>
    </row>
    <row r="19" spans="1:12" x14ac:dyDescent="0.2">
      <c r="A19" s="26"/>
      <c r="B19" s="11" t="s">
        <v>2</v>
      </c>
      <c r="C19" s="19">
        <v>24</v>
      </c>
      <c r="D19" s="7">
        <v>1600</v>
      </c>
      <c r="E19" s="18">
        <f t="shared" si="2"/>
        <v>205.12820512820514</v>
      </c>
      <c r="F19" s="7">
        <v>200</v>
      </c>
      <c r="G19" s="18">
        <v>2000</v>
      </c>
      <c r="H19" s="18">
        <f t="shared" si="0"/>
        <v>186.04651162790697</v>
      </c>
      <c r="I19" s="18">
        <f t="shared" si="3"/>
        <v>181.81818181818181</v>
      </c>
      <c r="J19" s="19">
        <v>2.5</v>
      </c>
      <c r="K19" s="19">
        <f>(F19*G19*C19)/(F19*(G19+D19)+G19*D19)</f>
        <v>2.4489795918367347</v>
      </c>
      <c r="L19" s="19">
        <f t="shared" si="1"/>
        <v>177.77777777777777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234B-2648-2147-B52C-62E5E7512197}">
  <dimension ref="A1:L20"/>
  <sheetViews>
    <sheetView tabSelected="1" zoomScale="150" workbookViewId="0">
      <selection activeCell="I5" sqref="I5"/>
    </sheetView>
  </sheetViews>
  <sheetFormatPr baseColWidth="10" defaultRowHeight="16" x14ac:dyDescent="0.2"/>
  <cols>
    <col min="8" max="8" width="13.33203125" bestFit="1" customWidth="1"/>
    <col min="9" max="10" width="17.6640625" bestFit="1" customWidth="1"/>
    <col min="11" max="11" width="13.33203125" bestFit="1" customWidth="1"/>
  </cols>
  <sheetData>
    <row r="1" spans="1:12" x14ac:dyDescent="0.2">
      <c r="C1" s="27" t="s">
        <v>27</v>
      </c>
      <c r="D1" s="27"/>
      <c r="E1" s="27"/>
      <c r="F1" s="27"/>
      <c r="G1" s="27"/>
      <c r="H1" s="27"/>
      <c r="I1" s="27"/>
      <c r="J1" s="28" t="s">
        <v>28</v>
      </c>
      <c r="K1" s="28"/>
      <c r="L1" s="28"/>
    </row>
    <row r="2" spans="1:12" x14ac:dyDescent="0.2">
      <c r="A2" s="1"/>
      <c r="B2" s="1"/>
      <c r="C2" s="21" t="s">
        <v>3</v>
      </c>
      <c r="D2" s="21" t="s">
        <v>4</v>
      </c>
      <c r="E2" s="21" t="s">
        <v>5</v>
      </c>
      <c r="F2" s="21" t="s">
        <v>7</v>
      </c>
      <c r="G2" s="21" t="s">
        <v>8</v>
      </c>
      <c r="H2" s="13" t="s">
        <v>25</v>
      </c>
      <c r="I2" s="22" t="s">
        <v>26</v>
      </c>
      <c r="J2" s="14" t="s">
        <v>26</v>
      </c>
      <c r="K2" s="14" t="s">
        <v>25</v>
      </c>
      <c r="L2" s="5" t="s">
        <v>8</v>
      </c>
    </row>
    <row r="3" spans="1:12" x14ac:dyDescent="0.2">
      <c r="A3" s="29" t="s">
        <v>16</v>
      </c>
      <c r="B3" s="4" t="s">
        <v>23</v>
      </c>
      <c r="C3" s="15">
        <v>3</v>
      </c>
      <c r="D3" s="6">
        <v>270</v>
      </c>
      <c r="E3" s="6">
        <v>560</v>
      </c>
      <c r="F3" s="2">
        <f>E3*2000/(E3+2000)</f>
        <v>437.5</v>
      </c>
      <c r="G3" s="2">
        <f>C3*F3/(F3+D3)</f>
        <v>1.8551236749116609</v>
      </c>
      <c r="H3" s="6">
        <f>G3*4096/3.3</f>
        <v>2302.6019916479281</v>
      </c>
      <c r="I3" s="3" t="str">
        <f>DEC2HEX(H3,4)</f>
        <v>08FE</v>
      </c>
      <c r="J3" s="3" t="s">
        <v>31</v>
      </c>
      <c r="K3" s="3">
        <f>HEX2DEC(J3)</f>
        <v>2302</v>
      </c>
      <c r="L3" s="2">
        <f>K3*3.3/4096</f>
        <v>1.8546386718749999</v>
      </c>
    </row>
    <row r="4" spans="1:12" x14ac:dyDescent="0.2">
      <c r="A4" s="30"/>
      <c r="B4" s="4" t="s">
        <v>22</v>
      </c>
      <c r="C4" s="3">
        <v>3.7</v>
      </c>
      <c r="D4" s="6">
        <f>Feuil1!D4</f>
        <v>270</v>
      </c>
      <c r="E4" s="6">
        <f>Feuil1!F4</f>
        <v>560</v>
      </c>
      <c r="F4" s="2">
        <f>E4*2000/(E4+2000)</f>
        <v>437.5</v>
      </c>
      <c r="G4" s="2">
        <f>C4*F4/(F4+D4)</f>
        <v>2.2879858657243815</v>
      </c>
      <c r="H4" s="6">
        <f t="shared" ref="H4:H20" si="0">G4*4096/3.3</f>
        <v>2839.875789699111</v>
      </c>
      <c r="I4" s="3" t="str">
        <f t="shared" ref="I4:I20" si="1">DEC2HEX(H4,4)</f>
        <v>0B17</v>
      </c>
      <c r="J4" s="25" t="s">
        <v>29</v>
      </c>
      <c r="K4" s="3">
        <f t="shared" ref="K4:K20" si="2">HEX2DEC(J4)</f>
        <v>3063</v>
      </c>
      <c r="L4" s="2">
        <f>K4*3.3/4096</f>
        <v>2.4677490234374999</v>
      </c>
    </row>
    <row r="5" spans="1:12" x14ac:dyDescent="0.2">
      <c r="A5" s="31"/>
      <c r="B5" s="4" t="s">
        <v>24</v>
      </c>
      <c r="C5" s="3">
        <v>4</v>
      </c>
      <c r="D5" s="6">
        <v>270</v>
      </c>
      <c r="E5" s="6">
        <v>560</v>
      </c>
      <c r="F5" s="2">
        <f>E5*2000/(E5+2000)</f>
        <v>437.5</v>
      </c>
      <c r="G5" s="2">
        <f>C5*F5/(F5+D5)</f>
        <v>2.4734982332155475</v>
      </c>
      <c r="H5" s="6">
        <f t="shared" si="0"/>
        <v>3070.135988863904</v>
      </c>
      <c r="I5" s="3" t="str">
        <f t="shared" si="1"/>
        <v>0BFE</v>
      </c>
      <c r="J5" s="3" t="s">
        <v>30</v>
      </c>
      <c r="K5" s="3">
        <f t="shared" si="2"/>
        <v>3070</v>
      </c>
      <c r="L5" s="2">
        <f>K5*3.3/4096</f>
        <v>2.473388671875</v>
      </c>
    </row>
    <row r="6" spans="1:12" x14ac:dyDescent="0.2">
      <c r="A6" s="32" t="s">
        <v>17</v>
      </c>
      <c r="B6" s="16" t="s">
        <v>23</v>
      </c>
      <c r="C6" s="17">
        <v>6</v>
      </c>
      <c r="D6" s="18">
        <v>560</v>
      </c>
      <c r="E6" s="18">
        <v>300</v>
      </c>
      <c r="F6" s="19">
        <f t="shared" ref="F6:F20" si="3">E6*2000/(E6+2000)</f>
        <v>260.86956521739131</v>
      </c>
      <c r="G6" s="19">
        <f t="shared" ref="G6:G20" si="4">C6*F6/(F6+D6)</f>
        <v>1.9067796610169494</v>
      </c>
      <c r="H6" s="18">
        <f t="shared" si="0"/>
        <v>2366.7180277349771</v>
      </c>
      <c r="I6" s="17" t="str">
        <f t="shared" si="1"/>
        <v>093E</v>
      </c>
      <c r="J6" s="17"/>
      <c r="K6" s="17">
        <f t="shared" si="2"/>
        <v>0</v>
      </c>
      <c r="L6" s="19">
        <f t="shared" ref="L6:L20" si="5">K6*3.3/4096</f>
        <v>0</v>
      </c>
    </row>
    <row r="7" spans="1:12" x14ac:dyDescent="0.2">
      <c r="A7" s="33"/>
      <c r="B7" s="16" t="s">
        <v>22</v>
      </c>
      <c r="C7" s="17">
        <v>7.4</v>
      </c>
      <c r="D7" s="18">
        <f>Feuil1!D7</f>
        <v>560</v>
      </c>
      <c r="E7" s="18">
        <f>Feuil1!F7</f>
        <v>300</v>
      </c>
      <c r="F7" s="19">
        <f t="shared" si="3"/>
        <v>260.86956521739131</v>
      </c>
      <c r="G7" s="19">
        <f t="shared" si="4"/>
        <v>2.3516949152542375</v>
      </c>
      <c r="H7" s="18">
        <f t="shared" si="0"/>
        <v>2918.952234206472</v>
      </c>
      <c r="I7" s="17" t="str">
        <f t="shared" si="1"/>
        <v>0B66</v>
      </c>
      <c r="J7" s="17"/>
      <c r="K7" s="17">
        <f t="shared" si="2"/>
        <v>0</v>
      </c>
      <c r="L7" s="19">
        <f t="shared" si="5"/>
        <v>0</v>
      </c>
    </row>
    <row r="8" spans="1:12" x14ac:dyDescent="0.2">
      <c r="A8" s="34"/>
      <c r="B8" s="16" t="s">
        <v>24</v>
      </c>
      <c r="C8" s="17">
        <v>8</v>
      </c>
      <c r="D8" s="18">
        <v>560</v>
      </c>
      <c r="E8" s="18">
        <v>300</v>
      </c>
      <c r="F8" s="19">
        <f t="shared" si="3"/>
        <v>260.86956521739131</v>
      </c>
      <c r="G8" s="19">
        <f t="shared" si="4"/>
        <v>2.5423728813559325</v>
      </c>
      <c r="H8" s="18">
        <f t="shared" si="0"/>
        <v>3155.6240369799698</v>
      </c>
      <c r="I8" s="17" t="str">
        <f t="shared" si="1"/>
        <v>0C53</v>
      </c>
      <c r="J8" s="17"/>
      <c r="K8" s="17">
        <f t="shared" si="2"/>
        <v>0</v>
      </c>
      <c r="L8" s="19">
        <f t="shared" si="5"/>
        <v>0</v>
      </c>
    </row>
    <row r="9" spans="1:12" x14ac:dyDescent="0.2">
      <c r="A9" s="29" t="s">
        <v>18</v>
      </c>
      <c r="B9" s="4" t="s">
        <v>23</v>
      </c>
      <c r="C9" s="3">
        <v>9</v>
      </c>
      <c r="D9" s="6">
        <v>820</v>
      </c>
      <c r="E9" s="6">
        <v>240</v>
      </c>
      <c r="F9" s="2">
        <f t="shared" si="3"/>
        <v>214.28571428571428</v>
      </c>
      <c r="G9" s="2">
        <f t="shared" si="4"/>
        <v>1.8646408839779005</v>
      </c>
      <c r="H9" s="6">
        <f t="shared" si="0"/>
        <v>2314.4148669010547</v>
      </c>
      <c r="I9" s="3" t="str">
        <f t="shared" si="1"/>
        <v>090A</v>
      </c>
      <c r="J9" s="3"/>
      <c r="K9" s="3">
        <f t="shared" si="2"/>
        <v>0</v>
      </c>
      <c r="L9" s="2">
        <f t="shared" si="5"/>
        <v>0</v>
      </c>
    </row>
    <row r="10" spans="1:12" x14ac:dyDescent="0.2">
      <c r="A10" s="30"/>
      <c r="B10" s="4" t="s">
        <v>22</v>
      </c>
      <c r="C10" s="3">
        <v>11.1</v>
      </c>
      <c r="D10" s="6">
        <f>Feuil1!D10</f>
        <v>820</v>
      </c>
      <c r="E10" s="6">
        <f>Feuil1!F10</f>
        <v>240</v>
      </c>
      <c r="F10" s="2">
        <f t="shared" si="3"/>
        <v>214.28571428571428</v>
      </c>
      <c r="G10" s="2">
        <f t="shared" si="4"/>
        <v>2.2997237569060776</v>
      </c>
      <c r="H10" s="6">
        <f t="shared" si="0"/>
        <v>2854.4450025113015</v>
      </c>
      <c r="I10" s="3" t="str">
        <f t="shared" si="1"/>
        <v>0B26</v>
      </c>
      <c r="J10" s="3"/>
      <c r="K10" s="3">
        <f t="shared" si="2"/>
        <v>0</v>
      </c>
      <c r="L10" s="2">
        <f t="shared" si="5"/>
        <v>0</v>
      </c>
    </row>
    <row r="11" spans="1:12" x14ac:dyDescent="0.2">
      <c r="A11" s="31"/>
      <c r="B11" s="4" t="s">
        <v>24</v>
      </c>
      <c r="C11" s="3">
        <v>12</v>
      </c>
      <c r="D11" s="6">
        <v>820</v>
      </c>
      <c r="E11" s="6">
        <v>240</v>
      </c>
      <c r="F11" s="2">
        <f t="shared" si="3"/>
        <v>214.28571428571428</v>
      </c>
      <c r="G11" s="2">
        <f t="shared" si="4"/>
        <v>2.4861878453038675</v>
      </c>
      <c r="H11" s="6">
        <f t="shared" si="0"/>
        <v>3085.8864892014067</v>
      </c>
      <c r="I11" s="3" t="str">
        <f t="shared" si="1"/>
        <v>0C0D</v>
      </c>
      <c r="J11" s="3"/>
      <c r="K11" s="3">
        <f t="shared" si="2"/>
        <v>0</v>
      </c>
      <c r="L11" s="2">
        <f t="shared" si="5"/>
        <v>0</v>
      </c>
    </row>
    <row r="12" spans="1:12" x14ac:dyDescent="0.2">
      <c r="A12" s="32" t="s">
        <v>19</v>
      </c>
      <c r="B12" s="16" t="s">
        <v>23</v>
      </c>
      <c r="C12" s="17">
        <v>12</v>
      </c>
      <c r="D12" s="18">
        <v>1100</v>
      </c>
      <c r="E12" s="18">
        <v>220</v>
      </c>
      <c r="F12" s="19">
        <f t="shared" si="3"/>
        <v>198.19819819819818</v>
      </c>
      <c r="G12" s="19">
        <f t="shared" si="4"/>
        <v>1.83206106870229</v>
      </c>
      <c r="H12" s="18">
        <f t="shared" si="0"/>
        <v>2273.9764052741152</v>
      </c>
      <c r="I12" s="17" t="str">
        <f t="shared" si="1"/>
        <v>08E1</v>
      </c>
      <c r="J12" s="17"/>
      <c r="K12" s="17">
        <f t="shared" si="2"/>
        <v>0</v>
      </c>
      <c r="L12" s="19">
        <f t="shared" si="5"/>
        <v>0</v>
      </c>
    </row>
    <row r="13" spans="1:12" x14ac:dyDescent="0.2">
      <c r="A13" s="33"/>
      <c r="B13" s="16" t="s">
        <v>22</v>
      </c>
      <c r="C13" s="17">
        <v>14.8</v>
      </c>
      <c r="D13" s="18">
        <f>Feuil1!D13</f>
        <v>1100</v>
      </c>
      <c r="E13" s="18">
        <f>Feuil1!F13</f>
        <v>220</v>
      </c>
      <c r="F13" s="19">
        <f t="shared" si="3"/>
        <v>198.19819819819818</v>
      </c>
      <c r="G13" s="19">
        <f t="shared" si="4"/>
        <v>2.2595419847328246</v>
      </c>
      <c r="H13" s="18">
        <f t="shared" si="0"/>
        <v>2804.570899838076</v>
      </c>
      <c r="I13" s="17" t="str">
        <f t="shared" si="1"/>
        <v>0AF4</v>
      </c>
      <c r="J13" s="17"/>
      <c r="K13" s="17">
        <f t="shared" si="2"/>
        <v>0</v>
      </c>
      <c r="L13" s="19">
        <f t="shared" si="5"/>
        <v>0</v>
      </c>
    </row>
    <row r="14" spans="1:12" x14ac:dyDescent="0.2">
      <c r="A14" s="34"/>
      <c r="B14" s="16" t="s">
        <v>24</v>
      </c>
      <c r="C14" s="17">
        <v>16</v>
      </c>
      <c r="D14" s="18">
        <v>1100</v>
      </c>
      <c r="E14" s="18">
        <v>220</v>
      </c>
      <c r="F14" s="19">
        <f t="shared" si="3"/>
        <v>198.19819819819818</v>
      </c>
      <c r="G14" s="19">
        <f t="shared" si="4"/>
        <v>2.4427480916030531</v>
      </c>
      <c r="H14" s="18">
        <f t="shared" si="0"/>
        <v>3031.9685403654867</v>
      </c>
      <c r="I14" s="17" t="str">
        <f t="shared" si="1"/>
        <v>0BD7</v>
      </c>
      <c r="J14" s="17"/>
      <c r="K14" s="17">
        <f t="shared" si="2"/>
        <v>0</v>
      </c>
      <c r="L14" s="19">
        <f t="shared" si="5"/>
        <v>0</v>
      </c>
    </row>
    <row r="15" spans="1:12" x14ac:dyDescent="0.2">
      <c r="A15" s="29" t="s">
        <v>20</v>
      </c>
      <c r="B15" s="4" t="s">
        <v>23</v>
      </c>
      <c r="C15" s="3">
        <v>15</v>
      </c>
      <c r="D15" s="6">
        <v>1300</v>
      </c>
      <c r="E15" s="6">
        <v>200</v>
      </c>
      <c r="F15" s="2">
        <f t="shared" si="3"/>
        <v>181.81818181818181</v>
      </c>
      <c r="G15" s="2">
        <f t="shared" si="4"/>
        <v>1.8404907975460121</v>
      </c>
      <c r="H15" s="6">
        <f t="shared" si="0"/>
        <v>2284.4394868934746</v>
      </c>
      <c r="I15" s="3" t="str">
        <f t="shared" si="1"/>
        <v>08EC</v>
      </c>
      <c r="J15" s="3"/>
      <c r="K15" s="3">
        <f t="shared" si="2"/>
        <v>0</v>
      </c>
      <c r="L15" s="2">
        <f t="shared" si="5"/>
        <v>0</v>
      </c>
    </row>
    <row r="16" spans="1:12" x14ac:dyDescent="0.2">
      <c r="A16" s="30"/>
      <c r="B16" s="4" t="s">
        <v>22</v>
      </c>
      <c r="C16" s="3">
        <v>18.5</v>
      </c>
      <c r="D16" s="6">
        <f>Feuil1!D16</f>
        <v>1300</v>
      </c>
      <c r="E16" s="6">
        <f>Feuil1!F16</f>
        <v>200</v>
      </c>
      <c r="F16" s="2">
        <f t="shared" si="3"/>
        <v>181.81818181818181</v>
      </c>
      <c r="G16" s="2">
        <f t="shared" si="4"/>
        <v>2.2699386503067487</v>
      </c>
      <c r="H16" s="6">
        <f t="shared" si="0"/>
        <v>2817.475367168619</v>
      </c>
      <c r="I16" s="3" t="str">
        <f t="shared" si="1"/>
        <v>0B01</v>
      </c>
      <c r="J16" s="3"/>
      <c r="K16" s="3">
        <f t="shared" si="2"/>
        <v>0</v>
      </c>
      <c r="L16" s="2">
        <f t="shared" si="5"/>
        <v>0</v>
      </c>
    </row>
    <row r="17" spans="1:12" x14ac:dyDescent="0.2">
      <c r="A17" s="31"/>
      <c r="B17" s="4" t="s">
        <v>24</v>
      </c>
      <c r="C17" s="3">
        <v>20</v>
      </c>
      <c r="D17" s="6">
        <v>1300</v>
      </c>
      <c r="E17" s="6">
        <v>200</v>
      </c>
      <c r="F17" s="2">
        <f t="shared" si="3"/>
        <v>181.81818181818181</v>
      </c>
      <c r="G17" s="2">
        <f t="shared" si="4"/>
        <v>2.4539877300613497</v>
      </c>
      <c r="H17" s="6">
        <f t="shared" si="0"/>
        <v>3045.9193158579665</v>
      </c>
      <c r="I17" s="3" t="str">
        <f t="shared" si="1"/>
        <v>0BE5</v>
      </c>
      <c r="J17" s="3"/>
      <c r="K17" s="3">
        <f t="shared" si="2"/>
        <v>0</v>
      </c>
      <c r="L17" s="2">
        <f t="shared" si="5"/>
        <v>0</v>
      </c>
    </row>
    <row r="18" spans="1:12" x14ac:dyDescent="0.2">
      <c r="A18" s="32" t="s">
        <v>21</v>
      </c>
      <c r="B18" s="16" t="s">
        <v>23</v>
      </c>
      <c r="C18" s="17">
        <v>18</v>
      </c>
      <c r="D18" s="18">
        <v>1600</v>
      </c>
      <c r="E18" s="18">
        <v>200</v>
      </c>
      <c r="F18" s="19">
        <f t="shared" si="3"/>
        <v>181.81818181818181</v>
      </c>
      <c r="G18" s="19">
        <f t="shared" si="4"/>
        <v>1.8367346938775511</v>
      </c>
      <c r="H18" s="18">
        <f t="shared" si="0"/>
        <v>2279.7773654916514</v>
      </c>
      <c r="I18" s="17" t="str">
        <f t="shared" si="1"/>
        <v>08E7</v>
      </c>
      <c r="J18" s="17"/>
      <c r="K18" s="17">
        <f t="shared" si="2"/>
        <v>0</v>
      </c>
      <c r="L18" s="19">
        <f t="shared" si="5"/>
        <v>0</v>
      </c>
    </row>
    <row r="19" spans="1:12" x14ac:dyDescent="0.2">
      <c r="A19" s="33"/>
      <c r="B19" s="16" t="s">
        <v>22</v>
      </c>
      <c r="C19" s="17">
        <v>22.2</v>
      </c>
      <c r="D19" s="18">
        <f>Feuil1!D19</f>
        <v>1600</v>
      </c>
      <c r="E19" s="18">
        <f>Feuil1!F19</f>
        <v>200</v>
      </c>
      <c r="F19" s="19">
        <f t="shared" si="3"/>
        <v>181.81818181818181</v>
      </c>
      <c r="G19" s="19">
        <f t="shared" si="4"/>
        <v>2.2653061224489797</v>
      </c>
      <c r="H19" s="18">
        <f t="shared" si="0"/>
        <v>2811.7254174397035</v>
      </c>
      <c r="I19" s="17" t="str">
        <f t="shared" si="1"/>
        <v>0AFB</v>
      </c>
      <c r="J19" s="17"/>
      <c r="K19" s="17">
        <f t="shared" si="2"/>
        <v>0</v>
      </c>
      <c r="L19" s="19">
        <f t="shared" si="5"/>
        <v>0</v>
      </c>
    </row>
    <row r="20" spans="1:12" x14ac:dyDescent="0.2">
      <c r="A20" s="34"/>
      <c r="B20" s="16" t="s">
        <v>24</v>
      </c>
      <c r="C20" s="17">
        <v>24</v>
      </c>
      <c r="D20" s="18">
        <v>1600</v>
      </c>
      <c r="E20" s="18">
        <v>200</v>
      </c>
      <c r="F20" s="19">
        <f t="shared" si="3"/>
        <v>181.81818181818181</v>
      </c>
      <c r="G20" s="19">
        <f t="shared" si="4"/>
        <v>2.4489795918367347</v>
      </c>
      <c r="H20" s="18">
        <f t="shared" si="0"/>
        <v>3039.7031539888685</v>
      </c>
      <c r="I20" s="17" t="str">
        <f t="shared" si="1"/>
        <v>0BDF</v>
      </c>
      <c r="J20" s="17"/>
      <c r="K20" s="17">
        <f t="shared" si="2"/>
        <v>0</v>
      </c>
      <c r="L20" s="19">
        <f t="shared" si="5"/>
        <v>0</v>
      </c>
    </row>
  </sheetData>
  <mergeCells count="8">
    <mergeCell ref="A12:A14"/>
    <mergeCell ref="A15:A17"/>
    <mergeCell ref="A18:A20"/>
    <mergeCell ref="C1:I1"/>
    <mergeCell ref="J1:L1"/>
    <mergeCell ref="A3:A5"/>
    <mergeCell ref="A6:A8"/>
    <mergeCell ref="A9:A11"/>
  </mergeCells>
  <conditionalFormatting sqref="L3:L5">
    <cfRule type="cellIs" dxfId="2" priority="4" operator="between">
      <formula>$G$3+10%*$G$3</formula>
      <formula>$G$3-10%*$G$3</formula>
    </cfRule>
  </conditionalFormatting>
  <conditionalFormatting sqref="L5">
    <cfRule type="cellIs" dxfId="1" priority="2" operator="between">
      <formula>$G$5+10%*$G$5</formula>
      <formula>$G$5-10%*$G$5</formula>
    </cfRule>
  </conditionalFormatting>
  <conditionalFormatting sqref="L4">
    <cfRule type="cellIs" dxfId="0" priority="1" operator="between">
      <formula>$G$4+10%*$G$4</formula>
      <formula>$G$4-10%*$G$4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CRIFO Lucas</dc:creator>
  <cp:lastModifiedBy>CRIFO Lucas</cp:lastModifiedBy>
  <dcterms:created xsi:type="dcterms:W3CDTF">2018-05-20T06:56:46Z</dcterms:created>
  <dcterms:modified xsi:type="dcterms:W3CDTF">2018-05-21T15:21:44Z</dcterms:modified>
</cp:coreProperties>
</file>