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rasiMcG\Documents\PreSales Tools\"/>
    </mc:Choice>
  </mc:AlternateContent>
  <bookViews>
    <workbookView xWindow="0" yWindow="0" windowWidth="23040" windowHeight="9338" activeTab="2"/>
  </bookViews>
  <sheets>
    <sheet name="LR Install" sheetId="2" r:id="rId1"/>
    <sheet name="Installation Worksheet" sheetId="1" r:id="rId2"/>
    <sheet name="Detailed Scoping" sheetId="3" r:id="rId3"/>
    <sheet name="SAP Script Examples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4" i="3" l="1"/>
  <c r="Q28" i="3"/>
  <c r="Q29" i="3"/>
  <c r="Q26" i="3"/>
  <c r="Q27" i="3"/>
  <c r="Q25" i="3"/>
  <c r="Q30" i="3" l="1"/>
  <c r="K19" i="3"/>
  <c r="F22" i="3" s="1"/>
  <c r="G13" i="3" l="1"/>
  <c r="G14" i="3" s="1"/>
  <c r="J7" i="3" l="1"/>
  <c r="J8" i="3"/>
  <c r="J9" i="3"/>
  <c r="J10" i="3"/>
  <c r="J11" i="3"/>
  <c r="J12" i="3"/>
  <c r="J6" i="3"/>
  <c r="O6" i="3"/>
  <c r="H13" i="3" l="1"/>
  <c r="H14" i="3" s="1"/>
  <c r="I13" i="3"/>
  <c r="I14" i="3" s="1"/>
  <c r="K13" i="3" l="1"/>
  <c r="D13" i="3" l="1"/>
  <c r="C13" i="3"/>
  <c r="C14" i="3" s="1"/>
  <c r="E13" i="3"/>
  <c r="F13" i="3"/>
  <c r="B13" i="3"/>
  <c r="B14" i="3" s="1"/>
  <c r="K5" i="1"/>
  <c r="O3" i="3"/>
  <c r="O13" i="3"/>
  <c r="O14" i="3"/>
  <c r="O11" i="3"/>
  <c r="O15" i="3" l="1"/>
  <c r="M19" i="3" s="1"/>
  <c r="O19" i="3" s="1"/>
  <c r="F20" i="3" s="1"/>
  <c r="J13" i="3"/>
  <c r="C15" i="3"/>
  <c r="F18" i="3" s="1"/>
  <c r="F14" i="3" l="1"/>
  <c r="E14" i="3"/>
  <c r="D14" i="3"/>
  <c r="J15" i="3" l="1"/>
  <c r="E15" i="3"/>
  <c r="C18" i="3" l="1"/>
  <c r="C19" i="3" s="1"/>
  <c r="F19" i="3"/>
  <c r="F21" i="3" s="1"/>
  <c r="F23" i="3" s="1"/>
  <c r="I16" i="1"/>
  <c r="K16" i="1" s="1"/>
  <c r="I15" i="1"/>
  <c r="K15" i="1" s="1"/>
  <c r="E14" i="2" l="1"/>
  <c r="E6" i="2"/>
  <c r="E7" i="2"/>
  <c r="E8" i="2"/>
  <c r="E9" i="2"/>
  <c r="E10" i="2"/>
  <c r="E5" i="2"/>
  <c r="I15" i="2"/>
  <c r="J15" i="2"/>
  <c r="K15" i="2"/>
  <c r="L15" i="2"/>
  <c r="M15" i="2"/>
  <c r="N15" i="2"/>
  <c r="H15" i="2"/>
  <c r="E11" i="2" l="1"/>
</calcChain>
</file>

<file path=xl/comments1.xml><?xml version="1.0" encoding="utf-8"?>
<comments xmlns="http://schemas.openxmlformats.org/spreadsheetml/2006/main">
  <authors>
    <author>sMcGinley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sMcGinley:</t>
        </r>
        <r>
          <rPr>
            <sz val="9"/>
            <color indexed="81"/>
            <rFont val="Tahoma"/>
            <family val="2"/>
          </rPr>
          <t xml:space="preserve">
Parallel workstream</t>
        </r>
      </text>
    </comment>
  </commentList>
</comments>
</file>

<file path=xl/sharedStrings.xml><?xml version="1.0" encoding="utf-8"?>
<sst xmlns="http://schemas.openxmlformats.org/spreadsheetml/2006/main" count="239" uniqueCount="159">
  <si>
    <t>Performance Center</t>
  </si>
  <si>
    <t>Controller/s</t>
  </si>
  <si>
    <t>SiteScope</t>
  </si>
  <si>
    <t>Testing over Firewall</t>
  </si>
  <si>
    <t>Monitoring over Firewall</t>
  </si>
  <si>
    <t>Database</t>
  </si>
  <si>
    <t>Hosts</t>
  </si>
  <si>
    <t>Role Specific LG's</t>
  </si>
  <si>
    <t>Protocol</t>
  </si>
  <si>
    <t>Web</t>
  </si>
  <si>
    <t>Citrix</t>
  </si>
  <si>
    <t>SAP GUI</t>
  </si>
  <si>
    <t>Terminal</t>
  </si>
  <si>
    <t>VU's / LG</t>
  </si>
  <si>
    <t>LoadRunner</t>
  </si>
  <si>
    <t>Controller</t>
  </si>
  <si>
    <t>LoadGenerators</t>
  </si>
  <si>
    <t>TruClient</t>
  </si>
  <si>
    <t>Memory (GB)</t>
  </si>
  <si>
    <t>CPU Cores (2.2 GHz)</t>
  </si>
  <si>
    <t>MoFW</t>
  </si>
  <si>
    <t>ToFW</t>
  </si>
  <si>
    <t>.NET</t>
  </si>
  <si>
    <t>VU Goal</t>
  </si>
  <si>
    <t>Web 2.0</t>
  </si>
  <si>
    <t>Oracle E-Biz</t>
  </si>
  <si>
    <t>CPU (2.2 GHz)</t>
  </si>
  <si>
    <t>VU's /LG</t>
  </si>
  <si>
    <t>Required LG's</t>
  </si>
  <si>
    <t>Validate</t>
  </si>
  <si>
    <t>Count</t>
  </si>
  <si>
    <t>Hours/</t>
  </si>
  <si>
    <t>Total</t>
  </si>
  <si>
    <t>Monitor Over Firewall</t>
  </si>
  <si>
    <t>Test Over Firewall</t>
  </si>
  <si>
    <t>Total Hours</t>
  </si>
  <si>
    <t>Total Cost</t>
  </si>
  <si>
    <t>Rate / hour</t>
  </si>
  <si>
    <t>Load Generators</t>
  </si>
  <si>
    <t>LoadRunner Controller</t>
  </si>
  <si>
    <t>16 GB</t>
  </si>
  <si>
    <t>Windows Server 2012 R2 64-bit</t>
  </si>
  <si>
    <t>Rounded</t>
  </si>
  <si>
    <t>8 GB</t>
  </si>
  <si>
    <t>Dual-core 2.2 GHZ or faster</t>
  </si>
  <si>
    <t>Dual-core 2.2 GHz or faster</t>
  </si>
  <si>
    <t>CPU:</t>
  </si>
  <si>
    <t>Memory:</t>
  </si>
  <si>
    <t>Recommended OS for all:</t>
  </si>
  <si>
    <t>Hours/Script</t>
  </si>
  <si>
    <t>LG Config</t>
  </si>
  <si>
    <t>Scripting Effort</t>
  </si>
  <si>
    <t>citrix</t>
  </si>
  <si>
    <t>web</t>
  </si>
  <si>
    <t>VU's</t>
  </si>
  <si>
    <t>Disk Space (GB)</t>
  </si>
  <si>
    <t>40-80 VU's</t>
  </si>
  <si>
    <t>per test</t>
  </si>
  <si>
    <t>tests</t>
  </si>
  <si>
    <t>$/VU</t>
  </si>
  <si>
    <t>Cost</t>
  </si>
  <si>
    <t>5000 VUD's = $8700</t>
  </si>
  <si>
    <t>Orasi Hosted</t>
  </si>
  <si>
    <t>Rate</t>
  </si>
  <si>
    <t>Task</t>
  </si>
  <si>
    <t>Duration in weeks</t>
  </si>
  <si>
    <t>Execution</t>
  </si>
  <si>
    <t>Reporting</t>
  </si>
  <si>
    <t>TOTAL:</t>
  </si>
  <si>
    <t>COST:</t>
  </si>
  <si>
    <t>weeks single streamed</t>
  </si>
  <si>
    <t># of Scripts</t>
  </si>
  <si>
    <t>Discovery &amp; Planning</t>
  </si>
  <si>
    <t xml:space="preserve">Total Hours </t>
  </si>
  <si>
    <t>Scenario Creation</t>
  </si>
  <si>
    <t>Cost/VU</t>
  </si>
  <si>
    <t>Oracle NCA</t>
  </si>
  <si>
    <t>Tests</t>
  </si>
  <si>
    <t>Total VU's</t>
  </si>
  <si>
    <t>L2</t>
  </si>
  <si>
    <t># of LG's</t>
  </si>
  <si>
    <t>Install Cost</t>
  </si>
  <si>
    <t>Services + Platform</t>
  </si>
  <si>
    <t>COST</t>
  </si>
  <si>
    <t>VU Calculation</t>
  </si>
  <si>
    <t>VU's / test</t>
  </si>
  <si>
    <t>Create Sales Quotation from Opportunity</t>
  </si>
  <si>
    <t xml:space="preserve">SAP CRM </t>
  </si>
  <si>
    <t>Create Sales Order from Quotation</t>
  </si>
  <si>
    <t xml:space="preserve">Run Delivery Due List </t>
  </si>
  <si>
    <t>BATCH JOB</t>
  </si>
  <si>
    <t>Maintain Wave</t>
  </si>
  <si>
    <t>SAP EWM</t>
  </si>
  <si>
    <t>RF Picking DEA item</t>
  </si>
  <si>
    <t>Place entire box on conveyor</t>
  </si>
  <si>
    <t>Packing - General</t>
  </si>
  <si>
    <t>Post Goods Issue (PGI)</t>
  </si>
  <si>
    <t xml:space="preserve">Run Billing Due List </t>
  </si>
  <si>
    <t>SAP ECC</t>
  </si>
  <si>
    <t>Create Sales Quotation with Financing in CRM</t>
  </si>
  <si>
    <t>Create Sales Order from Quote (Sales order placed on Approval Hold Status)</t>
  </si>
  <si>
    <t>Create Customer Down Payment Request</t>
  </si>
  <si>
    <t>Run Billing Due List (Creates proforma invoice to collect down payment)</t>
  </si>
  <si>
    <t>Collect down payment on customer account</t>
  </si>
  <si>
    <t xml:space="preserve">SAP ECC </t>
  </si>
  <si>
    <t>Equipment administrator receives workflow in SAP Home Page and releases sales order (W511 Workflow object)</t>
  </si>
  <si>
    <t>Convert PR to ICO (in selling entity)</t>
  </si>
  <si>
    <t>Create ICO SO (on buying entity)</t>
  </si>
  <si>
    <t>Convert PR to Vendor PO (in buying entity)</t>
  </si>
  <si>
    <t>Create Inbound Delivery for non-EDI vendors</t>
  </si>
  <si>
    <t>Perform goods receipt at branch (sell side)</t>
  </si>
  <si>
    <t>Process .xml file from OnBase to SAP/Open Text  =&gt; for testing purposes, the OnBase administrator will pass thru a .xml test file to be manually loaded</t>
  </si>
  <si>
    <t>Invoice iDoc's get created in SAP/OpenText picks up the invoice iDoc's and converts into DP documents</t>
  </si>
  <si>
    <t>Run vendor open item report to validate vendor invoices available for payment</t>
  </si>
  <si>
    <t>Execute payment run</t>
  </si>
  <si>
    <t>Run vendor open item report to validate invoices cleared from vendor payable(s)</t>
  </si>
  <si>
    <t>Create Service Order</t>
  </si>
  <si>
    <t>Schedule Service Technican via Resource Planning</t>
  </si>
  <si>
    <t>Run Delivery Due List</t>
  </si>
  <si>
    <t>Perform PGI and indicate Yes to SAP Flag 'Customer has a down payment, would you like to apply down payment to this invoice?'</t>
  </si>
  <si>
    <t>Complete Service Confirmation</t>
  </si>
  <si>
    <t>Run Billing Due List</t>
  </si>
  <si>
    <t>Clear Down Payment  to Invoice</t>
  </si>
  <si>
    <t>Move A/R to Financing Company/Asset System</t>
  </si>
  <si>
    <t>Transfer Time to CO</t>
  </si>
  <si>
    <t>Run Settlement</t>
  </si>
  <si>
    <t>Run Results Analysis</t>
  </si>
  <si>
    <t xml:space="preserve">Transfer Time to CO </t>
  </si>
  <si>
    <t xml:space="preserve">Run Results Analysis </t>
  </si>
  <si>
    <t>L3</t>
  </si>
  <si>
    <t>Rural L2</t>
  </si>
  <si>
    <t>Installation Work</t>
  </si>
  <si>
    <t>PTS Work</t>
  </si>
  <si>
    <t>Script Development</t>
  </si>
  <si>
    <t>Data Generation</t>
  </si>
  <si>
    <t>Data Gen Scripts</t>
  </si>
  <si>
    <t>PTS Cost</t>
  </si>
  <si>
    <t>Orasi Testing Platform Cost covers any protocol</t>
  </si>
  <si>
    <t>Platform Cost</t>
  </si>
  <si>
    <t>plus Install</t>
  </si>
  <si>
    <t>Virtual Users</t>
  </si>
  <si>
    <t>Scripting</t>
  </si>
  <si>
    <t>Phase Hrs.</t>
  </si>
  <si>
    <t>Travel</t>
  </si>
  <si>
    <t>$/week</t>
  </si>
  <si>
    <t>Weeks</t>
  </si>
  <si>
    <t>All In</t>
  </si>
  <si>
    <t>Tooling Setup</t>
  </si>
  <si>
    <t>Virtual Users Hours</t>
  </si>
  <si>
    <t>StormRunner</t>
  </si>
  <si>
    <t>Test Type</t>
  </si>
  <si>
    <t>Baseline</t>
  </si>
  <si>
    <t>Shakeout</t>
  </si>
  <si>
    <t>500 VU</t>
  </si>
  <si>
    <t>1000 VU</t>
  </si>
  <si>
    <t>Dev</t>
  </si>
  <si>
    <t>Total VUH's</t>
  </si>
  <si>
    <t>Hours/Test</t>
  </si>
  <si>
    <t>Test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</si>
</sst>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222B35"/>
      </right>
      <top/>
      <bottom style="medium">
        <color rgb="FF222B3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1" fillId="2" borderId="2" xfId="0" applyFont="1" applyFill="1" applyBorder="1"/>
    <xf numFmtId="0" fontId="0" fillId="0" borderId="23" xfId="0" applyBorder="1"/>
    <xf numFmtId="0" fontId="0" fillId="0" borderId="24" xfId="0" applyBorder="1"/>
    <xf numFmtId="0" fontId="1" fillId="3" borderId="25" xfId="0" applyFont="1" applyFill="1" applyBorder="1"/>
    <xf numFmtId="0" fontId="1" fillId="2" borderId="20" xfId="0" applyFont="1" applyFill="1" applyBorder="1"/>
    <xf numFmtId="0" fontId="1" fillId="2" borderId="17" xfId="0" applyFont="1" applyFill="1" applyBorder="1"/>
    <xf numFmtId="0" fontId="1" fillId="2" borderId="18" xfId="0" applyFont="1" applyFill="1" applyBorder="1"/>
    <xf numFmtId="164" fontId="0" fillId="3" borderId="16" xfId="0" applyNumberFormat="1" applyFill="1" applyBorder="1"/>
    <xf numFmtId="164" fontId="0" fillId="3" borderId="17" xfId="0" applyNumberFormat="1" applyFill="1" applyBorder="1"/>
    <xf numFmtId="164" fontId="0" fillId="3" borderId="18" xfId="0" applyNumberFormat="1" applyFill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0" fillId="0" borderId="1" xfId="0" applyNumberFormat="1" applyBorder="1"/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Fill="1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Font="1" applyFill="1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0" xfId="0" applyFill="1" applyBorder="1" applyAlignment="1">
      <alignment horizontal="left" vertical="center" wrapText="1" indent="4"/>
    </xf>
    <xf numFmtId="0" fontId="1" fillId="0" borderId="0" xfId="0" applyFont="1" applyFill="1" applyBorder="1" applyAlignment="1">
      <alignment horizontal="left" vertical="center" wrapText="1" indent="4"/>
    </xf>
    <xf numFmtId="0" fontId="1" fillId="0" borderId="0" xfId="0" applyFont="1" applyAlignment="1">
      <alignment horizontal="center"/>
    </xf>
    <xf numFmtId="165" fontId="0" fillId="7" borderId="1" xfId="0" applyNumberFormat="1" applyFill="1" applyBorder="1"/>
    <xf numFmtId="0" fontId="3" fillId="0" borderId="0" xfId="0" applyFont="1" applyAlignment="1">
      <alignment horizontal="center"/>
    </xf>
    <xf numFmtId="0" fontId="0" fillId="8" borderId="1" xfId="0" applyFill="1" applyBorder="1"/>
    <xf numFmtId="0" fontId="0" fillId="8" borderId="7" xfId="0" applyFill="1" applyBorder="1"/>
    <xf numFmtId="3" fontId="0" fillId="0" borderId="33" xfId="0" applyNumberFormat="1" applyBorder="1"/>
    <xf numFmtId="0" fontId="1" fillId="7" borderId="35" xfId="0" applyFont="1" applyFill="1" applyBorder="1" applyAlignment="1">
      <alignment horizontal="center" wrapText="1"/>
    </xf>
    <xf numFmtId="0" fontId="1" fillId="7" borderId="36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0" fillId="4" borderId="37" xfId="0" applyFont="1" applyFill="1" applyBorder="1" applyAlignment="1">
      <alignment horizontal="center" wrapText="1"/>
    </xf>
    <xf numFmtId="0" fontId="0" fillId="4" borderId="0" xfId="0" applyFont="1" applyFill="1" applyBorder="1" applyAlignment="1">
      <alignment horizontal="center" wrapText="1"/>
    </xf>
    <xf numFmtId="0" fontId="0" fillId="7" borderId="27" xfId="0" applyFill="1" applyBorder="1"/>
    <xf numFmtId="0" fontId="0" fillId="4" borderId="38" xfId="0" applyFont="1" applyFill="1" applyBorder="1" applyAlignment="1">
      <alignment horizontal="center" wrapText="1"/>
    </xf>
    <xf numFmtId="0" fontId="0" fillId="8" borderId="31" xfId="0" applyFill="1" applyBorder="1" applyAlignment="1">
      <alignment horizontal="center" wrapText="1"/>
    </xf>
    <xf numFmtId="0" fontId="1" fillId="8" borderId="34" xfId="0" applyFont="1" applyFill="1" applyBorder="1" applyAlignment="1">
      <alignment horizontal="center" wrapText="1"/>
    </xf>
    <xf numFmtId="0" fontId="0" fillId="8" borderId="23" xfId="0" applyFill="1" applyBorder="1"/>
    <xf numFmtId="0" fontId="1" fillId="8" borderId="32" xfId="0" applyFont="1" applyFill="1" applyBorder="1" applyAlignment="1">
      <alignment horizontal="center"/>
    </xf>
    <xf numFmtId="0" fontId="1" fillId="7" borderId="28" xfId="0" applyFont="1" applyFill="1" applyBorder="1"/>
    <xf numFmtId="0" fontId="1" fillId="8" borderId="21" xfId="0" applyFont="1" applyFill="1" applyBorder="1" applyAlignment="1">
      <alignment horizontal="left"/>
    </xf>
    <xf numFmtId="0" fontId="0" fillId="8" borderId="32" xfId="0" applyFill="1" applyBorder="1"/>
    <xf numFmtId="0" fontId="1" fillId="4" borderId="39" xfId="0" applyFont="1" applyFill="1" applyBorder="1" applyAlignment="1">
      <alignment horizontal="center"/>
    </xf>
    <xf numFmtId="0" fontId="0" fillId="4" borderId="40" xfId="0" applyFill="1" applyBorder="1"/>
    <xf numFmtId="0" fontId="0" fillId="8" borderId="22" xfId="0" applyFill="1" applyBorder="1"/>
    <xf numFmtId="0" fontId="1" fillId="8" borderId="42" xfId="0" applyFont="1" applyFill="1" applyBorder="1" applyAlignment="1">
      <alignment horizontal="center"/>
    </xf>
    <xf numFmtId="0" fontId="0" fillId="0" borderId="43" xfId="0" applyBorder="1"/>
    <xf numFmtId="0" fontId="0" fillId="8" borderId="41" xfId="0" applyFill="1" applyBorder="1"/>
    <xf numFmtId="0" fontId="1" fillId="8" borderId="41" xfId="0" applyFont="1" applyFill="1" applyBorder="1" applyAlignment="1">
      <alignment horizontal="center"/>
    </xf>
    <xf numFmtId="0" fontId="0" fillId="7" borderId="41" xfId="0" applyFill="1" applyBorder="1"/>
    <xf numFmtId="0" fontId="0" fillId="4" borderId="41" xfId="0" applyFill="1" applyBorder="1"/>
    <xf numFmtId="0" fontId="7" fillId="9" borderId="2" xfId="0" applyFont="1" applyFill="1" applyBorder="1" applyAlignment="1">
      <alignment vertical="center" wrapText="1"/>
    </xf>
    <xf numFmtId="0" fontId="7" fillId="9" borderId="44" xfId="0" applyFont="1" applyFill="1" applyBorder="1" applyAlignment="1">
      <alignment vertical="center" wrapText="1"/>
    </xf>
    <xf numFmtId="0" fontId="7" fillId="9" borderId="31" xfId="0" applyFont="1" applyFill="1" applyBorder="1" applyAlignment="1">
      <alignment vertical="center" wrapText="1"/>
    </xf>
    <xf numFmtId="0" fontId="7" fillId="9" borderId="37" xfId="0" applyFont="1" applyFill="1" applyBorder="1" applyAlignment="1">
      <alignment vertical="center" wrapText="1"/>
    </xf>
    <xf numFmtId="0" fontId="7" fillId="0" borderId="31" xfId="0" applyFont="1" applyBorder="1" applyAlignment="1">
      <alignment vertical="center" wrapText="1"/>
    </xf>
    <xf numFmtId="0" fontId="7" fillId="0" borderId="37" xfId="0" applyFont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8" fillId="0" borderId="31" xfId="0" applyFont="1" applyBorder="1" applyAlignment="1">
      <alignment vertical="center" wrapText="1"/>
    </xf>
    <xf numFmtId="0" fontId="7" fillId="0" borderId="45" xfId="0" applyFont="1" applyBorder="1" applyAlignment="1">
      <alignment horizontal="center" vertical="center" wrapText="1"/>
    </xf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0" fillId="8" borderId="6" xfId="0" applyFill="1" applyBorder="1"/>
    <xf numFmtId="0" fontId="0" fillId="8" borderId="8" xfId="0" applyFill="1" applyBorder="1"/>
    <xf numFmtId="0" fontId="1" fillId="8" borderId="9" xfId="0" applyFont="1" applyFill="1" applyBorder="1"/>
    <xf numFmtId="0" fontId="1" fillId="8" borderId="26" xfId="0" applyFont="1" applyFill="1" applyBorder="1"/>
    <xf numFmtId="0" fontId="1" fillId="8" borderId="0" xfId="0" applyFont="1" applyFill="1" applyBorder="1"/>
    <xf numFmtId="0" fontId="0" fillId="8" borderId="1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65" fontId="0" fillId="11" borderId="1" xfId="0" applyNumberFormat="1" applyFill="1" applyBorder="1"/>
    <xf numFmtId="0" fontId="1" fillId="11" borderId="1" xfId="0" applyFont="1" applyFill="1" applyBorder="1" applyAlignment="1">
      <alignment horizontal="center" wrapText="1"/>
    </xf>
    <xf numFmtId="0" fontId="0" fillId="11" borderId="1" xfId="0" applyFont="1" applyFill="1" applyBorder="1" applyAlignment="1">
      <alignment horizontal="right" wrapText="1"/>
    </xf>
    <xf numFmtId="0" fontId="1" fillId="11" borderId="1" xfId="0" applyFont="1" applyFill="1" applyBorder="1"/>
    <xf numFmtId="0" fontId="0" fillId="11" borderId="1" xfId="0" applyFill="1" applyBorder="1"/>
    <xf numFmtId="0" fontId="1" fillId="10" borderId="46" xfId="0" applyFont="1" applyFill="1" applyBorder="1"/>
    <xf numFmtId="0" fontId="1" fillId="10" borderId="47" xfId="0" applyFont="1" applyFill="1" applyBorder="1"/>
    <xf numFmtId="0" fontId="1" fillId="10" borderId="6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165" fontId="0" fillId="10" borderId="6" xfId="0" applyNumberFormat="1" applyFill="1" applyBorder="1"/>
    <xf numFmtId="165" fontId="0" fillId="10" borderId="7" xfId="0" applyNumberFormat="1" applyFill="1" applyBorder="1"/>
    <xf numFmtId="0" fontId="1" fillId="10" borderId="6" xfId="0" applyFont="1" applyFill="1" applyBorder="1" applyAlignment="1">
      <alignment horizontal="center" wrapText="1"/>
    </xf>
    <xf numFmtId="0" fontId="1" fillId="10" borderId="7" xfId="0" applyFont="1" applyFill="1" applyBorder="1" applyAlignment="1">
      <alignment horizontal="center" wrapText="1"/>
    </xf>
    <xf numFmtId="0" fontId="0" fillId="10" borderId="6" xfId="0" applyFont="1" applyFill="1" applyBorder="1" applyAlignment="1">
      <alignment horizontal="right" wrapText="1"/>
    </xf>
    <xf numFmtId="0" fontId="0" fillId="10" borderId="7" xfId="0" applyFont="1" applyFill="1" applyBorder="1" applyAlignment="1">
      <alignment horizontal="right" wrapText="1"/>
    </xf>
    <xf numFmtId="0" fontId="0" fillId="10" borderId="6" xfId="0" applyFill="1" applyBorder="1"/>
    <xf numFmtId="0" fontId="0" fillId="10" borderId="7" xfId="0" applyFill="1" applyBorder="1"/>
    <xf numFmtId="0" fontId="1" fillId="10" borderId="6" xfId="0" applyFont="1" applyFill="1" applyBorder="1"/>
    <xf numFmtId="0" fontId="1" fillId="10" borderId="7" xfId="0" applyFont="1" applyFill="1" applyBorder="1"/>
    <xf numFmtId="165" fontId="0" fillId="10" borderId="8" xfId="0" applyNumberFormat="1" applyFill="1" applyBorder="1"/>
    <xf numFmtId="165" fontId="0" fillId="10" borderId="26" xfId="0" applyNumberFormat="1" applyFill="1" applyBorder="1"/>
    <xf numFmtId="0" fontId="1" fillId="5" borderId="29" xfId="0" applyFont="1" applyFill="1" applyBorder="1" applyAlignment="1">
      <alignment horizontal="center" wrapText="1"/>
    </xf>
    <xf numFmtId="0" fontId="0" fillId="0" borderId="29" xfId="0" applyBorder="1"/>
    <xf numFmtId="0" fontId="1" fillId="6" borderId="29" xfId="0" applyFont="1" applyFill="1" applyBorder="1"/>
    <xf numFmtId="0" fontId="1" fillId="11" borderId="46" xfId="0" applyFont="1" applyFill="1" applyBorder="1"/>
    <xf numFmtId="0" fontId="1" fillId="11" borderId="48" xfId="0" applyFont="1" applyFill="1" applyBorder="1"/>
    <xf numFmtId="0" fontId="0" fillId="11" borderId="48" xfId="0" applyFill="1" applyBorder="1"/>
    <xf numFmtId="0" fontId="0" fillId="11" borderId="47" xfId="0" applyFill="1" applyBorder="1" applyAlignment="1">
      <alignment horizontal="center"/>
    </xf>
    <xf numFmtId="0" fontId="1" fillId="11" borderId="6" xfId="0" applyFont="1" applyFill="1" applyBorder="1" applyAlignment="1">
      <alignment horizontal="center"/>
    </xf>
    <xf numFmtId="0" fontId="0" fillId="11" borderId="49" xfId="0" applyFill="1" applyBorder="1"/>
    <xf numFmtId="165" fontId="0" fillId="11" borderId="6" xfId="0" applyNumberFormat="1" applyFill="1" applyBorder="1"/>
    <xf numFmtId="0" fontId="1" fillId="11" borderId="6" xfId="0" applyFont="1" applyFill="1" applyBorder="1" applyAlignment="1">
      <alignment horizontal="center" wrapText="1"/>
    </xf>
    <xf numFmtId="0" fontId="1" fillId="11" borderId="7" xfId="0" applyFont="1" applyFill="1" applyBorder="1" applyAlignment="1">
      <alignment horizontal="center" wrapText="1"/>
    </xf>
    <xf numFmtId="0" fontId="0" fillId="11" borderId="6" xfId="0" applyFont="1" applyFill="1" applyBorder="1" applyAlignment="1">
      <alignment horizontal="right" wrapText="1"/>
    </xf>
    <xf numFmtId="0" fontId="1" fillId="11" borderId="7" xfId="0" applyFont="1" applyFill="1" applyBorder="1"/>
    <xf numFmtId="0" fontId="1" fillId="11" borderId="6" xfId="0" applyFont="1" applyFill="1" applyBorder="1"/>
    <xf numFmtId="0" fontId="1" fillId="10" borderId="50" xfId="0" applyFont="1" applyFill="1" applyBorder="1"/>
    <xf numFmtId="165" fontId="1" fillId="10" borderId="44" xfId="0" applyNumberFormat="1" applyFont="1" applyFill="1" applyBorder="1"/>
    <xf numFmtId="165" fontId="0" fillId="11" borderId="8" xfId="0" applyNumberFormat="1" applyFill="1" applyBorder="1"/>
    <xf numFmtId="165" fontId="0" fillId="11" borderId="9" xfId="0" applyNumberFormat="1" applyFill="1" applyBorder="1"/>
    <xf numFmtId="0" fontId="0" fillId="7" borderId="1" xfId="0" applyFill="1" applyBorder="1" applyAlignment="1">
      <alignment horizontal="right"/>
    </xf>
    <xf numFmtId="0" fontId="1" fillId="12" borderId="1" xfId="0" applyFont="1" applyFill="1" applyBorder="1"/>
    <xf numFmtId="165" fontId="0" fillId="12" borderId="1" xfId="0" applyNumberFormat="1" applyFill="1" applyBorder="1"/>
    <xf numFmtId="0" fontId="0" fillId="12" borderId="1" xfId="0" applyFill="1" applyBorder="1"/>
    <xf numFmtId="165" fontId="1" fillId="11" borderId="51" xfId="0" applyNumberFormat="1" applyFont="1" applyFill="1" applyBorder="1"/>
    <xf numFmtId="165" fontId="0" fillId="0" borderId="0" xfId="0" applyNumberFormat="1"/>
    <xf numFmtId="0" fontId="1" fillId="10" borderId="3" xfId="0" applyFont="1" applyFill="1" applyBorder="1"/>
    <xf numFmtId="165" fontId="1" fillId="10" borderId="5" xfId="0" applyNumberFormat="1" applyFont="1" applyFill="1" applyBorder="1"/>
    <xf numFmtId="165" fontId="1" fillId="11" borderId="7" xfId="0" applyNumberFormat="1" applyFont="1" applyFill="1" applyBorder="1"/>
    <xf numFmtId="165" fontId="1" fillId="0" borderId="26" xfId="0" applyNumberFormat="1" applyFont="1" applyBorder="1"/>
    <xf numFmtId="0" fontId="1" fillId="0" borderId="8" xfId="0" applyFont="1" applyBorder="1" applyAlignment="1">
      <alignment horizontal="left"/>
    </xf>
    <xf numFmtId="0" fontId="0" fillId="7" borderId="0" xfId="0" applyFill="1"/>
    <xf numFmtId="0" fontId="1" fillId="13" borderId="0" xfId="0" applyFont="1" applyFill="1"/>
    <xf numFmtId="165" fontId="1" fillId="13" borderId="0" xfId="0" applyNumberFormat="1" applyFont="1" applyFill="1"/>
    <xf numFmtId="0" fontId="1" fillId="7" borderId="1" xfId="0" applyFont="1" applyFill="1" applyBorder="1"/>
    <xf numFmtId="0" fontId="0" fillId="7" borderId="3" xfId="0" applyFill="1" applyBorder="1"/>
    <xf numFmtId="0" fontId="1" fillId="7" borderId="4" xfId="0" applyFont="1" applyFill="1" applyBorder="1"/>
    <xf numFmtId="0" fontId="0" fillId="7" borderId="5" xfId="0" applyFill="1" applyBorder="1"/>
    <xf numFmtId="0" fontId="1" fillId="7" borderId="6" xfId="0" applyFont="1" applyFill="1" applyBorder="1"/>
    <xf numFmtId="0" fontId="1" fillId="7" borderId="7" xfId="0" applyFont="1" applyFill="1" applyBorder="1"/>
    <xf numFmtId="165" fontId="0" fillId="7" borderId="8" xfId="0" applyNumberFormat="1" applyFill="1" applyBorder="1"/>
    <xf numFmtId="0" fontId="0" fillId="7" borderId="9" xfId="0" applyFill="1" applyBorder="1"/>
    <xf numFmtId="165" fontId="0" fillId="7" borderId="26" xfId="0" applyNumberFormat="1" applyFill="1" applyBorder="1"/>
    <xf numFmtId="0" fontId="0" fillId="0" borderId="28" xfId="0" applyBorder="1" applyAlignment="1"/>
    <xf numFmtId="0" fontId="0" fillId="10" borderId="8" xfId="0" applyFill="1" applyBorder="1"/>
    <xf numFmtId="0" fontId="1" fillId="14" borderId="46" xfId="0" applyFont="1" applyFill="1" applyBorder="1"/>
    <xf numFmtId="0" fontId="1" fillId="0" borderId="52" xfId="0" applyFont="1" applyBorder="1"/>
    <xf numFmtId="0" fontId="1" fillId="0" borderId="48" xfId="0" applyFont="1" applyBorder="1"/>
    <xf numFmtId="0" fontId="0" fillId="0" borderId="47" xfId="0" applyBorder="1"/>
    <xf numFmtId="0" fontId="1" fillId="0" borderId="53" xfId="0" applyFont="1" applyBorder="1"/>
    <xf numFmtId="0" fontId="0" fillId="0" borderId="34" xfId="0" applyBorder="1"/>
    <xf numFmtId="0" fontId="0" fillId="0" borderId="37" xfId="0" applyBorder="1"/>
    <xf numFmtId="3" fontId="0" fillId="8" borderId="14" xfId="0" applyNumberFormat="1" applyFont="1" applyFill="1" applyBorder="1"/>
    <xf numFmtId="3" fontId="0" fillId="8" borderId="7" xfId="0" applyNumberFormat="1" applyFill="1" applyBorder="1"/>
    <xf numFmtId="3" fontId="0" fillId="8" borderId="1" xfId="0" applyNumberFormat="1" applyFill="1" applyBorder="1"/>
    <xf numFmtId="3" fontId="0" fillId="8" borderId="9" xfId="0" applyNumberFormat="1" applyFill="1" applyBorder="1"/>
    <xf numFmtId="3" fontId="1" fillId="8" borderId="9" xfId="0" applyNumberFormat="1" applyFont="1" applyFill="1" applyBorder="1"/>
    <xf numFmtId="3" fontId="1" fillId="8" borderId="2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9"/>
  <sheetViews>
    <sheetView workbookViewId="0">
      <selection activeCell="B18" sqref="B18"/>
    </sheetView>
  </sheetViews>
  <sheetFormatPr defaultRowHeight="14.25" x14ac:dyDescent="0.45"/>
  <cols>
    <col min="2" max="2" width="20.33203125" bestFit="1" customWidth="1"/>
    <col min="6" max="6" width="4.9296875" customWidth="1"/>
    <col min="7" max="7" width="19.265625" bestFit="1" customWidth="1"/>
    <col min="8" max="8" width="10" customWidth="1"/>
    <col min="9" max="9" width="4.86328125" hidden="1" customWidth="1"/>
    <col min="10" max="10" width="7.33203125" hidden="1" customWidth="1"/>
    <col min="11" max="11" width="7.86328125" hidden="1" customWidth="1"/>
    <col min="12" max="12" width="8.06640625" hidden="1" customWidth="1"/>
    <col min="13" max="13" width="11.73046875" bestFit="1" customWidth="1"/>
  </cols>
  <sheetData>
    <row r="2" spans="2:14" x14ac:dyDescent="0.45">
      <c r="H2" s="1"/>
      <c r="I2" s="1"/>
      <c r="J2" s="1"/>
      <c r="K2" s="1"/>
      <c r="L2" s="1"/>
      <c r="M2" s="1"/>
    </row>
    <row r="4" spans="2:14" ht="14.65" thickBot="1" x14ac:dyDescent="0.5">
      <c r="B4" s="1" t="s">
        <v>14</v>
      </c>
      <c r="C4" t="s">
        <v>30</v>
      </c>
      <c r="D4" t="s">
        <v>31</v>
      </c>
      <c r="E4" t="s">
        <v>32</v>
      </c>
      <c r="G4" s="30" t="s">
        <v>48</v>
      </c>
      <c r="H4" t="s">
        <v>41</v>
      </c>
    </row>
    <row r="5" spans="2:14" x14ac:dyDescent="0.45">
      <c r="B5" s="4" t="s">
        <v>15</v>
      </c>
      <c r="C5" s="5">
        <v>1</v>
      </c>
      <c r="D5" s="5">
        <v>4</v>
      </c>
      <c r="E5" s="6">
        <f>SUM(D5*C5)</f>
        <v>4</v>
      </c>
    </row>
    <row r="6" spans="2:14" x14ac:dyDescent="0.45">
      <c r="B6" s="7" t="s">
        <v>16</v>
      </c>
      <c r="C6" s="2">
        <v>5</v>
      </c>
      <c r="D6" s="2">
        <v>1.5</v>
      </c>
      <c r="E6" s="8">
        <f t="shared" ref="E6:E10" si="0">SUM(D6*C6)</f>
        <v>7.5</v>
      </c>
      <c r="G6" s="1" t="s">
        <v>39</v>
      </c>
    </row>
    <row r="7" spans="2:14" x14ac:dyDescent="0.45">
      <c r="B7" s="7" t="s">
        <v>2</v>
      </c>
      <c r="C7" s="2">
        <v>1</v>
      </c>
      <c r="D7" s="2">
        <v>6</v>
      </c>
      <c r="E7" s="8">
        <f t="shared" si="0"/>
        <v>6</v>
      </c>
      <c r="G7" s="31" t="s">
        <v>46</v>
      </c>
      <c r="H7" t="s">
        <v>45</v>
      </c>
    </row>
    <row r="8" spans="2:14" x14ac:dyDescent="0.45">
      <c r="B8" s="7" t="s">
        <v>33</v>
      </c>
      <c r="C8" s="2">
        <v>0</v>
      </c>
      <c r="D8" s="2">
        <v>6</v>
      </c>
      <c r="E8" s="8">
        <f t="shared" si="0"/>
        <v>0</v>
      </c>
      <c r="G8" s="31" t="s">
        <v>47</v>
      </c>
      <c r="H8" t="s">
        <v>40</v>
      </c>
    </row>
    <row r="9" spans="2:14" ht="14.65" thickBot="1" x14ac:dyDescent="0.5">
      <c r="B9" s="7" t="s">
        <v>34</v>
      </c>
      <c r="C9" s="2">
        <v>0</v>
      </c>
      <c r="D9" s="2">
        <v>6</v>
      </c>
      <c r="E9" s="8">
        <f t="shared" si="0"/>
        <v>0</v>
      </c>
      <c r="G9" s="1" t="s">
        <v>38</v>
      </c>
    </row>
    <row r="10" spans="2:14" ht="14.65" thickBot="1" x14ac:dyDescent="0.5">
      <c r="B10" s="9" t="s">
        <v>29</v>
      </c>
      <c r="C10" s="10">
        <v>1</v>
      </c>
      <c r="D10" s="10">
        <v>6</v>
      </c>
      <c r="E10" s="14">
        <f t="shared" si="0"/>
        <v>6</v>
      </c>
      <c r="G10" s="18" t="s">
        <v>26</v>
      </c>
      <c r="H10" s="17">
        <v>4</v>
      </c>
      <c r="I10" s="5">
        <v>8</v>
      </c>
      <c r="J10" s="5">
        <v>8</v>
      </c>
      <c r="K10" s="5">
        <v>4</v>
      </c>
      <c r="L10" s="5">
        <v>8</v>
      </c>
      <c r="M10" s="5">
        <v>4</v>
      </c>
      <c r="N10" s="6">
        <v>2</v>
      </c>
    </row>
    <row r="11" spans="2:14" ht="14.65" thickBot="1" x14ac:dyDescent="0.5">
      <c r="D11" s="30" t="s">
        <v>35</v>
      </c>
      <c r="E11" s="3">
        <f>SUM(E5:E10)</f>
        <v>23.5</v>
      </c>
      <c r="G11" s="19" t="s">
        <v>18</v>
      </c>
      <c r="H11" s="12">
        <v>16</v>
      </c>
      <c r="I11" s="13">
        <v>64</v>
      </c>
      <c r="J11" s="13">
        <v>64</v>
      </c>
      <c r="K11" s="13">
        <v>16</v>
      </c>
      <c r="L11" s="13">
        <v>16</v>
      </c>
      <c r="M11" s="13">
        <v>32</v>
      </c>
      <c r="N11" s="14">
        <v>16</v>
      </c>
    </row>
    <row r="12" spans="2:14" ht="14.65" thickBot="1" x14ac:dyDescent="0.5">
      <c r="D12" t="s">
        <v>42</v>
      </c>
      <c r="E12" s="2">
        <v>24</v>
      </c>
      <c r="G12" s="20" t="s">
        <v>8</v>
      </c>
      <c r="H12" s="24" t="s">
        <v>24</v>
      </c>
      <c r="I12" s="25" t="s">
        <v>10</v>
      </c>
      <c r="J12" s="25" t="s">
        <v>11</v>
      </c>
      <c r="K12" s="25" t="s">
        <v>12</v>
      </c>
      <c r="L12" s="25" t="s">
        <v>17</v>
      </c>
      <c r="M12" s="25" t="s">
        <v>25</v>
      </c>
      <c r="N12" s="26" t="s">
        <v>22</v>
      </c>
    </row>
    <row r="13" spans="2:14" x14ac:dyDescent="0.45">
      <c r="D13" s="31" t="s">
        <v>37</v>
      </c>
      <c r="E13" s="32">
        <v>200</v>
      </c>
      <c r="G13" s="21" t="s">
        <v>23</v>
      </c>
      <c r="H13" s="11">
        <v>500</v>
      </c>
      <c r="I13" s="15">
        <v>0</v>
      </c>
      <c r="J13" s="15">
        <v>0</v>
      </c>
      <c r="K13" s="15">
        <v>0</v>
      </c>
      <c r="L13" s="15">
        <v>0</v>
      </c>
      <c r="M13" s="15">
        <v>750</v>
      </c>
      <c r="N13" s="16">
        <v>250</v>
      </c>
    </row>
    <row r="14" spans="2:14" ht="14.65" thickBot="1" x14ac:dyDescent="0.5">
      <c r="D14" s="30" t="s">
        <v>36</v>
      </c>
      <c r="E14" s="32">
        <f>SUM(E12*E13)</f>
        <v>4800</v>
      </c>
      <c r="G14" s="22" t="s">
        <v>27</v>
      </c>
      <c r="H14" s="12">
        <v>1000</v>
      </c>
      <c r="I14" s="13">
        <v>60</v>
      </c>
      <c r="J14" s="13">
        <v>60</v>
      </c>
      <c r="K14" s="13">
        <v>150</v>
      </c>
      <c r="L14" s="13">
        <v>55</v>
      </c>
      <c r="M14" s="13">
        <v>65</v>
      </c>
      <c r="N14" s="14">
        <v>250</v>
      </c>
    </row>
    <row r="15" spans="2:14" ht="14.65" thickBot="1" x14ac:dyDescent="0.5">
      <c r="G15" s="23" t="s">
        <v>28</v>
      </c>
      <c r="H15" s="27">
        <f>SUM(H13/H14)</f>
        <v>0.5</v>
      </c>
      <c r="I15" s="28">
        <f t="shared" ref="I15:N15" si="1">SUM(I13/I14)</f>
        <v>0</v>
      </c>
      <c r="J15" s="28">
        <f t="shared" si="1"/>
        <v>0</v>
      </c>
      <c r="K15" s="28">
        <f t="shared" si="1"/>
        <v>0</v>
      </c>
      <c r="L15" s="28">
        <f t="shared" si="1"/>
        <v>0</v>
      </c>
      <c r="M15" s="28">
        <f t="shared" si="1"/>
        <v>11.538461538461538</v>
      </c>
      <c r="N15" s="29">
        <f t="shared" si="1"/>
        <v>1</v>
      </c>
    </row>
    <row r="17" spans="7:8" x14ac:dyDescent="0.45">
      <c r="G17" s="1" t="s">
        <v>2</v>
      </c>
    </row>
    <row r="18" spans="7:8" x14ac:dyDescent="0.45">
      <c r="G18" s="31" t="s">
        <v>46</v>
      </c>
      <c r="H18" t="s">
        <v>44</v>
      </c>
    </row>
    <row r="19" spans="7:8" x14ac:dyDescent="0.45">
      <c r="G19" s="31" t="s">
        <v>47</v>
      </c>
      <c r="H19" t="s">
        <v>43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0"/>
  <sheetViews>
    <sheetView workbookViewId="0">
      <selection activeCell="J5" sqref="J5"/>
    </sheetView>
  </sheetViews>
  <sheetFormatPr defaultRowHeight="14.25" x14ac:dyDescent="0.45"/>
  <cols>
    <col min="2" max="2" width="20.33203125" bestFit="1" customWidth="1"/>
    <col min="6" max="6" width="10.796875" bestFit="1" customWidth="1"/>
    <col min="7" max="7" width="6.19921875" customWidth="1"/>
    <col min="8" max="8" width="9.86328125" bestFit="1" customWidth="1"/>
    <col min="9" max="9" width="12.53125" bestFit="1" customWidth="1"/>
    <col min="10" max="10" width="9.265625" bestFit="1" customWidth="1"/>
    <col min="11" max="11" width="7.3984375" bestFit="1" customWidth="1"/>
    <col min="13" max="13" width="7.3984375" bestFit="1" customWidth="1"/>
  </cols>
  <sheetData>
    <row r="1" spans="2:19" x14ac:dyDescent="0.45">
      <c r="G1" s="68" t="s">
        <v>51</v>
      </c>
      <c r="H1" s="69"/>
      <c r="I1" s="67" t="s">
        <v>84</v>
      </c>
      <c r="J1" s="61"/>
      <c r="K1" s="61"/>
      <c r="L1" s="70" t="s">
        <v>50</v>
      </c>
      <c r="M1" s="71"/>
    </row>
    <row r="2" spans="2:19" ht="28.9" thickBot="1" x14ac:dyDescent="0.5">
      <c r="G2" s="63" t="s">
        <v>49</v>
      </c>
      <c r="H2" s="64" t="s">
        <v>8</v>
      </c>
      <c r="I2" s="56" t="s">
        <v>13</v>
      </c>
      <c r="J2" s="57" t="s">
        <v>85</v>
      </c>
      <c r="K2" s="58" t="s">
        <v>80</v>
      </c>
      <c r="L2" s="62" t="s">
        <v>19</v>
      </c>
      <c r="M2" s="59" t="s">
        <v>18</v>
      </c>
      <c r="N2" s="60" t="s">
        <v>55</v>
      </c>
    </row>
    <row r="3" spans="2:19" hidden="1" x14ac:dyDescent="0.45">
      <c r="B3" s="1" t="s">
        <v>0</v>
      </c>
      <c r="G3" s="65">
        <v>10</v>
      </c>
      <c r="H3" s="66" t="s">
        <v>9</v>
      </c>
      <c r="I3" s="55">
        <v>1000</v>
      </c>
      <c r="J3" s="15">
        <v>0</v>
      </c>
      <c r="K3" s="15">
        <v>4</v>
      </c>
      <c r="L3" s="15">
        <v>4</v>
      </c>
      <c r="M3" s="16">
        <v>12</v>
      </c>
      <c r="N3" s="35">
        <v>60</v>
      </c>
    </row>
    <row r="4" spans="2:19" hidden="1" x14ac:dyDescent="0.45">
      <c r="B4" t="s">
        <v>1</v>
      </c>
      <c r="G4" s="72">
        <v>40</v>
      </c>
      <c r="H4" s="73" t="s">
        <v>10</v>
      </c>
      <c r="I4" s="74">
        <v>60</v>
      </c>
      <c r="J4" s="13">
        <v>0</v>
      </c>
      <c r="K4" s="13">
        <v>8</v>
      </c>
      <c r="L4" s="13">
        <v>8</v>
      </c>
      <c r="M4" s="14">
        <v>64</v>
      </c>
    </row>
    <row r="5" spans="2:19" ht="14.65" thickBot="1" x14ac:dyDescent="0.5">
      <c r="B5" t="s">
        <v>5</v>
      </c>
      <c r="G5" s="75">
        <v>32</v>
      </c>
      <c r="H5" s="76" t="s">
        <v>11</v>
      </c>
      <c r="I5" s="77">
        <v>60</v>
      </c>
      <c r="J5" s="77">
        <v>2000</v>
      </c>
      <c r="K5" s="77">
        <f>SUM(J5/I5)</f>
        <v>33.333333333333336</v>
      </c>
      <c r="L5" s="78">
        <v>8</v>
      </c>
      <c r="M5" s="78">
        <v>64</v>
      </c>
    </row>
    <row r="6" spans="2:19" ht="14.65" thickBot="1" x14ac:dyDescent="0.5">
      <c r="B6" t="s">
        <v>6</v>
      </c>
      <c r="G6" s="75">
        <v>32</v>
      </c>
      <c r="H6" s="76" t="s">
        <v>12</v>
      </c>
      <c r="I6" s="77">
        <v>150</v>
      </c>
      <c r="J6" s="77">
        <v>0</v>
      </c>
      <c r="K6" s="77">
        <v>4</v>
      </c>
      <c r="L6" s="78">
        <v>4</v>
      </c>
      <c r="M6" s="78">
        <v>16</v>
      </c>
    </row>
    <row r="7" spans="2:19" ht="14.65" thickBot="1" x14ac:dyDescent="0.5">
      <c r="B7" t="s">
        <v>7</v>
      </c>
      <c r="G7" s="75">
        <v>24</v>
      </c>
      <c r="H7" s="76" t="s">
        <v>17</v>
      </c>
      <c r="I7" s="77">
        <v>55</v>
      </c>
      <c r="J7" s="77">
        <v>0</v>
      </c>
      <c r="K7" s="77">
        <v>8</v>
      </c>
      <c r="L7" s="78">
        <v>8</v>
      </c>
      <c r="M7" s="78">
        <v>16</v>
      </c>
    </row>
    <row r="8" spans="2:19" ht="14.65" thickBot="1" x14ac:dyDescent="0.5">
      <c r="B8" t="s">
        <v>2</v>
      </c>
      <c r="G8" s="75">
        <v>32</v>
      </c>
      <c r="H8" s="76" t="s">
        <v>76</v>
      </c>
      <c r="I8" s="77">
        <v>50</v>
      </c>
      <c r="J8" s="77">
        <v>0</v>
      </c>
      <c r="K8" s="77">
        <v>8</v>
      </c>
      <c r="L8" s="78">
        <v>8</v>
      </c>
      <c r="M8" s="78">
        <v>32</v>
      </c>
    </row>
    <row r="9" spans="2:19" x14ac:dyDescent="0.45">
      <c r="B9" t="s">
        <v>4</v>
      </c>
    </row>
    <row r="10" spans="2:19" x14ac:dyDescent="0.45">
      <c r="B10" t="s">
        <v>3</v>
      </c>
      <c r="S10" t="s">
        <v>61</v>
      </c>
    </row>
    <row r="12" spans="2:19" x14ac:dyDescent="0.45">
      <c r="B12" s="1" t="s">
        <v>14</v>
      </c>
    </row>
    <row r="13" spans="2:19" x14ac:dyDescent="0.45">
      <c r="B13" t="s">
        <v>15</v>
      </c>
      <c r="C13">
        <v>1</v>
      </c>
    </row>
    <row r="14" spans="2:19" x14ac:dyDescent="0.45">
      <c r="B14" t="s">
        <v>16</v>
      </c>
      <c r="F14" s="36" t="s">
        <v>62</v>
      </c>
      <c r="G14" s="36" t="s">
        <v>57</v>
      </c>
      <c r="H14" s="36" t="s">
        <v>58</v>
      </c>
      <c r="I14" s="36" t="s">
        <v>54</v>
      </c>
      <c r="J14" s="36" t="s">
        <v>59</v>
      </c>
      <c r="K14" s="36" t="s">
        <v>60</v>
      </c>
    </row>
    <row r="15" spans="2:19" x14ac:dyDescent="0.45">
      <c r="B15" t="s">
        <v>2</v>
      </c>
      <c r="C15">
        <v>1</v>
      </c>
      <c r="F15" s="36"/>
      <c r="G15" s="36">
        <v>500</v>
      </c>
      <c r="H15" s="36">
        <v>10</v>
      </c>
      <c r="I15" s="36">
        <f>SUM(G15*H15)</f>
        <v>5000</v>
      </c>
      <c r="J15" s="36">
        <v>3</v>
      </c>
      <c r="K15" s="36">
        <f>SUM(J15*I15)</f>
        <v>15000</v>
      </c>
    </row>
    <row r="16" spans="2:19" x14ac:dyDescent="0.45">
      <c r="B16" t="s">
        <v>20</v>
      </c>
      <c r="C16">
        <v>0</v>
      </c>
      <c r="F16" s="36"/>
      <c r="G16" s="36">
        <v>500</v>
      </c>
      <c r="H16" s="36">
        <v>5</v>
      </c>
      <c r="I16" s="36">
        <f>SUM(G16*H16)</f>
        <v>2500</v>
      </c>
      <c r="J16" s="36">
        <v>3</v>
      </c>
      <c r="K16" s="36">
        <f>SUM(J16*I16)</f>
        <v>7500</v>
      </c>
    </row>
    <row r="17" spans="2:9" x14ac:dyDescent="0.45">
      <c r="B17" t="s">
        <v>21</v>
      </c>
      <c r="C17">
        <v>0</v>
      </c>
    </row>
    <row r="18" spans="2:9" x14ac:dyDescent="0.45">
      <c r="G18" s="34" t="s">
        <v>54</v>
      </c>
    </row>
    <row r="19" spans="2:9" x14ac:dyDescent="0.45">
      <c r="G19">
        <v>500</v>
      </c>
      <c r="H19" t="s">
        <v>52</v>
      </c>
      <c r="I19" t="s">
        <v>56</v>
      </c>
    </row>
    <row r="20" spans="2:9" x14ac:dyDescent="0.45">
      <c r="G20">
        <v>1500</v>
      </c>
      <c r="H20" t="s">
        <v>53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"/>
  <sheetViews>
    <sheetView tabSelected="1" zoomScale="80" zoomScaleNormal="80" workbookViewId="0">
      <selection activeCell="Q30" sqref="M21:Q30"/>
    </sheetView>
  </sheetViews>
  <sheetFormatPr defaultRowHeight="14.25" x14ac:dyDescent="0.45"/>
  <cols>
    <col min="1" max="1" width="17.46484375" bestFit="1" customWidth="1"/>
    <col min="2" max="2" width="8.86328125" customWidth="1"/>
    <col min="3" max="3" width="10.73046875" bestFit="1" customWidth="1"/>
    <col min="4" max="4" width="10.3984375" customWidth="1"/>
    <col min="5" max="5" width="11.73046875" bestFit="1" customWidth="1"/>
    <col min="6" max="6" width="12.1328125" customWidth="1"/>
    <col min="7" max="9" width="9.73046875" bestFit="1" customWidth="1"/>
    <col min="10" max="10" width="10.73046875" bestFit="1" customWidth="1"/>
    <col min="11" max="11" width="9.86328125" bestFit="1" customWidth="1"/>
    <col min="12" max="12" width="1.9296875" customWidth="1"/>
    <col min="13" max="13" width="12.59765625" customWidth="1"/>
    <col min="14" max="15" width="10.53125" bestFit="1" customWidth="1"/>
    <col min="16" max="16" width="9.59765625" bestFit="1" customWidth="1"/>
  </cols>
  <sheetData>
    <row r="1" spans="1:19" ht="14.65" thickBot="1" x14ac:dyDescent="0.5">
      <c r="M1" s="1" t="s">
        <v>141</v>
      </c>
    </row>
    <row r="2" spans="1:19" x14ac:dyDescent="0.45">
      <c r="B2" s="103" t="s">
        <v>131</v>
      </c>
      <c r="C2" s="104"/>
      <c r="D2" s="122"/>
      <c r="E2" s="123" t="s">
        <v>132</v>
      </c>
      <c r="F2" s="123"/>
      <c r="G2" s="123"/>
      <c r="H2" s="124"/>
      <c r="I2" s="125"/>
      <c r="J2" s="125"/>
      <c r="M2" s="95" t="s">
        <v>71</v>
      </c>
      <c r="N2" s="95" t="s">
        <v>49</v>
      </c>
      <c r="O2" s="95" t="s">
        <v>73</v>
      </c>
    </row>
    <row r="3" spans="1:19" x14ac:dyDescent="0.45">
      <c r="B3" s="105" t="s">
        <v>63</v>
      </c>
      <c r="C3" s="106" t="s">
        <v>63</v>
      </c>
      <c r="D3" s="126" t="s">
        <v>63</v>
      </c>
      <c r="E3" s="97" t="s">
        <v>63</v>
      </c>
      <c r="F3" s="97" t="s">
        <v>63</v>
      </c>
      <c r="G3" s="97" t="s">
        <v>63</v>
      </c>
      <c r="H3" s="97" t="s">
        <v>63</v>
      </c>
      <c r="I3" s="97" t="s">
        <v>63</v>
      </c>
      <c r="J3" s="127"/>
      <c r="L3" s="33"/>
      <c r="M3" s="96">
        <v>0</v>
      </c>
      <c r="N3" s="96">
        <v>0</v>
      </c>
      <c r="O3" s="96">
        <f>SUM(M3*N3)</f>
        <v>0</v>
      </c>
    </row>
    <row r="4" spans="1:19" x14ac:dyDescent="0.45">
      <c r="B4" s="107">
        <v>175</v>
      </c>
      <c r="C4" s="108">
        <v>115</v>
      </c>
      <c r="D4" s="128">
        <v>175</v>
      </c>
      <c r="E4" s="98">
        <v>115</v>
      </c>
      <c r="F4" s="98">
        <v>115</v>
      </c>
      <c r="G4" s="98">
        <v>115</v>
      </c>
      <c r="H4" s="98">
        <v>115</v>
      </c>
      <c r="I4" s="98">
        <v>115</v>
      </c>
      <c r="J4" s="127"/>
      <c r="M4" s="1" t="s">
        <v>135</v>
      </c>
    </row>
    <row r="5" spans="1:19" ht="28.5" x14ac:dyDescent="0.45">
      <c r="A5" s="37" t="s">
        <v>64</v>
      </c>
      <c r="B5" s="109" t="s">
        <v>129</v>
      </c>
      <c r="C5" s="110" t="s">
        <v>79</v>
      </c>
      <c r="D5" s="129" t="s">
        <v>129</v>
      </c>
      <c r="E5" s="99" t="s">
        <v>130</v>
      </c>
      <c r="F5" s="99" t="s">
        <v>130</v>
      </c>
      <c r="G5" s="99" t="s">
        <v>130</v>
      </c>
      <c r="H5" s="99" t="s">
        <v>130</v>
      </c>
      <c r="I5" s="99" t="s">
        <v>130</v>
      </c>
      <c r="J5" s="130" t="s">
        <v>142</v>
      </c>
      <c r="K5" s="119" t="s">
        <v>65</v>
      </c>
      <c r="L5" s="38"/>
      <c r="M5" s="95" t="s">
        <v>135</v>
      </c>
      <c r="N5" s="95" t="s">
        <v>49</v>
      </c>
      <c r="O5" s="95" t="s">
        <v>73</v>
      </c>
    </row>
    <row r="6" spans="1:19" x14ac:dyDescent="0.45">
      <c r="A6" s="46" t="s">
        <v>147</v>
      </c>
      <c r="B6" s="111">
        <v>0</v>
      </c>
      <c r="C6" s="112">
        <v>0</v>
      </c>
      <c r="D6" s="131">
        <v>0</v>
      </c>
      <c r="E6" s="100">
        <v>0</v>
      </c>
      <c r="F6" s="100">
        <v>0</v>
      </c>
      <c r="G6" s="100">
        <v>0</v>
      </c>
      <c r="H6" s="100">
        <v>0</v>
      </c>
      <c r="I6" s="100">
        <v>0</v>
      </c>
      <c r="J6" s="132">
        <f t="shared" ref="J6:J13" si="0">SUM(D6:I6)</f>
        <v>0</v>
      </c>
      <c r="K6" s="120">
        <v>0</v>
      </c>
      <c r="L6" s="38"/>
      <c r="M6" s="96">
        <v>0</v>
      </c>
      <c r="N6" s="96">
        <v>0</v>
      </c>
      <c r="O6" s="96">
        <f>SUM(M6*N6)</f>
        <v>0</v>
      </c>
      <c r="P6" s="39"/>
    </row>
    <row r="7" spans="1:19" x14ac:dyDescent="0.45">
      <c r="A7" s="2" t="s">
        <v>72</v>
      </c>
      <c r="B7" s="113">
        <v>0</v>
      </c>
      <c r="C7" s="114">
        <v>0</v>
      </c>
      <c r="D7" s="131">
        <v>0</v>
      </c>
      <c r="E7" s="100">
        <v>0</v>
      </c>
      <c r="F7" s="100">
        <v>0</v>
      </c>
      <c r="G7" s="100">
        <v>0</v>
      </c>
      <c r="H7" s="102">
        <v>0</v>
      </c>
      <c r="I7" s="102">
        <v>0</v>
      </c>
      <c r="J7" s="132">
        <f t="shared" si="0"/>
        <v>0</v>
      </c>
      <c r="K7" s="120">
        <v>0</v>
      </c>
      <c r="M7" s="39"/>
      <c r="N7" s="47"/>
      <c r="O7" s="39"/>
      <c r="P7" s="33"/>
      <c r="Q7" s="33"/>
      <c r="R7" s="33"/>
      <c r="S7" s="33"/>
    </row>
    <row r="8" spans="1:19" x14ac:dyDescent="0.45">
      <c r="A8" s="40" t="s">
        <v>133</v>
      </c>
      <c r="B8" s="113">
        <v>0</v>
      </c>
      <c r="C8" s="114">
        <v>0</v>
      </c>
      <c r="D8" s="131">
        <v>0</v>
      </c>
      <c r="E8" s="100">
        <v>0</v>
      </c>
      <c r="F8" s="100">
        <v>0</v>
      </c>
      <c r="G8" s="100">
        <v>0</v>
      </c>
      <c r="H8" s="100">
        <v>0</v>
      </c>
      <c r="I8" s="100">
        <v>0</v>
      </c>
      <c r="J8" s="132">
        <f t="shared" si="0"/>
        <v>0</v>
      </c>
      <c r="K8" s="120">
        <v>0</v>
      </c>
      <c r="P8" s="33"/>
      <c r="Q8" s="33"/>
      <c r="R8" s="33"/>
      <c r="S8" s="33"/>
    </row>
    <row r="9" spans="1:19" ht="14.65" thickBot="1" x14ac:dyDescent="0.5">
      <c r="A9" s="40" t="s">
        <v>134</v>
      </c>
      <c r="B9" s="113">
        <v>0</v>
      </c>
      <c r="C9" s="114">
        <v>0</v>
      </c>
      <c r="D9" s="131">
        <v>0</v>
      </c>
      <c r="E9" s="100">
        <v>0</v>
      </c>
      <c r="F9" s="100">
        <v>0</v>
      </c>
      <c r="G9" s="100">
        <v>0</v>
      </c>
      <c r="H9" s="102">
        <v>0</v>
      </c>
      <c r="I9" s="102">
        <v>0</v>
      </c>
      <c r="J9" s="132">
        <f t="shared" si="0"/>
        <v>0</v>
      </c>
      <c r="K9" s="120">
        <v>0</v>
      </c>
      <c r="M9" s="1" t="s">
        <v>140</v>
      </c>
      <c r="P9" s="33"/>
      <c r="Q9" s="33"/>
      <c r="R9" s="33"/>
      <c r="S9" s="33"/>
    </row>
    <row r="10" spans="1:19" x14ac:dyDescent="0.45">
      <c r="A10" s="2" t="s">
        <v>74</v>
      </c>
      <c r="B10" s="113">
        <v>0</v>
      </c>
      <c r="C10" s="114">
        <v>0</v>
      </c>
      <c r="D10" s="131">
        <v>0</v>
      </c>
      <c r="E10" s="100">
        <v>0</v>
      </c>
      <c r="F10" s="100">
        <v>0</v>
      </c>
      <c r="G10" s="100">
        <v>0</v>
      </c>
      <c r="H10" s="102">
        <v>0</v>
      </c>
      <c r="I10" s="102">
        <v>0</v>
      </c>
      <c r="J10" s="132">
        <f t="shared" si="0"/>
        <v>0</v>
      </c>
      <c r="K10" s="120">
        <v>0</v>
      </c>
      <c r="M10" s="88" t="s">
        <v>54</v>
      </c>
      <c r="N10" s="89" t="s">
        <v>77</v>
      </c>
      <c r="O10" s="90" t="s">
        <v>78</v>
      </c>
      <c r="P10" s="33"/>
      <c r="Q10" s="33"/>
      <c r="R10" s="33"/>
      <c r="S10" s="33"/>
    </row>
    <row r="11" spans="1:19" x14ac:dyDescent="0.45">
      <c r="A11" s="2" t="s">
        <v>66</v>
      </c>
      <c r="B11" s="113">
        <v>0</v>
      </c>
      <c r="C11" s="114">
        <v>0</v>
      </c>
      <c r="D11" s="131">
        <v>0</v>
      </c>
      <c r="E11" s="100">
        <v>0</v>
      </c>
      <c r="F11" s="100">
        <v>0</v>
      </c>
      <c r="G11" s="100">
        <v>0</v>
      </c>
      <c r="H11" s="102">
        <v>0</v>
      </c>
      <c r="I11" s="102">
        <v>0</v>
      </c>
      <c r="J11" s="132">
        <f t="shared" si="0"/>
        <v>0</v>
      </c>
      <c r="K11" s="120">
        <v>0</v>
      </c>
      <c r="M11" s="91">
        <v>0</v>
      </c>
      <c r="N11" s="53">
        <v>1</v>
      </c>
      <c r="O11" s="54">
        <f>SUM(M11*N11)</f>
        <v>0</v>
      </c>
      <c r="P11" s="41"/>
      <c r="Q11" s="33"/>
      <c r="R11" s="33"/>
      <c r="S11" s="33"/>
    </row>
    <row r="12" spans="1:19" x14ac:dyDescent="0.45">
      <c r="A12" s="2" t="s">
        <v>67</v>
      </c>
      <c r="B12" s="113">
        <v>0</v>
      </c>
      <c r="C12" s="114">
        <v>0</v>
      </c>
      <c r="D12" s="131">
        <v>0</v>
      </c>
      <c r="E12" s="100">
        <v>0</v>
      </c>
      <c r="F12" s="100">
        <v>0</v>
      </c>
      <c r="G12" s="100">
        <v>0</v>
      </c>
      <c r="H12" s="102">
        <v>0</v>
      </c>
      <c r="I12" s="102">
        <v>0</v>
      </c>
      <c r="J12" s="132">
        <f t="shared" si="0"/>
        <v>0</v>
      </c>
      <c r="K12" s="120">
        <v>0</v>
      </c>
      <c r="M12" s="91">
        <v>0</v>
      </c>
      <c r="N12" s="53">
        <v>0</v>
      </c>
      <c r="O12" s="54"/>
      <c r="P12" s="33"/>
      <c r="Q12" s="33"/>
      <c r="R12" s="33"/>
      <c r="S12" s="33"/>
    </row>
    <row r="13" spans="1:19" x14ac:dyDescent="0.45">
      <c r="A13" s="40" t="s">
        <v>68</v>
      </c>
      <c r="B13" s="115">
        <f>SUM(B6:B12)</f>
        <v>0</v>
      </c>
      <c r="C13" s="116">
        <f t="shared" ref="C13:G13" si="1">SUM(C6:C12)</f>
        <v>0</v>
      </c>
      <c r="D13" s="133">
        <f>SUM(D6:D12)</f>
        <v>0</v>
      </c>
      <c r="E13" s="101">
        <f t="shared" si="1"/>
        <v>0</v>
      </c>
      <c r="F13" s="101">
        <f t="shared" si="1"/>
        <v>0</v>
      </c>
      <c r="G13" s="101">
        <f t="shared" si="1"/>
        <v>0</v>
      </c>
      <c r="H13" s="101">
        <f t="shared" ref="H13:I13" si="2">SUM(H6:H12)</f>
        <v>0</v>
      </c>
      <c r="I13" s="101">
        <f t="shared" si="2"/>
        <v>0</v>
      </c>
      <c r="J13" s="132">
        <f t="shared" si="0"/>
        <v>0</v>
      </c>
      <c r="K13" s="121">
        <f>SUM(K6:K12)</f>
        <v>0</v>
      </c>
      <c r="M13" s="91">
        <v>0</v>
      </c>
      <c r="N13" s="53">
        <v>2</v>
      </c>
      <c r="O13" s="54">
        <f t="shared" ref="O13:O14" si="3">SUM(M13*N13)</f>
        <v>0</v>
      </c>
      <c r="P13" s="33"/>
      <c r="Q13" s="33"/>
      <c r="R13" s="33"/>
      <c r="S13" s="33"/>
    </row>
    <row r="14" spans="1:19" ht="14.65" thickBot="1" x14ac:dyDescent="0.5">
      <c r="A14" s="161" t="s">
        <v>69</v>
      </c>
      <c r="B14" s="117">
        <f t="shared" ref="B14:C14" si="4">B13*B4</f>
        <v>0</v>
      </c>
      <c r="C14" s="118">
        <f t="shared" si="4"/>
        <v>0</v>
      </c>
      <c r="D14" s="136">
        <f>D13*D4</f>
        <v>0</v>
      </c>
      <c r="E14" s="137">
        <f>E13*E4</f>
        <v>0</v>
      </c>
      <c r="F14" s="137">
        <f>F13*F4</f>
        <v>0</v>
      </c>
      <c r="G14" s="137">
        <f t="shared" ref="G14" si="5">G13*G4</f>
        <v>0</v>
      </c>
      <c r="H14" s="137">
        <f t="shared" ref="H14:I14" si="6">H13*H4</f>
        <v>0</v>
      </c>
      <c r="I14" s="137">
        <f t="shared" si="6"/>
        <v>0</v>
      </c>
      <c r="M14" s="91">
        <v>0</v>
      </c>
      <c r="N14" s="53">
        <v>2</v>
      </c>
      <c r="O14" s="54">
        <f t="shared" si="3"/>
        <v>0</v>
      </c>
      <c r="Q14" s="33"/>
      <c r="R14" s="33"/>
      <c r="S14" s="33"/>
    </row>
    <row r="15" spans="1:19" ht="14.65" thickBot="1" x14ac:dyDescent="0.5">
      <c r="B15" s="134" t="s">
        <v>81</v>
      </c>
      <c r="C15" s="135">
        <f>SUM(B14:C14)</f>
        <v>0</v>
      </c>
      <c r="E15" s="45">
        <f>SUM(J13/40)</f>
        <v>0</v>
      </c>
      <c r="F15" t="s">
        <v>70</v>
      </c>
      <c r="I15" s="101" t="s">
        <v>136</v>
      </c>
      <c r="J15" s="142">
        <f>SUM(D14:I14)</f>
        <v>0</v>
      </c>
      <c r="M15" s="92"/>
      <c r="N15" s="93" t="s">
        <v>78</v>
      </c>
      <c r="O15" s="94">
        <f>SUM(O11:O14)</f>
        <v>0</v>
      </c>
    </row>
    <row r="16" spans="1:19" ht="14.65" thickBot="1" x14ac:dyDescent="0.5">
      <c r="M16" s="33"/>
      <c r="N16" s="33"/>
    </row>
    <row r="17" spans="1:17" ht="23.65" thickBot="1" x14ac:dyDescent="0.75">
      <c r="A17" s="42"/>
      <c r="C17" s="52" t="s">
        <v>83</v>
      </c>
      <c r="D17" s="43"/>
      <c r="E17" s="43"/>
      <c r="I17" s="153"/>
      <c r="J17" s="154" t="s">
        <v>143</v>
      </c>
      <c r="K17" s="155"/>
      <c r="M17" s="1" t="s">
        <v>137</v>
      </c>
    </row>
    <row r="18" spans="1:17" x14ac:dyDescent="0.45">
      <c r="A18" s="149"/>
      <c r="B18" s="138" t="s">
        <v>82</v>
      </c>
      <c r="C18" s="51">
        <f>SUM(J15+O19)</f>
        <v>0</v>
      </c>
      <c r="D18" s="44"/>
      <c r="E18" s="144" t="s">
        <v>81</v>
      </c>
      <c r="F18" s="145">
        <f>SUM(C15)</f>
        <v>0</v>
      </c>
      <c r="I18" s="156" t="s">
        <v>144</v>
      </c>
      <c r="J18" s="152" t="s">
        <v>145</v>
      </c>
      <c r="K18" s="157" t="s">
        <v>32</v>
      </c>
      <c r="M18" s="139" t="s">
        <v>54</v>
      </c>
      <c r="N18" s="139" t="s">
        <v>75</v>
      </c>
      <c r="O18" s="139" t="s">
        <v>32</v>
      </c>
    </row>
    <row r="19" spans="1:17" ht="14.65" thickBot="1" x14ac:dyDescent="0.5">
      <c r="B19" s="138" t="s">
        <v>139</v>
      </c>
      <c r="C19" s="51">
        <f>SUM(C18+C15)</f>
        <v>0</v>
      </c>
      <c r="D19" s="44"/>
      <c r="E19" s="133" t="s">
        <v>136</v>
      </c>
      <c r="F19" s="146">
        <f>SUM(J15)</f>
        <v>0</v>
      </c>
      <c r="I19" s="158">
        <v>1300</v>
      </c>
      <c r="J19" s="159">
        <v>4</v>
      </c>
      <c r="K19" s="160">
        <f>SUM(J19*I19)</f>
        <v>5200</v>
      </c>
      <c r="L19" s="33"/>
      <c r="M19" s="141">
        <f>SUM(O15)</f>
        <v>0</v>
      </c>
      <c r="N19" s="140">
        <v>3</v>
      </c>
      <c r="O19" s="140">
        <f>SUM(M19*N19)</f>
        <v>0</v>
      </c>
    </row>
    <row r="20" spans="1:17" ht="14.65" thickBot="1" x14ac:dyDescent="0.5">
      <c r="B20" s="50"/>
      <c r="C20" s="50"/>
      <c r="D20" s="50"/>
      <c r="E20" s="148" t="s">
        <v>138</v>
      </c>
      <c r="F20" s="147">
        <f>SUM(O19)</f>
        <v>0</v>
      </c>
    </row>
    <row r="21" spans="1:17" x14ac:dyDescent="0.45">
      <c r="E21" s="150" t="s">
        <v>32</v>
      </c>
      <c r="F21" s="151">
        <f>SUM(F18:F20)</f>
        <v>0</v>
      </c>
      <c r="M21" s="163" t="s">
        <v>149</v>
      </c>
      <c r="N21" s="164" t="s">
        <v>148</v>
      </c>
      <c r="O21" s="165"/>
      <c r="P21" s="166"/>
    </row>
    <row r="22" spans="1:17" ht="14.65" thickBot="1" x14ac:dyDescent="0.5">
      <c r="D22" s="48"/>
      <c r="E22" t="s">
        <v>143</v>
      </c>
      <c r="F22" s="143">
        <f>SUM(K19)</f>
        <v>5200</v>
      </c>
      <c r="M22" s="167" t="s">
        <v>8</v>
      </c>
      <c r="N22" s="168" t="s">
        <v>9</v>
      </c>
      <c r="O22" s="168"/>
      <c r="P22" s="169"/>
    </row>
    <row r="23" spans="1:17" x14ac:dyDescent="0.45">
      <c r="D23" s="48"/>
      <c r="E23" s="38" t="s">
        <v>146</v>
      </c>
      <c r="F23" s="143">
        <f>SUM(F21:F22)</f>
        <v>5200</v>
      </c>
      <c r="M23" s="144" t="s">
        <v>150</v>
      </c>
      <c r="N23" s="89" t="s">
        <v>54</v>
      </c>
      <c r="O23" s="89" t="s">
        <v>157</v>
      </c>
      <c r="P23" s="89" t="s">
        <v>158</v>
      </c>
      <c r="Q23" s="90" t="s">
        <v>78</v>
      </c>
    </row>
    <row r="24" spans="1:17" x14ac:dyDescent="0.45">
      <c r="D24" s="48"/>
      <c r="M24" s="113" t="s">
        <v>155</v>
      </c>
      <c r="N24" s="170">
        <v>10</v>
      </c>
      <c r="O24" s="170">
        <v>3</v>
      </c>
      <c r="P24" s="170">
        <v>1</v>
      </c>
      <c r="Q24" s="171">
        <f>SUM(N24*O24)*(P24)</f>
        <v>30</v>
      </c>
    </row>
    <row r="25" spans="1:17" x14ac:dyDescent="0.45">
      <c r="D25" s="49"/>
      <c r="M25" s="113" t="s">
        <v>151</v>
      </c>
      <c r="N25" s="172">
        <v>25</v>
      </c>
      <c r="O25" s="172">
        <v>1</v>
      </c>
      <c r="P25" s="172">
        <v>1</v>
      </c>
      <c r="Q25" s="171">
        <f>SUM(N25*O25)*(P25)</f>
        <v>25</v>
      </c>
    </row>
    <row r="26" spans="1:17" x14ac:dyDescent="0.45">
      <c r="M26" s="113" t="s">
        <v>151</v>
      </c>
      <c r="N26" s="172">
        <v>250</v>
      </c>
      <c r="O26" s="172">
        <v>1</v>
      </c>
      <c r="P26" s="172">
        <v>1</v>
      </c>
      <c r="Q26" s="171">
        <f t="shared" ref="Q26:Q29" si="7">SUM(N26*O26)*(P26)</f>
        <v>250</v>
      </c>
    </row>
    <row r="27" spans="1:17" x14ac:dyDescent="0.45">
      <c r="M27" s="113" t="s">
        <v>152</v>
      </c>
      <c r="N27" s="172">
        <v>500</v>
      </c>
      <c r="O27" s="172">
        <v>1</v>
      </c>
      <c r="P27" s="172">
        <v>1</v>
      </c>
      <c r="Q27" s="171">
        <f t="shared" si="7"/>
        <v>500</v>
      </c>
    </row>
    <row r="28" spans="1:17" x14ac:dyDescent="0.45">
      <c r="M28" s="113" t="s">
        <v>153</v>
      </c>
      <c r="N28" s="172">
        <v>500</v>
      </c>
      <c r="O28" s="172">
        <v>3</v>
      </c>
      <c r="P28" s="172">
        <v>2</v>
      </c>
      <c r="Q28" s="171">
        <f t="shared" si="7"/>
        <v>3000</v>
      </c>
    </row>
    <row r="29" spans="1:17" x14ac:dyDescent="0.45">
      <c r="M29" s="113" t="s">
        <v>154</v>
      </c>
      <c r="N29" s="172">
        <v>1000</v>
      </c>
      <c r="O29" s="172">
        <v>3</v>
      </c>
      <c r="P29" s="172">
        <v>2</v>
      </c>
      <c r="Q29" s="171">
        <f t="shared" si="7"/>
        <v>6000</v>
      </c>
    </row>
    <row r="30" spans="1:17" ht="14.65" thickBot="1" x14ac:dyDescent="0.5">
      <c r="M30" s="162"/>
      <c r="N30" s="173"/>
      <c r="O30" s="174" t="s">
        <v>156</v>
      </c>
      <c r="P30" s="174"/>
      <c r="Q30" s="175">
        <f>SUM(Q24:Q29)</f>
        <v>9805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B10" sqref="B10"/>
    </sheetView>
  </sheetViews>
  <sheetFormatPr defaultColWidth="89.265625" defaultRowHeight="14.25" x14ac:dyDescent="0.45"/>
  <cols>
    <col min="2" max="2" width="9.46484375" bestFit="1" customWidth="1"/>
  </cols>
  <sheetData>
    <row r="1" spans="1:2" ht="14.65" thickBot="1" x14ac:dyDescent="0.5">
      <c r="A1" s="79" t="s">
        <v>86</v>
      </c>
      <c r="B1" s="80" t="s">
        <v>87</v>
      </c>
    </row>
    <row r="2" spans="1:2" ht="14.65" thickBot="1" x14ac:dyDescent="0.5">
      <c r="A2" s="81" t="s">
        <v>88</v>
      </c>
      <c r="B2" s="82" t="s">
        <v>87</v>
      </c>
    </row>
    <row r="3" spans="1:2" ht="14.65" thickBot="1" x14ac:dyDescent="0.5">
      <c r="A3" s="81" t="s">
        <v>89</v>
      </c>
      <c r="B3" s="82" t="s">
        <v>90</v>
      </c>
    </row>
    <row r="4" spans="1:2" ht="14.65" thickBot="1" x14ac:dyDescent="0.5">
      <c r="A4" s="81" t="s">
        <v>91</v>
      </c>
      <c r="B4" s="82" t="s">
        <v>92</v>
      </c>
    </row>
    <row r="5" spans="1:2" ht="14.65" thickBot="1" x14ac:dyDescent="0.5">
      <c r="A5" s="81" t="s">
        <v>93</v>
      </c>
      <c r="B5" s="82" t="s">
        <v>92</v>
      </c>
    </row>
    <row r="6" spans="1:2" ht="14.65" thickBot="1" x14ac:dyDescent="0.5">
      <c r="A6" s="81" t="s">
        <v>94</v>
      </c>
      <c r="B6" s="82" t="s">
        <v>92</v>
      </c>
    </row>
    <row r="7" spans="1:2" ht="14.65" thickBot="1" x14ac:dyDescent="0.5">
      <c r="A7" s="81" t="s">
        <v>95</v>
      </c>
      <c r="B7" s="82" t="s">
        <v>92</v>
      </c>
    </row>
    <row r="8" spans="1:2" ht="14.65" thickBot="1" x14ac:dyDescent="0.5">
      <c r="A8" s="81" t="s">
        <v>96</v>
      </c>
      <c r="B8" s="82" t="s">
        <v>92</v>
      </c>
    </row>
    <row r="9" spans="1:2" ht="14.65" thickBot="1" x14ac:dyDescent="0.5">
      <c r="A9" s="81" t="s">
        <v>97</v>
      </c>
      <c r="B9" s="82" t="s">
        <v>98</v>
      </c>
    </row>
    <row r="10" spans="1:2" ht="14.65" thickBot="1" x14ac:dyDescent="0.5">
      <c r="A10" s="83" t="s">
        <v>99</v>
      </c>
      <c r="B10" s="84" t="s">
        <v>87</v>
      </c>
    </row>
    <row r="11" spans="1:2" ht="14.65" thickBot="1" x14ac:dyDescent="0.5">
      <c r="A11" s="83" t="s">
        <v>100</v>
      </c>
      <c r="B11" s="84" t="s">
        <v>87</v>
      </c>
    </row>
    <row r="12" spans="1:2" ht="14.65" thickBot="1" x14ac:dyDescent="0.5">
      <c r="A12" s="83" t="s">
        <v>101</v>
      </c>
      <c r="B12" s="84" t="s">
        <v>98</v>
      </c>
    </row>
    <row r="13" spans="1:2" ht="14.65" thickBot="1" x14ac:dyDescent="0.5">
      <c r="A13" s="83" t="s">
        <v>102</v>
      </c>
      <c r="B13" s="84" t="s">
        <v>98</v>
      </c>
    </row>
    <row r="14" spans="1:2" ht="14.65" thickBot="1" x14ac:dyDescent="0.5">
      <c r="A14" s="83" t="s">
        <v>103</v>
      </c>
      <c r="B14" s="84" t="s">
        <v>104</v>
      </c>
    </row>
    <row r="15" spans="1:2" ht="28.9" thickBot="1" x14ac:dyDescent="0.5">
      <c r="A15" s="83" t="s">
        <v>105</v>
      </c>
      <c r="B15" s="84" t="s">
        <v>87</v>
      </c>
    </row>
    <row r="16" spans="1:2" ht="14.65" thickBot="1" x14ac:dyDescent="0.5">
      <c r="A16" s="83" t="s">
        <v>106</v>
      </c>
      <c r="B16" s="84" t="s">
        <v>98</v>
      </c>
    </row>
    <row r="17" spans="1:2" ht="14.65" thickBot="1" x14ac:dyDescent="0.5">
      <c r="A17" s="83" t="s">
        <v>107</v>
      </c>
      <c r="B17" s="84" t="s">
        <v>90</v>
      </c>
    </row>
    <row r="18" spans="1:2" ht="14.65" thickBot="1" x14ac:dyDescent="0.5">
      <c r="A18" s="83" t="s">
        <v>108</v>
      </c>
      <c r="B18" s="84" t="s">
        <v>98</v>
      </c>
    </row>
    <row r="19" spans="1:2" ht="14.65" thickBot="1" x14ac:dyDescent="0.5">
      <c r="A19" s="83" t="s">
        <v>109</v>
      </c>
      <c r="B19" s="84" t="s">
        <v>98</v>
      </c>
    </row>
    <row r="20" spans="1:2" ht="14.65" thickBot="1" x14ac:dyDescent="0.5">
      <c r="A20" s="83" t="s">
        <v>110</v>
      </c>
      <c r="B20" s="84" t="s">
        <v>98</v>
      </c>
    </row>
    <row r="21" spans="1:2" ht="28.9" thickBot="1" x14ac:dyDescent="0.5">
      <c r="A21" s="83" t="s">
        <v>111</v>
      </c>
      <c r="B21" s="84" t="s">
        <v>90</v>
      </c>
    </row>
    <row r="22" spans="1:2" ht="14.65" thickBot="1" x14ac:dyDescent="0.5">
      <c r="A22" s="83" t="s">
        <v>112</v>
      </c>
      <c r="B22" s="84" t="s">
        <v>98</v>
      </c>
    </row>
    <row r="23" spans="1:2" ht="14.65" thickBot="1" x14ac:dyDescent="0.5">
      <c r="A23" s="83" t="s">
        <v>113</v>
      </c>
      <c r="B23" s="84" t="s">
        <v>98</v>
      </c>
    </row>
    <row r="24" spans="1:2" ht="14.65" thickBot="1" x14ac:dyDescent="0.5">
      <c r="A24" s="83" t="s">
        <v>114</v>
      </c>
      <c r="B24" s="84" t="s">
        <v>98</v>
      </c>
    </row>
    <row r="25" spans="1:2" ht="14.65" thickBot="1" x14ac:dyDescent="0.5">
      <c r="A25" s="83" t="s">
        <v>115</v>
      </c>
      <c r="B25" s="84" t="s">
        <v>98</v>
      </c>
    </row>
    <row r="26" spans="1:2" ht="14.65" thickBot="1" x14ac:dyDescent="0.5">
      <c r="A26" s="83" t="s">
        <v>116</v>
      </c>
      <c r="B26" s="84" t="s">
        <v>87</v>
      </c>
    </row>
    <row r="27" spans="1:2" ht="14.65" thickBot="1" x14ac:dyDescent="0.5">
      <c r="A27" s="83" t="s">
        <v>117</v>
      </c>
      <c r="B27" s="84" t="s">
        <v>87</v>
      </c>
    </row>
    <row r="28" spans="1:2" ht="14.65" thickBot="1" x14ac:dyDescent="0.5">
      <c r="A28" s="83" t="s">
        <v>118</v>
      </c>
      <c r="B28" s="84" t="s">
        <v>98</v>
      </c>
    </row>
    <row r="29" spans="1:2" ht="28.9" thickBot="1" x14ac:dyDescent="0.5">
      <c r="A29" s="83" t="s">
        <v>119</v>
      </c>
      <c r="B29" s="84" t="s">
        <v>98</v>
      </c>
    </row>
    <row r="30" spans="1:2" ht="14.65" thickBot="1" x14ac:dyDescent="0.5">
      <c r="A30" s="83" t="s">
        <v>120</v>
      </c>
      <c r="B30" s="84" t="s">
        <v>87</v>
      </c>
    </row>
    <row r="31" spans="1:2" ht="14.65" thickBot="1" x14ac:dyDescent="0.5">
      <c r="A31" s="83" t="s">
        <v>121</v>
      </c>
      <c r="B31" s="84" t="s">
        <v>98</v>
      </c>
    </row>
    <row r="32" spans="1:2" ht="14.65" thickBot="1" x14ac:dyDescent="0.5">
      <c r="A32" s="83" t="s">
        <v>122</v>
      </c>
      <c r="B32" s="84" t="s">
        <v>98</v>
      </c>
    </row>
    <row r="33" spans="1:2" ht="14.65" thickBot="1" x14ac:dyDescent="0.5">
      <c r="A33" s="83" t="s">
        <v>123</v>
      </c>
      <c r="B33" s="84" t="s">
        <v>98</v>
      </c>
    </row>
    <row r="34" spans="1:2" ht="14.65" thickBot="1" x14ac:dyDescent="0.5">
      <c r="A34" s="85" t="s">
        <v>124</v>
      </c>
      <c r="B34" s="84" t="s">
        <v>98</v>
      </c>
    </row>
    <row r="35" spans="1:2" ht="14.65" thickBot="1" x14ac:dyDescent="0.5">
      <c r="A35" s="85" t="s">
        <v>125</v>
      </c>
      <c r="B35" s="84" t="s">
        <v>98</v>
      </c>
    </row>
    <row r="36" spans="1:2" ht="14.65" thickBot="1" x14ac:dyDescent="0.5">
      <c r="A36" s="85" t="s">
        <v>126</v>
      </c>
      <c r="B36" s="84" t="s">
        <v>98</v>
      </c>
    </row>
    <row r="37" spans="1:2" ht="14.65" thickBot="1" x14ac:dyDescent="0.5">
      <c r="A37" s="86" t="s">
        <v>127</v>
      </c>
      <c r="B37" s="87" t="s">
        <v>98</v>
      </c>
    </row>
    <row r="38" spans="1:2" ht="14.65" thickBot="1" x14ac:dyDescent="0.5">
      <c r="A38" s="86" t="s">
        <v>128</v>
      </c>
      <c r="B38" s="87" t="s">
        <v>98</v>
      </c>
    </row>
    <row r="39" spans="1:2" ht="14.65" thickBot="1" x14ac:dyDescent="0.5">
      <c r="A39" s="86" t="s">
        <v>125</v>
      </c>
      <c r="B39" s="87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LR Install</vt:lpstr>
      <vt:lpstr>Installation Worksheet</vt:lpstr>
      <vt:lpstr>Detailed Scoping</vt:lpstr>
      <vt:lpstr>SAP Script 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sMcGinley</dc:creator>
  <cp:lastModifiedBy>sMcGinley</cp:lastModifiedBy>
  <dcterms:created xsi:type="dcterms:W3CDTF">2017-01-16T14:41:44Z</dcterms:created>
  <dcterms:modified xsi:type="dcterms:W3CDTF">2017-10-16T21:13:07Z</dcterms:modified>
</cp:coreProperties>
</file>