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rasiMcG\Documents\PreSales Tools\"/>
    </mc:Choice>
  </mc:AlternateContent>
  <bookViews>
    <workbookView xWindow="0" yWindow="0" windowWidth="24315" windowHeight="12240"/>
  </bookViews>
  <sheets>
    <sheet name="Productivity Calculator" sheetId="4" r:id="rId1"/>
    <sheet name="Travel" sheetId="8" r:id="rId2"/>
    <sheet name="Multiplier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B11" i="8"/>
  <c r="C10" i="8"/>
  <c r="B10" i="8"/>
  <c r="C9" i="8"/>
  <c r="B9" i="8"/>
  <c r="C8" i="8"/>
  <c r="B8" i="8"/>
  <c r="C7" i="8"/>
  <c r="B7" i="8"/>
  <c r="C6" i="8"/>
  <c r="B6" i="8"/>
  <c r="C14" i="4" l="1"/>
  <c r="M30" i="4"/>
  <c r="L30" i="4"/>
  <c r="K30" i="4"/>
  <c r="J30" i="4"/>
  <c r="I30" i="4"/>
  <c r="H30" i="4"/>
  <c r="G30" i="4"/>
  <c r="M29" i="4"/>
  <c r="L29" i="4"/>
  <c r="K29" i="4"/>
  <c r="J29" i="4"/>
  <c r="I29" i="4"/>
  <c r="H29" i="4"/>
  <c r="G29" i="4"/>
  <c r="M28" i="4"/>
  <c r="L28" i="4"/>
  <c r="K28" i="4"/>
  <c r="J28" i="4"/>
  <c r="I28" i="4"/>
  <c r="H28" i="4"/>
  <c r="G28" i="4"/>
  <c r="M27" i="4"/>
  <c r="L27" i="4"/>
  <c r="K27" i="4"/>
  <c r="J27" i="4"/>
  <c r="I27" i="4"/>
  <c r="H27" i="4"/>
  <c r="G27" i="4"/>
  <c r="M26" i="4"/>
  <c r="L26" i="4"/>
  <c r="K26" i="4"/>
  <c r="J26" i="4"/>
  <c r="I26" i="4"/>
  <c r="H26" i="4"/>
  <c r="G26" i="4"/>
  <c r="M25" i="4"/>
  <c r="M24" i="4"/>
  <c r="M23" i="4"/>
  <c r="M22" i="4"/>
  <c r="M21" i="4"/>
  <c r="M20" i="4"/>
  <c r="L25" i="4"/>
  <c r="L24" i="4"/>
  <c r="L23" i="4"/>
  <c r="L22" i="4"/>
  <c r="L21" i="4"/>
  <c r="L20" i="4"/>
  <c r="K25" i="4"/>
  <c r="K24" i="4"/>
  <c r="K23" i="4"/>
  <c r="K22" i="4"/>
  <c r="K21" i="4"/>
  <c r="K20" i="4"/>
  <c r="J25" i="4"/>
  <c r="J24" i="4"/>
  <c r="J23" i="4"/>
  <c r="J22" i="4"/>
  <c r="J21" i="4"/>
  <c r="J20" i="4"/>
  <c r="I25" i="4"/>
  <c r="I24" i="4"/>
  <c r="I23" i="4"/>
  <c r="I22" i="4"/>
  <c r="I21" i="4"/>
  <c r="I20" i="4"/>
  <c r="H25" i="4"/>
  <c r="H24" i="4"/>
  <c r="H23" i="4"/>
  <c r="H22" i="4"/>
  <c r="H21" i="4"/>
  <c r="H20" i="4"/>
  <c r="G25" i="4"/>
  <c r="G24" i="4"/>
  <c r="G23" i="4"/>
  <c r="G22" i="4"/>
  <c r="G21" i="4"/>
  <c r="G20" i="4"/>
  <c r="X35" i="4" l="1"/>
  <c r="D30" i="4" l="1"/>
  <c r="E30" i="4"/>
  <c r="F30" i="4"/>
  <c r="N30" i="4"/>
  <c r="C30" i="4"/>
  <c r="D29" i="4"/>
  <c r="E29" i="4"/>
  <c r="F29" i="4"/>
  <c r="N29" i="4"/>
  <c r="C29" i="4"/>
  <c r="D28" i="4"/>
  <c r="E28" i="4"/>
  <c r="F28" i="4"/>
  <c r="N28" i="4"/>
  <c r="D27" i="4"/>
  <c r="E27" i="4"/>
  <c r="F27" i="4"/>
  <c r="N27" i="4"/>
  <c r="D26" i="4"/>
  <c r="E26" i="4"/>
  <c r="F26" i="4"/>
  <c r="N26" i="4"/>
  <c r="D25" i="4"/>
  <c r="E25" i="4"/>
  <c r="F25" i="4"/>
  <c r="N25" i="4"/>
  <c r="D24" i="4"/>
  <c r="E24" i="4"/>
  <c r="F24" i="4"/>
  <c r="N24" i="4"/>
  <c r="D23" i="4"/>
  <c r="E23" i="4"/>
  <c r="F23" i="4"/>
  <c r="N23" i="4"/>
  <c r="D22" i="4"/>
  <c r="E22" i="4"/>
  <c r="F22" i="4"/>
  <c r="N22" i="4"/>
  <c r="D21" i="4"/>
  <c r="E21" i="4"/>
  <c r="F21" i="4"/>
  <c r="N21" i="4"/>
  <c r="C22" i="4"/>
  <c r="C23" i="4"/>
  <c r="C24" i="4"/>
  <c r="C25" i="4"/>
  <c r="C26" i="4"/>
  <c r="C27" i="4"/>
  <c r="C28" i="4"/>
  <c r="C21" i="4"/>
  <c r="D20" i="4"/>
  <c r="E20" i="4"/>
  <c r="F20" i="4"/>
  <c r="N20" i="4"/>
  <c r="C20" i="4"/>
  <c r="F19" i="4"/>
  <c r="E19" i="4"/>
  <c r="D19" i="4"/>
  <c r="C19" i="4"/>
</calcChain>
</file>

<file path=xl/sharedStrings.xml><?xml version="1.0" encoding="utf-8"?>
<sst xmlns="http://schemas.openxmlformats.org/spreadsheetml/2006/main" count="98" uniqueCount="61">
  <si>
    <t>Test Strategies</t>
  </si>
  <si>
    <t>Test Plans</t>
  </si>
  <si>
    <t>New Scripts</t>
  </si>
  <si>
    <t>Updated Scripts</t>
  </si>
  <si>
    <t>Executions &amp; Analysis</t>
  </si>
  <si>
    <t>Final Reports</t>
  </si>
  <si>
    <t>Deliverable</t>
  </si>
  <si>
    <t>Weighting</t>
  </si>
  <si>
    <t>Minimum Service</t>
  </si>
  <si>
    <t>Maximum Service</t>
  </si>
  <si>
    <t>JUN</t>
  </si>
  <si>
    <t>JUL</t>
  </si>
  <si>
    <t>AUG</t>
  </si>
  <si>
    <t>SEPT</t>
  </si>
  <si>
    <t>OCT</t>
  </si>
  <si>
    <t>Active Projects</t>
  </si>
  <si>
    <t>Environment Validation</t>
  </si>
  <si>
    <t>Accelerated Delivery</t>
  </si>
  <si>
    <t>Accelerated Delivery (Hrs)</t>
  </si>
  <si>
    <t>Monthly Deliverable Count Chart</t>
  </si>
  <si>
    <t>Service Delivery Calculations</t>
  </si>
  <si>
    <t>Avg Hours Per Deliverable</t>
  </si>
  <si>
    <t>Fulltime</t>
  </si>
  <si>
    <t xml:space="preserve">Resource Type: </t>
  </si>
  <si>
    <t>Number of Resources</t>
  </si>
  <si>
    <t>Minimum %</t>
  </si>
  <si>
    <t>Maximum %</t>
  </si>
  <si>
    <t>Backup</t>
  </si>
  <si>
    <t>The number of projects are in a delivery phase.</t>
  </si>
  <si>
    <t>Definitions:</t>
  </si>
  <si>
    <t>The documentation of business flows, checkpoints, and scenario definitions.</t>
  </si>
  <si>
    <t>The documented defintion of project objectives and strategy to define load profiles, user permission levels. business processes, data management, and schedule.</t>
  </si>
  <si>
    <t>A business process consisting of 6-12 screens including correlation, parametrization and tested in a scenario.</t>
  </si>
  <si>
    <t>Fix scripts to match the latest code base.</t>
  </si>
  <si>
    <t>Validate connectivity, userids, data requirements, smoke test scripts in order to execute a scenario.</t>
  </si>
  <si>
    <t>Develop modify a scenario, execute for a 90 min steady state, investigate performance causation. Deliver interim report.</t>
  </si>
  <si>
    <t>Final project summary of objectives, activities, findings and performance "wins".</t>
  </si>
  <si>
    <t>High demand project with an accelerated delivery schedule requiring concurrent resources.</t>
  </si>
  <si>
    <t>All white cells in the Monthly Deliverable Count Chart can be modified to change the minimum and maximum delivery thresholds and the total monthly productivity.</t>
  </si>
  <si>
    <t>Calculations Table.  Please to not edit.</t>
  </si>
  <si>
    <t>NOV</t>
  </si>
  <si>
    <t>DEC</t>
  </si>
  <si>
    <t>JAN</t>
  </si>
  <si>
    <t>FEB</t>
  </si>
  <si>
    <t>MAR</t>
  </si>
  <si>
    <t>APR</t>
  </si>
  <si>
    <t>MAY</t>
  </si>
  <si>
    <t>Monthly Service Price</t>
  </si>
  <si>
    <t>Offshore</t>
  </si>
  <si>
    <t>OffShore Rate $</t>
  </si>
  <si>
    <t>OnShore Rate $</t>
  </si>
  <si>
    <t>OffShore</t>
  </si>
  <si>
    <t>Columbus GA</t>
  </si>
  <si>
    <t>Miles per week</t>
  </si>
  <si>
    <t>Food</t>
  </si>
  <si>
    <t>Hotel</t>
  </si>
  <si>
    <t>32 HR Week</t>
  </si>
  <si>
    <t>40HR Week</t>
  </si>
  <si>
    <t>Per Month with 3 weeks onsite</t>
  </si>
  <si>
    <t>36 weeks onsite</t>
  </si>
  <si>
    <t>1578 hours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</si>
</sst>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9" fontId="3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8" xfId="0" applyFont="1" applyFill="1" applyBorder="1"/>
    <xf numFmtId="0" fontId="1" fillId="6" borderId="8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164" fontId="1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0" fillId="4" borderId="6" xfId="0" applyFill="1" applyBorder="1" applyAlignment="1">
      <alignment horizontal="center"/>
    </xf>
    <xf numFmtId="0" fontId="4" fillId="2" borderId="10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5" borderId="9" xfId="0" applyFont="1" applyFill="1" applyBorder="1"/>
    <xf numFmtId="0" fontId="1" fillId="5" borderId="7" xfId="0" applyFont="1" applyFill="1" applyBorder="1"/>
    <xf numFmtId="0" fontId="0" fillId="9" borderId="0" xfId="0" applyFill="1" applyBorder="1" applyAlignment="1">
      <alignment horizontal="center"/>
    </xf>
    <xf numFmtId="0" fontId="7" fillId="10" borderId="9" xfId="0" applyFont="1" applyFill="1" applyBorder="1"/>
    <xf numFmtId="0" fontId="1" fillId="13" borderId="7" xfId="0" applyFont="1" applyFill="1" applyBorder="1"/>
    <xf numFmtId="0" fontId="1" fillId="3" borderId="7" xfId="0" applyFont="1" applyFill="1" applyBorder="1"/>
    <xf numFmtId="0" fontId="1" fillId="12" borderId="7" xfId="0" applyFont="1" applyFill="1" applyBorder="1"/>
    <xf numFmtId="0" fontId="1" fillId="7" borderId="7" xfId="0" applyFont="1" applyFill="1" applyBorder="1"/>
    <xf numFmtId="0" fontId="1" fillId="8" borderId="7" xfId="0" applyFont="1" applyFill="1" applyBorder="1"/>
    <xf numFmtId="0" fontId="1" fillId="4" borderId="7" xfId="0" applyFont="1" applyFill="1" applyBorder="1"/>
    <xf numFmtId="0" fontId="1" fillId="11" borderId="7" xfId="0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11" borderId="11" xfId="0" applyFont="1" applyFill="1" applyBorder="1"/>
    <xf numFmtId="0" fontId="1" fillId="12" borderId="12" xfId="0" applyFont="1" applyFill="1" applyBorder="1"/>
    <xf numFmtId="0" fontId="0" fillId="14" borderId="13" xfId="0" applyFill="1" applyBorder="1"/>
    <xf numFmtId="0" fontId="0" fillId="14" borderId="14" xfId="0" applyFill="1" applyBorder="1"/>
    <xf numFmtId="0" fontId="7" fillId="10" borderId="24" xfId="0" applyFont="1" applyFill="1" applyBorder="1"/>
    <xf numFmtId="0" fontId="1" fillId="13" borderId="25" xfId="0" applyFont="1" applyFill="1" applyBorder="1"/>
    <xf numFmtId="0" fontId="1" fillId="5" borderId="25" xfId="0" applyFont="1" applyFill="1" applyBorder="1"/>
    <xf numFmtId="0" fontId="1" fillId="3" borderId="25" xfId="0" applyFont="1" applyFill="1" applyBorder="1"/>
    <xf numFmtId="0" fontId="1" fillId="7" borderId="25" xfId="0" applyFont="1" applyFill="1" applyBorder="1"/>
    <xf numFmtId="0" fontId="1" fillId="4" borderId="25" xfId="0" applyFont="1" applyFill="1" applyBorder="1"/>
    <xf numFmtId="0" fontId="1" fillId="8" borderId="25" xfId="0" applyFont="1" applyFill="1" applyBorder="1"/>
    <xf numFmtId="0" fontId="3" fillId="0" borderId="0" xfId="0" applyFont="1" applyBorder="1"/>
    <xf numFmtId="0" fontId="4" fillId="0" borderId="26" xfId="0" applyFon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/>
    <xf numFmtId="0" fontId="4" fillId="0" borderId="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1" fillId="14" borderId="0" xfId="0" applyFont="1" applyFill="1" applyAlignment="1">
      <alignment horizontal="center"/>
    </xf>
    <xf numFmtId="0" fontId="4" fillId="14" borderId="13" xfId="0" applyFont="1" applyFill="1" applyBorder="1" applyAlignment="1">
      <alignment horizontal="left"/>
    </xf>
    <xf numFmtId="0" fontId="0" fillId="11" borderId="18" xfId="0" applyFill="1" applyBorder="1" applyAlignment="1">
      <alignment horizontal="left" wrapText="1"/>
    </xf>
    <xf numFmtId="0" fontId="0" fillId="11" borderId="19" xfId="0" applyFill="1" applyBorder="1" applyAlignment="1">
      <alignment horizontal="left" wrapText="1"/>
    </xf>
    <xf numFmtId="0" fontId="0" fillId="11" borderId="20" xfId="0" applyFill="1" applyBorder="1" applyAlignment="1">
      <alignment horizontal="left" wrapText="1"/>
    </xf>
    <xf numFmtId="0" fontId="0" fillId="12" borderId="21" xfId="0" applyFill="1" applyBorder="1" applyAlignment="1">
      <alignment horizontal="left" wrapText="1"/>
    </xf>
    <xf numFmtId="0" fontId="0" fillId="12" borderId="22" xfId="0" applyFill="1" applyBorder="1" applyAlignment="1">
      <alignment horizontal="left" wrapText="1"/>
    </xf>
    <xf numFmtId="0" fontId="0" fillId="12" borderId="23" xfId="0" applyFill="1" applyBorder="1" applyAlignment="1">
      <alignment horizontal="left" wrapText="1"/>
    </xf>
    <xf numFmtId="0" fontId="0" fillId="10" borderId="15" xfId="0" applyFill="1" applyBorder="1" applyAlignment="1">
      <alignment horizontal="left" wrapText="1"/>
    </xf>
    <xf numFmtId="0" fontId="0" fillId="10" borderId="16" xfId="0" applyFill="1" applyBorder="1" applyAlignment="1">
      <alignment horizontal="left" wrapText="1"/>
    </xf>
    <xf numFmtId="0" fontId="0" fillId="10" borderId="17" xfId="0" applyFill="1" applyBorder="1" applyAlignment="1">
      <alignment horizontal="left" wrapText="1"/>
    </xf>
    <xf numFmtId="0" fontId="0" fillId="13" borderId="18" xfId="0" applyFill="1" applyBorder="1" applyAlignment="1">
      <alignment horizontal="left" wrapText="1"/>
    </xf>
    <xf numFmtId="0" fontId="0" fillId="13" borderId="19" xfId="0" applyFill="1" applyBorder="1" applyAlignment="1">
      <alignment horizontal="left" wrapText="1"/>
    </xf>
    <xf numFmtId="0" fontId="0" fillId="13" borderId="20" xfId="0" applyFill="1" applyBorder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0" fillId="14" borderId="18" xfId="0" applyFill="1" applyBorder="1" applyAlignment="1">
      <alignment horizontal="left" wrapText="1"/>
    </xf>
    <xf numFmtId="0" fontId="0" fillId="14" borderId="19" xfId="0" applyFill="1" applyBorder="1" applyAlignment="1">
      <alignment horizontal="left" wrapText="1"/>
    </xf>
    <xf numFmtId="0" fontId="0" fillId="14" borderId="20" xfId="0" applyFill="1" applyBorder="1" applyAlignment="1">
      <alignment horizontal="left" wrapText="1"/>
    </xf>
    <xf numFmtId="0" fontId="0" fillId="3" borderId="18" xfId="0" applyFill="1" applyBorder="1" applyAlignment="1">
      <alignment horizontal="left" wrapText="1"/>
    </xf>
    <xf numFmtId="0" fontId="0" fillId="3" borderId="19" xfId="0" applyFill="1" applyBorder="1" applyAlignment="1">
      <alignment horizontal="left" wrapText="1"/>
    </xf>
    <xf numFmtId="0" fontId="0" fillId="3" borderId="20" xfId="0" applyFill="1" applyBorder="1" applyAlignment="1">
      <alignment horizontal="left" wrapText="1"/>
    </xf>
    <xf numFmtId="0" fontId="0" fillId="7" borderId="18" xfId="0" applyFill="1" applyBorder="1" applyAlignment="1">
      <alignment horizontal="left" wrapText="1"/>
    </xf>
    <xf numFmtId="0" fontId="0" fillId="7" borderId="19" xfId="0" applyFill="1" applyBorder="1" applyAlignment="1">
      <alignment horizontal="left" wrapText="1"/>
    </xf>
    <xf numFmtId="0" fontId="0" fillId="7" borderId="20" xfId="0" applyFill="1" applyBorder="1" applyAlignment="1">
      <alignment horizontal="left" wrapText="1"/>
    </xf>
    <xf numFmtId="0" fontId="0" fillId="4" borderId="18" xfId="0" applyFill="1" applyBorder="1" applyAlignment="1">
      <alignment horizontal="left" wrapText="1"/>
    </xf>
    <xf numFmtId="0" fontId="0" fillId="4" borderId="19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8" borderId="18" xfId="0" applyFill="1" applyBorder="1" applyAlignment="1">
      <alignment horizontal="left" wrapText="1"/>
    </xf>
    <xf numFmtId="0" fontId="0" fillId="8" borderId="19" xfId="0" applyFill="1" applyBorder="1" applyAlignment="1">
      <alignment horizontal="left" wrapText="1"/>
    </xf>
    <xf numFmtId="0" fontId="0" fillId="8" borderId="20" xfId="0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Service Delivery Productivity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70815953860435E-2"/>
          <c:y val="1.8972434145213712E-2"/>
          <c:w val="0.93249491499144654"/>
          <c:h val="0.69741503814613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'Productivity Calculator'!$B$20</c:f>
              <c:strCache>
                <c:ptCount val="1"/>
                <c:pt idx="0">
                  <c:v>Active Projects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Calculator'!$C$20:$N$20</c:f>
              <c:numCache>
                <c:formatCode>General</c:formatCode>
                <c:ptCount val="12"/>
                <c:pt idx="0">
                  <c:v>435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  <c:pt idx="9">
                  <c:v>435</c:v>
                </c:pt>
                <c:pt idx="10">
                  <c:v>435</c:v>
                </c:pt>
                <c:pt idx="11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241-A5C2-EB8532EE7B1C}"/>
            </c:ext>
          </c:extLst>
        </c:ser>
        <c:ser>
          <c:idx val="1"/>
          <c:order val="1"/>
          <c:tx>
            <c:strRef>
              <c:f>'Productivity Calculator'!$B$21</c:f>
              <c:strCache>
                <c:ptCount val="1"/>
                <c:pt idx="0">
                  <c:v>Test Strategies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Calculator'!$C$21:$N$21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241-A5C2-EB8532EE7B1C}"/>
            </c:ext>
          </c:extLst>
        </c:ser>
        <c:ser>
          <c:idx val="2"/>
          <c:order val="2"/>
          <c:tx>
            <c:strRef>
              <c:f>'Productivity Calculator'!$B$22</c:f>
              <c:strCache>
                <c:ptCount val="1"/>
                <c:pt idx="0">
                  <c:v>Test Plans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Calculator'!$C$22:$N$22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E-4241-A5C2-EB8532EE7B1C}"/>
            </c:ext>
          </c:extLst>
        </c:ser>
        <c:ser>
          <c:idx val="3"/>
          <c:order val="3"/>
          <c:tx>
            <c:strRef>
              <c:f>'Productivity Calculator'!$B$23</c:f>
              <c:strCache>
                <c:ptCount val="1"/>
                <c:pt idx="0">
                  <c:v>New Scripts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Calculator'!$C$23:$N$23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77</c:v>
                </c:pt>
                <c:pt idx="4">
                  <c:v>77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E-4241-A5C2-EB8532EE7B1C}"/>
            </c:ext>
          </c:extLst>
        </c:ser>
        <c:ser>
          <c:idx val="4"/>
          <c:order val="4"/>
          <c:tx>
            <c:strRef>
              <c:f>'Productivity Calculator'!$B$24</c:f>
              <c:strCache>
                <c:ptCount val="1"/>
                <c:pt idx="0">
                  <c:v>Updated Scripts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Calculator'!$C$24:$N$24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E-4241-A5C2-EB8532EE7B1C}"/>
            </c:ext>
          </c:extLst>
        </c:ser>
        <c:ser>
          <c:idx val="5"/>
          <c:order val="5"/>
          <c:tx>
            <c:strRef>
              <c:f>'Productivity Calculator'!$B$25</c:f>
              <c:strCache>
                <c:ptCount val="1"/>
                <c:pt idx="0">
                  <c:v>Environment Validation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Calculator'!$C$25:$N$25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E-4241-A5C2-EB8532EE7B1C}"/>
            </c:ext>
          </c:extLst>
        </c:ser>
        <c:ser>
          <c:idx val="6"/>
          <c:order val="6"/>
          <c:tx>
            <c:strRef>
              <c:f>'Productivity Calculator'!$B$26</c:f>
              <c:strCache>
                <c:ptCount val="1"/>
                <c:pt idx="0">
                  <c:v>Executions &amp; Analysis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Calculator'!$C$26:$N$26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E-4241-A5C2-EB8532EE7B1C}"/>
            </c:ext>
          </c:extLst>
        </c:ser>
        <c:ser>
          <c:idx val="7"/>
          <c:order val="7"/>
          <c:tx>
            <c:strRef>
              <c:f>'Productivity Calculator'!$B$27</c:f>
              <c:strCache>
                <c:ptCount val="1"/>
                <c:pt idx="0">
                  <c:v>Final Reports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Calculator'!$C$27:$N$27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E-4241-A5C2-EB8532EE7B1C}"/>
            </c:ext>
          </c:extLst>
        </c:ser>
        <c:ser>
          <c:idx val="10"/>
          <c:order val="10"/>
          <c:tx>
            <c:strRef>
              <c:f>'Productivity Calculator'!$B$28</c:f>
              <c:strCache>
                <c:ptCount val="1"/>
                <c:pt idx="0">
                  <c:v>Accelerated Delivery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'Productivity Calculator'!$C$2:$L$2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'Productivity Calculator'!$C$28:$N$28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E-4241-A5C2-EB8532EE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16480"/>
        <c:axId val="104515936"/>
      </c:barChart>
      <c:lineChart>
        <c:grouping val="standard"/>
        <c:varyColors val="0"/>
        <c:ser>
          <c:idx val="8"/>
          <c:order val="8"/>
          <c:tx>
            <c:strRef>
              <c:f>'Productivity Calculator'!$B$29</c:f>
              <c:strCache>
                <c:ptCount val="1"/>
                <c:pt idx="0">
                  <c:v>Minimum Service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'Productivity Calculator'!$C$19:$N$19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SEPT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'Productivity Calculator'!$C$29:$N$29</c:f>
              <c:numCache>
                <c:formatCode>General</c:formatCode>
                <c:ptCount val="12"/>
                <c:pt idx="0">
                  <c:v>337.5</c:v>
                </c:pt>
                <c:pt idx="1">
                  <c:v>337.5</c:v>
                </c:pt>
                <c:pt idx="2">
                  <c:v>337.5</c:v>
                </c:pt>
                <c:pt idx="3">
                  <c:v>337.5</c:v>
                </c:pt>
                <c:pt idx="4">
                  <c:v>337.5</c:v>
                </c:pt>
                <c:pt idx="5">
                  <c:v>337.5</c:v>
                </c:pt>
                <c:pt idx="6">
                  <c:v>337.5</c:v>
                </c:pt>
                <c:pt idx="7">
                  <c:v>337.5</c:v>
                </c:pt>
                <c:pt idx="8">
                  <c:v>337.5</c:v>
                </c:pt>
                <c:pt idx="9">
                  <c:v>337.5</c:v>
                </c:pt>
                <c:pt idx="10">
                  <c:v>337.5</c:v>
                </c:pt>
                <c:pt idx="11">
                  <c:v>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2E-4241-A5C2-EB8532EE7B1C}"/>
            </c:ext>
          </c:extLst>
        </c:ser>
        <c:ser>
          <c:idx val="9"/>
          <c:order val="9"/>
          <c:tx>
            <c:strRef>
              <c:f>'Productivity Calculator'!$B$30</c:f>
              <c:strCache>
                <c:ptCount val="1"/>
                <c:pt idx="0">
                  <c:v>Maximum Service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44450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CE6-4E78-94B7-0DA10CAB4C16}"/>
              </c:ext>
            </c:extLst>
          </c:dPt>
          <c:cat>
            <c:strRef>
              <c:f>'Productivity Calculator'!$C$19:$N$19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SEPT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'Productivity Calculator'!$C$30:$N$30</c:f>
              <c:numCache>
                <c:formatCode>General</c:formatCode>
                <c:ptCount val="12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2E-4241-A5C2-EB8532EE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16480"/>
        <c:axId val="104515936"/>
      </c:lineChart>
      <c:catAx>
        <c:axId val="1045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5936"/>
        <c:crosses val="autoZero"/>
        <c:auto val="1"/>
        <c:lblAlgn val="ctr"/>
        <c:lblOffset val="100"/>
        <c:noMultiLvlLbl val="0"/>
      </c:catAx>
      <c:valAx>
        <c:axId val="1045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52388</xdr:colOff>
      <xdr:row>16</xdr:row>
      <xdr:rowOff>95249</xdr:rowOff>
    </xdr:from>
    <xdr:to>
      <xdr:col>14</xdr:col>
      <xdr:colOff>338138</xdr:colOff>
      <xdr:row>33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60" zoomScaleNormal="60" workbookViewId="0">
      <selection activeCell="M2" sqref="M2"/>
    </sheetView>
  </sheetViews>
  <sheetFormatPr defaultRowHeight="14.25" x14ac:dyDescent="0.45"/>
  <cols>
    <col min="1" max="1" width="12.3984375" customWidth="1"/>
    <col min="2" max="2" width="28.73046875" customWidth="1"/>
    <col min="3" max="3" width="11.59765625" style="1" bestFit="1" customWidth="1"/>
    <col min="4" max="6" width="9.1328125" style="1"/>
    <col min="7" max="13" width="9.06640625" style="1"/>
    <col min="14" max="14" width="9.1328125" style="1"/>
    <col min="16" max="16" width="24.3984375" customWidth="1"/>
    <col min="17" max="17" width="13.86328125" customWidth="1"/>
    <col min="18" max="18" width="10.73046875" customWidth="1"/>
    <col min="19" max="19" width="12.1328125" customWidth="1"/>
    <col min="20" max="20" width="15.1328125" customWidth="1"/>
    <col min="21" max="21" width="22.265625" customWidth="1"/>
    <col min="22" max="22" width="22" customWidth="1"/>
    <col min="23" max="24" width="13" customWidth="1"/>
  </cols>
  <sheetData>
    <row r="1" spans="1:15" x14ac:dyDescent="0.45">
      <c r="B1" s="66" t="s">
        <v>19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5" ht="14.65" thickBot="1" x14ac:dyDescent="0.5">
      <c r="B2" s="12" t="s">
        <v>6</v>
      </c>
      <c r="C2" s="13" t="s">
        <v>12</v>
      </c>
      <c r="D2" s="13" t="s">
        <v>13</v>
      </c>
      <c r="E2" s="13" t="s">
        <v>14</v>
      </c>
      <c r="F2" s="13" t="s">
        <v>40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46</v>
      </c>
      <c r="M2" s="13" t="s">
        <v>10</v>
      </c>
      <c r="N2" s="13" t="s">
        <v>11</v>
      </c>
    </row>
    <row r="3" spans="1:15" x14ac:dyDescent="0.45">
      <c r="B3" s="31" t="s">
        <v>15</v>
      </c>
      <c r="C3" s="11">
        <v>29</v>
      </c>
      <c r="D3" s="11">
        <v>29</v>
      </c>
      <c r="E3" s="11">
        <v>29</v>
      </c>
      <c r="F3" s="11">
        <v>29</v>
      </c>
      <c r="G3" s="11">
        <v>29</v>
      </c>
      <c r="H3" s="11">
        <v>29</v>
      </c>
      <c r="I3" s="11">
        <v>29</v>
      </c>
      <c r="J3" s="11">
        <v>29</v>
      </c>
      <c r="K3" s="11">
        <v>29</v>
      </c>
      <c r="L3" s="11">
        <v>29</v>
      </c>
      <c r="M3" s="11">
        <v>29</v>
      </c>
      <c r="N3" s="11">
        <v>29</v>
      </c>
    </row>
    <row r="4" spans="1:15" x14ac:dyDescent="0.45">
      <c r="B4" s="32" t="s">
        <v>0</v>
      </c>
      <c r="C4" s="10">
        <v>2</v>
      </c>
      <c r="D4" s="10">
        <v>2</v>
      </c>
      <c r="E4" s="10">
        <v>1</v>
      </c>
      <c r="F4" s="10">
        <v>0</v>
      </c>
      <c r="G4" s="10">
        <v>0</v>
      </c>
      <c r="H4" s="10">
        <v>3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  <c r="N4" s="10">
        <v>3</v>
      </c>
    </row>
    <row r="5" spans="1:15" x14ac:dyDescent="0.45">
      <c r="B5" s="29" t="s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2</v>
      </c>
    </row>
    <row r="6" spans="1:15" x14ac:dyDescent="0.45">
      <c r="B6" s="33" t="s">
        <v>2</v>
      </c>
      <c r="C6" s="10">
        <v>5</v>
      </c>
      <c r="D6" s="10">
        <v>5</v>
      </c>
      <c r="E6" s="10">
        <v>5</v>
      </c>
      <c r="F6" s="10">
        <v>7</v>
      </c>
      <c r="G6" s="10">
        <v>7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</row>
    <row r="7" spans="1:15" x14ac:dyDescent="0.45">
      <c r="B7" s="35" t="s">
        <v>3</v>
      </c>
      <c r="C7" s="10">
        <v>5</v>
      </c>
      <c r="D7" s="10">
        <v>5</v>
      </c>
      <c r="E7" s="10">
        <v>5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2"/>
    </row>
    <row r="8" spans="1:15" x14ac:dyDescent="0.45">
      <c r="B8" s="37" t="s">
        <v>16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0">
        <v>2</v>
      </c>
      <c r="N8" s="10">
        <v>2</v>
      </c>
    </row>
    <row r="9" spans="1:15" x14ac:dyDescent="0.45">
      <c r="B9" s="36" t="s">
        <v>4</v>
      </c>
      <c r="C9" s="10">
        <v>5</v>
      </c>
      <c r="D9" s="10">
        <v>5</v>
      </c>
      <c r="E9" s="10">
        <v>5</v>
      </c>
      <c r="F9" s="10">
        <v>5</v>
      </c>
      <c r="G9" s="10">
        <v>5</v>
      </c>
      <c r="H9" s="10">
        <v>7</v>
      </c>
      <c r="I9" s="10">
        <v>7</v>
      </c>
      <c r="J9" s="10">
        <v>7</v>
      </c>
      <c r="K9" s="10">
        <v>7</v>
      </c>
      <c r="L9" s="10">
        <v>7</v>
      </c>
      <c r="M9" s="10">
        <v>7</v>
      </c>
      <c r="N9" s="10">
        <v>7</v>
      </c>
    </row>
    <row r="10" spans="1:15" x14ac:dyDescent="0.45">
      <c r="B10" s="38" t="s">
        <v>5</v>
      </c>
      <c r="C10" s="10">
        <v>1</v>
      </c>
      <c r="D10" s="10">
        <v>1</v>
      </c>
      <c r="E10" s="10">
        <v>0</v>
      </c>
      <c r="F10" s="10">
        <v>1</v>
      </c>
      <c r="G10" s="10">
        <v>1</v>
      </c>
      <c r="H10" s="10">
        <v>4</v>
      </c>
      <c r="I10" s="10">
        <v>4</v>
      </c>
      <c r="J10" s="10">
        <v>4</v>
      </c>
      <c r="K10" s="10">
        <v>4</v>
      </c>
      <c r="L10" s="10">
        <v>4</v>
      </c>
      <c r="M10" s="10">
        <v>4</v>
      </c>
      <c r="N10" s="10">
        <v>4</v>
      </c>
    </row>
    <row r="11" spans="1:15" x14ac:dyDescent="0.45">
      <c r="A11" s="7"/>
      <c r="B11" s="34" t="s">
        <v>18</v>
      </c>
      <c r="C11" s="10">
        <v>0</v>
      </c>
      <c r="D11" s="10">
        <v>0</v>
      </c>
      <c r="E11" s="10">
        <v>40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15" x14ac:dyDescent="0.45">
      <c r="B12" s="20" t="s">
        <v>23</v>
      </c>
      <c r="C12" s="21" t="s">
        <v>22</v>
      </c>
      <c r="D12" s="21" t="s">
        <v>48</v>
      </c>
      <c r="E12" s="22" t="s">
        <v>27</v>
      </c>
      <c r="F12" s="23"/>
      <c r="G12" s="23"/>
      <c r="H12" s="23"/>
      <c r="I12" s="23"/>
      <c r="J12" s="23"/>
      <c r="K12" s="23"/>
      <c r="L12" s="23"/>
      <c r="M12" s="23"/>
      <c r="N12" s="24"/>
    </row>
    <row r="13" spans="1:15" x14ac:dyDescent="0.45">
      <c r="A13" s="65"/>
      <c r="B13" s="28" t="s">
        <v>24</v>
      </c>
      <c r="C13" s="30">
        <v>1</v>
      </c>
      <c r="D13" s="30">
        <v>2</v>
      </c>
      <c r="E13" s="25">
        <v>0</v>
      </c>
      <c r="F13" s="26"/>
      <c r="G13" s="26"/>
      <c r="H13" s="26"/>
      <c r="I13" s="26"/>
      <c r="J13" s="26"/>
      <c r="K13" s="26"/>
      <c r="L13" s="26"/>
      <c r="M13" s="26"/>
      <c r="N13" s="27"/>
    </row>
    <row r="14" spans="1:15" x14ac:dyDescent="0.45">
      <c r="A14" s="65"/>
      <c r="B14" s="15" t="s">
        <v>47</v>
      </c>
      <c r="C14" s="16">
        <f>(($C$13*Multipliers!$D$12)*Multipliers!D16+($D$13*Multipliers!$D$13)*Multipliers!D17)</f>
        <v>31600</v>
      </c>
      <c r="D14" s="17"/>
      <c r="E14" s="17"/>
      <c r="F14" s="18"/>
      <c r="G14" s="18"/>
      <c r="H14" s="18"/>
      <c r="I14" s="18"/>
      <c r="J14" s="18"/>
      <c r="K14" s="18"/>
      <c r="L14" s="18"/>
      <c r="M14" s="18"/>
      <c r="N14" s="19"/>
    </row>
    <row r="15" spans="1:15" x14ac:dyDescent="0.45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</row>
    <row r="16" spans="1:15" x14ac:dyDescent="0.45">
      <c r="A16" s="3"/>
      <c r="B16" s="80" t="s">
        <v>38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3"/>
    </row>
    <row r="17" spans="1:22" ht="14.65" thickBot="1" x14ac:dyDescent="0.5">
      <c r="A17" s="3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"/>
      <c r="P17" s="3"/>
    </row>
    <row r="18" spans="1:22" x14ac:dyDescent="0.45">
      <c r="A18" s="52"/>
      <c r="B18" s="53" t="s">
        <v>20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52"/>
      <c r="P18" s="3"/>
    </row>
    <row r="19" spans="1:22" ht="14.65" thickBot="1" x14ac:dyDescent="0.5">
      <c r="A19" s="52"/>
      <c r="B19" s="56" t="s">
        <v>6</v>
      </c>
      <c r="C19" s="57" t="str">
        <f>M2</f>
        <v>JUN</v>
      </c>
      <c r="D19" s="57" t="str">
        <f>N2</f>
        <v>JUL</v>
      </c>
      <c r="E19" s="57" t="str">
        <f>C2</f>
        <v>AUG</v>
      </c>
      <c r="F19" s="57" t="str">
        <f>D2</f>
        <v>SEPT</v>
      </c>
      <c r="G19" s="13" t="s">
        <v>14</v>
      </c>
      <c r="H19" s="13" t="s">
        <v>40</v>
      </c>
      <c r="I19" s="13" t="s">
        <v>41</v>
      </c>
      <c r="J19" s="13" t="s">
        <v>42</v>
      </c>
      <c r="K19" s="13" t="s">
        <v>43</v>
      </c>
      <c r="L19" s="13" t="s">
        <v>44</v>
      </c>
      <c r="M19" s="13" t="s">
        <v>45</v>
      </c>
      <c r="N19" s="13" t="s">
        <v>46</v>
      </c>
      <c r="O19" s="52"/>
      <c r="P19" s="3"/>
    </row>
    <row r="20" spans="1:22" x14ac:dyDescent="0.45">
      <c r="A20" s="52"/>
      <c r="B20" s="56" t="s">
        <v>15</v>
      </c>
      <c r="C20" s="14">
        <f>C3*Multipliers!$D3</f>
        <v>435</v>
      </c>
      <c r="D20" s="14">
        <f>D3*Multipliers!$D3</f>
        <v>435</v>
      </c>
      <c r="E20" s="14">
        <f>E3*Multipliers!$D3</f>
        <v>435</v>
      </c>
      <c r="F20" s="14">
        <f>F3*Multipliers!$D3</f>
        <v>435</v>
      </c>
      <c r="G20" s="14">
        <f>G3*Multipliers!$D3</f>
        <v>435</v>
      </c>
      <c r="H20" s="14">
        <f>H3*Multipliers!$D3</f>
        <v>435</v>
      </c>
      <c r="I20" s="14">
        <f>I3*Multipliers!$D3</f>
        <v>435</v>
      </c>
      <c r="J20" s="14">
        <f>J3*Multipliers!$D3</f>
        <v>435</v>
      </c>
      <c r="K20" s="14">
        <f>K3*Multipliers!$D3</f>
        <v>435</v>
      </c>
      <c r="L20" s="14">
        <f>L3*Multipliers!$D3</f>
        <v>435</v>
      </c>
      <c r="M20" s="14">
        <f>M3*Multipliers!$D3</f>
        <v>435</v>
      </c>
      <c r="N20" s="58">
        <f>N3*Multipliers!$D3</f>
        <v>435</v>
      </c>
      <c r="O20" s="52"/>
      <c r="P20" s="3"/>
    </row>
    <row r="21" spans="1:22" x14ac:dyDescent="0.45">
      <c r="A21" s="52"/>
      <c r="B21" s="56" t="s">
        <v>0</v>
      </c>
      <c r="C21" s="14">
        <f>C4*Multipliers!$D4</f>
        <v>50</v>
      </c>
      <c r="D21" s="14">
        <f>D4*Multipliers!$D4</f>
        <v>50</v>
      </c>
      <c r="E21" s="14">
        <f>E4*Multipliers!$D4</f>
        <v>25</v>
      </c>
      <c r="F21" s="14">
        <f>F4*Multipliers!$D4</f>
        <v>0</v>
      </c>
      <c r="G21" s="14">
        <f>G4*Multipliers!$D4</f>
        <v>0</v>
      </c>
      <c r="H21" s="14">
        <f>H4*Multipliers!$D4</f>
        <v>75</v>
      </c>
      <c r="I21" s="14">
        <f>I4*Multipliers!$D4</f>
        <v>75</v>
      </c>
      <c r="J21" s="14">
        <f>J4*Multipliers!$D4</f>
        <v>75</v>
      </c>
      <c r="K21" s="14">
        <f>K4*Multipliers!$D4</f>
        <v>75</v>
      </c>
      <c r="L21" s="14">
        <f>L4*Multipliers!$D4</f>
        <v>75</v>
      </c>
      <c r="M21" s="14">
        <f>M4*Multipliers!$D4</f>
        <v>75</v>
      </c>
      <c r="N21" s="58">
        <f>N4*Multipliers!$D4</f>
        <v>75</v>
      </c>
      <c r="O21" s="52"/>
      <c r="P21" s="3"/>
    </row>
    <row r="22" spans="1:22" x14ac:dyDescent="0.45">
      <c r="A22" s="52"/>
      <c r="B22" s="56" t="s">
        <v>1</v>
      </c>
      <c r="C22" s="14">
        <f>C5*Multipliers!$D5</f>
        <v>50</v>
      </c>
      <c r="D22" s="14">
        <f>D5*Multipliers!$D5</f>
        <v>50</v>
      </c>
      <c r="E22" s="14">
        <f>E5*Multipliers!$D5</f>
        <v>50</v>
      </c>
      <c r="F22" s="14">
        <f>F5*Multipliers!$D5</f>
        <v>50</v>
      </c>
      <c r="G22" s="14">
        <f>G5*Multipliers!$D5</f>
        <v>50</v>
      </c>
      <c r="H22" s="14">
        <f>H5*Multipliers!$D5</f>
        <v>100</v>
      </c>
      <c r="I22" s="14">
        <f>I5*Multipliers!$D5</f>
        <v>100</v>
      </c>
      <c r="J22" s="14">
        <f>J5*Multipliers!$D5</f>
        <v>100</v>
      </c>
      <c r="K22" s="14">
        <f>K5*Multipliers!$D5</f>
        <v>100</v>
      </c>
      <c r="L22" s="14">
        <f>L5*Multipliers!$D5</f>
        <v>100</v>
      </c>
      <c r="M22" s="14">
        <f>M5*Multipliers!$D5</f>
        <v>100</v>
      </c>
      <c r="N22" s="58">
        <f>N5*Multipliers!$D5</f>
        <v>100</v>
      </c>
      <c r="O22" s="52"/>
      <c r="P22" s="3"/>
    </row>
    <row r="23" spans="1:22" ht="14.65" thickBot="1" x14ac:dyDescent="0.5">
      <c r="A23" s="52"/>
      <c r="B23" s="56" t="s">
        <v>2</v>
      </c>
      <c r="C23" s="14">
        <f>C6*Multipliers!$D6</f>
        <v>55</v>
      </c>
      <c r="D23" s="14">
        <f>D6*Multipliers!$D6</f>
        <v>55</v>
      </c>
      <c r="E23" s="14">
        <f>E6*Multipliers!$D6</f>
        <v>55</v>
      </c>
      <c r="F23" s="14">
        <f>F6*Multipliers!$D6</f>
        <v>77</v>
      </c>
      <c r="G23" s="14">
        <f>G6*Multipliers!$D6</f>
        <v>77</v>
      </c>
      <c r="H23" s="14">
        <f>H6*Multipliers!$D6</f>
        <v>55</v>
      </c>
      <c r="I23" s="14">
        <f>I6*Multipliers!$D6</f>
        <v>55</v>
      </c>
      <c r="J23" s="14">
        <f>J6*Multipliers!$D6</f>
        <v>55</v>
      </c>
      <c r="K23" s="14">
        <f>K6*Multipliers!$D6</f>
        <v>55</v>
      </c>
      <c r="L23" s="14">
        <f>L6*Multipliers!$D6</f>
        <v>55</v>
      </c>
      <c r="M23" s="14">
        <f>M6*Multipliers!$D6</f>
        <v>55</v>
      </c>
      <c r="N23" s="58">
        <f>N6*Multipliers!$D6</f>
        <v>55</v>
      </c>
      <c r="O23" s="52"/>
      <c r="P23" s="3"/>
    </row>
    <row r="24" spans="1:22" ht="14.65" thickBot="1" x14ac:dyDescent="0.5">
      <c r="A24" s="52"/>
      <c r="B24" s="56" t="s">
        <v>3</v>
      </c>
      <c r="C24" s="14">
        <f>C7*Multipliers!$D7</f>
        <v>10</v>
      </c>
      <c r="D24" s="14">
        <f>D7*Multipliers!$D7</f>
        <v>10</v>
      </c>
      <c r="E24" s="14">
        <f>E7*Multipliers!$D7</f>
        <v>10</v>
      </c>
      <c r="F24" s="14">
        <f>F7*Multipliers!$D7</f>
        <v>14</v>
      </c>
      <c r="G24" s="14">
        <f>G7*Multipliers!$D7</f>
        <v>14</v>
      </c>
      <c r="H24" s="14">
        <f>H7*Multipliers!$D7</f>
        <v>14</v>
      </c>
      <c r="I24" s="14">
        <f>I7*Multipliers!$D7</f>
        <v>14</v>
      </c>
      <c r="J24" s="14">
        <f>J7*Multipliers!$D7</f>
        <v>14</v>
      </c>
      <c r="K24" s="14">
        <f>K7*Multipliers!$D7</f>
        <v>14</v>
      </c>
      <c r="L24" s="14">
        <f>L7*Multipliers!$D7</f>
        <v>14</v>
      </c>
      <c r="M24" s="14">
        <f>M7*Multipliers!$D7</f>
        <v>14</v>
      </c>
      <c r="N24" s="58">
        <f>N7*Multipliers!$D7</f>
        <v>14</v>
      </c>
      <c r="O24" s="52"/>
      <c r="P24" s="67" t="s">
        <v>29</v>
      </c>
      <c r="Q24" s="67"/>
      <c r="R24" s="67"/>
      <c r="S24" s="67"/>
      <c r="T24" s="67"/>
      <c r="U24" s="43"/>
      <c r="V24" s="44"/>
    </row>
    <row r="25" spans="1:22" ht="15" customHeight="1" x14ac:dyDescent="0.45">
      <c r="A25" s="52"/>
      <c r="B25" s="56" t="s">
        <v>16</v>
      </c>
      <c r="C25" s="14">
        <f>C8*Multipliers!$D8</f>
        <v>20</v>
      </c>
      <c r="D25" s="14">
        <f>D8*Multipliers!$D8</f>
        <v>20</v>
      </c>
      <c r="E25" s="14">
        <f>E8*Multipliers!$D8</f>
        <v>20</v>
      </c>
      <c r="F25" s="14">
        <f>F8*Multipliers!$D8</f>
        <v>20</v>
      </c>
      <c r="G25" s="14">
        <f>G8*Multipliers!$D8</f>
        <v>20</v>
      </c>
      <c r="H25" s="14">
        <f>H8*Multipliers!$D8</f>
        <v>8</v>
      </c>
      <c r="I25" s="14">
        <f>I8*Multipliers!$D8</f>
        <v>8</v>
      </c>
      <c r="J25" s="14">
        <f>J8*Multipliers!$D8</f>
        <v>8</v>
      </c>
      <c r="K25" s="14">
        <f>K8*Multipliers!$D8</f>
        <v>8</v>
      </c>
      <c r="L25" s="14">
        <f>L8*Multipliers!$D8</f>
        <v>8</v>
      </c>
      <c r="M25" s="14">
        <f>M8*Multipliers!$D8</f>
        <v>8</v>
      </c>
      <c r="N25" s="58">
        <f>N8*Multipliers!$D8</f>
        <v>8</v>
      </c>
      <c r="O25" s="52"/>
      <c r="P25" s="45" t="s">
        <v>15</v>
      </c>
      <c r="Q25" s="74" t="s">
        <v>28</v>
      </c>
      <c r="R25" s="75"/>
      <c r="S25" s="75"/>
      <c r="T25" s="75"/>
      <c r="U25" s="75"/>
      <c r="V25" s="76"/>
    </row>
    <row r="26" spans="1:22" ht="36" customHeight="1" x14ac:dyDescent="0.45">
      <c r="A26" s="52"/>
      <c r="B26" s="56" t="s">
        <v>4</v>
      </c>
      <c r="C26" s="14">
        <f>C9*Multipliers!$D9</f>
        <v>40</v>
      </c>
      <c r="D26" s="14">
        <f>D9*Multipliers!$D9</f>
        <v>40</v>
      </c>
      <c r="E26" s="14">
        <f>E9*Multipliers!$D9</f>
        <v>40</v>
      </c>
      <c r="F26" s="14">
        <f>F9*Multipliers!$D9</f>
        <v>40</v>
      </c>
      <c r="G26" s="14">
        <f>G9*Multipliers!$D9</f>
        <v>40</v>
      </c>
      <c r="H26" s="14">
        <f>H9*Multipliers!$D9</f>
        <v>56</v>
      </c>
      <c r="I26" s="14">
        <f>I9*Multipliers!$D9</f>
        <v>56</v>
      </c>
      <c r="J26" s="14">
        <f>J9*Multipliers!$D9</f>
        <v>56</v>
      </c>
      <c r="K26" s="14">
        <f>K9*Multipliers!$D9</f>
        <v>56</v>
      </c>
      <c r="L26" s="14">
        <f>L9*Multipliers!$D9</f>
        <v>56</v>
      </c>
      <c r="M26" s="14">
        <f>M9*Multipliers!$D9</f>
        <v>56</v>
      </c>
      <c r="N26" s="58">
        <f>N9*Multipliers!$D9</f>
        <v>56</v>
      </c>
      <c r="O26" s="52"/>
      <c r="P26" s="46" t="s">
        <v>0</v>
      </c>
      <c r="Q26" s="77" t="s">
        <v>31</v>
      </c>
      <c r="R26" s="78"/>
      <c r="S26" s="78"/>
      <c r="T26" s="78"/>
      <c r="U26" s="78"/>
      <c r="V26" s="79"/>
    </row>
    <row r="27" spans="1:22" ht="15" customHeight="1" x14ac:dyDescent="0.45">
      <c r="A27" s="52"/>
      <c r="B27" s="56" t="s">
        <v>5</v>
      </c>
      <c r="C27" s="14">
        <f>C10*Multipliers!$D10</f>
        <v>12</v>
      </c>
      <c r="D27" s="14">
        <f>D10*Multipliers!$D10</f>
        <v>12</v>
      </c>
      <c r="E27" s="14">
        <f>E10*Multipliers!$D10</f>
        <v>0</v>
      </c>
      <c r="F27" s="14">
        <f>F10*Multipliers!$D10</f>
        <v>12</v>
      </c>
      <c r="G27" s="14">
        <f>G10*Multipliers!$D10</f>
        <v>12</v>
      </c>
      <c r="H27" s="14">
        <f>H10*Multipliers!$D10</f>
        <v>48</v>
      </c>
      <c r="I27" s="14">
        <f>I10*Multipliers!$D10</f>
        <v>48</v>
      </c>
      <c r="J27" s="14">
        <f>J10*Multipliers!$D10</f>
        <v>48</v>
      </c>
      <c r="K27" s="14">
        <f>K10*Multipliers!$D10</f>
        <v>48</v>
      </c>
      <c r="L27" s="14">
        <f>L10*Multipliers!$D10</f>
        <v>48</v>
      </c>
      <c r="M27" s="14">
        <f>M10*Multipliers!$D10</f>
        <v>48</v>
      </c>
      <c r="N27" s="58">
        <f>N10*Multipliers!$D10</f>
        <v>48</v>
      </c>
      <c r="O27" s="52"/>
      <c r="P27" s="47" t="s">
        <v>1</v>
      </c>
      <c r="Q27" s="81" t="s">
        <v>30</v>
      </c>
      <c r="R27" s="82"/>
      <c r="S27" s="82"/>
      <c r="T27" s="82"/>
      <c r="U27" s="82"/>
      <c r="V27" s="83"/>
    </row>
    <row r="28" spans="1:22" ht="15" customHeight="1" x14ac:dyDescent="0.45">
      <c r="A28" s="52"/>
      <c r="B28" s="56" t="s">
        <v>17</v>
      </c>
      <c r="C28" s="14">
        <f>C11*Multipliers!$D11</f>
        <v>0</v>
      </c>
      <c r="D28" s="14">
        <f>D11*Multipliers!$D11</f>
        <v>0</v>
      </c>
      <c r="E28" s="14">
        <f>E11*Multipliers!$D11</f>
        <v>60</v>
      </c>
      <c r="F28" s="14">
        <f>F11*Multipliers!$D11</f>
        <v>0</v>
      </c>
      <c r="G28" s="14">
        <f>G11*Multipliers!$D11</f>
        <v>0</v>
      </c>
      <c r="H28" s="14">
        <f>H11*Multipliers!$D11</f>
        <v>0</v>
      </c>
      <c r="I28" s="14">
        <f>I11*Multipliers!$D11</f>
        <v>0</v>
      </c>
      <c r="J28" s="14">
        <f>J11*Multipliers!$D11</f>
        <v>0</v>
      </c>
      <c r="K28" s="14">
        <f>K11*Multipliers!$D11</f>
        <v>0</v>
      </c>
      <c r="L28" s="14">
        <f>L11*Multipliers!$D11</f>
        <v>0</v>
      </c>
      <c r="M28" s="14">
        <f>M11*Multipliers!$D11</f>
        <v>0</v>
      </c>
      <c r="N28" s="58">
        <f>N11*Multipliers!$D11</f>
        <v>0</v>
      </c>
      <c r="O28" s="52"/>
      <c r="P28" s="48" t="s">
        <v>2</v>
      </c>
      <c r="Q28" s="84" t="s">
        <v>32</v>
      </c>
      <c r="R28" s="85"/>
      <c r="S28" s="85"/>
      <c r="T28" s="85"/>
      <c r="U28" s="85"/>
      <c r="V28" s="86"/>
    </row>
    <row r="29" spans="1:22" ht="15" customHeight="1" x14ac:dyDescent="0.45">
      <c r="A29" s="52"/>
      <c r="B29" s="56" t="s">
        <v>8</v>
      </c>
      <c r="C29" s="14">
        <f>(($C$13*Multipliers!$D$12)+($D$13*Multipliers!$D$13))*Multipliers!$D$14</f>
        <v>337.5</v>
      </c>
      <c r="D29" s="14">
        <f>(($C$13*Multipliers!$D$12)+($D$13*Multipliers!$D$13))*Multipliers!$D$14</f>
        <v>337.5</v>
      </c>
      <c r="E29" s="14">
        <f>(($C$13*Multipliers!$D$12)+($D$13*Multipliers!$D$13))*Multipliers!$D$14</f>
        <v>337.5</v>
      </c>
      <c r="F29" s="14">
        <f>(($C$13*Multipliers!$D$12)+($D$13*Multipliers!$D$13))*Multipliers!$D$14</f>
        <v>337.5</v>
      </c>
      <c r="G29" s="14">
        <f>(($C$13*Multipliers!$D$12)+($D$13*Multipliers!$D$13))*Multipliers!$D$14</f>
        <v>337.5</v>
      </c>
      <c r="H29" s="14">
        <f>(($C$13*Multipliers!$D$12)+($D$13*Multipliers!$D$13))*Multipliers!$D$14</f>
        <v>337.5</v>
      </c>
      <c r="I29" s="14">
        <f>(($C$13*Multipliers!$D$12)+($D$13*Multipliers!$D$13))*Multipliers!$D$14</f>
        <v>337.5</v>
      </c>
      <c r="J29" s="14">
        <f>(($C$13*Multipliers!$D$12)+($D$13*Multipliers!$D$13))*Multipliers!$D$14</f>
        <v>337.5</v>
      </c>
      <c r="K29" s="14">
        <f>(($C$13*Multipliers!$D$12)+($D$13*Multipliers!$D$13))*Multipliers!$D$14</f>
        <v>337.5</v>
      </c>
      <c r="L29" s="14">
        <f>(($C$13*Multipliers!$D$12)+($D$13*Multipliers!$D$13))*Multipliers!$D$14</f>
        <v>337.5</v>
      </c>
      <c r="M29" s="14">
        <f>(($C$13*Multipliers!$D$12)+($D$13*Multipliers!$D$13))*Multipliers!$D$14</f>
        <v>337.5</v>
      </c>
      <c r="N29" s="58">
        <f>(($C$13*Multipliers!$D$12)+($D$13*Multipliers!$D$13))*Multipliers!$D$14</f>
        <v>337.5</v>
      </c>
      <c r="O29" s="52"/>
      <c r="P29" s="49" t="s">
        <v>3</v>
      </c>
      <c r="Q29" s="87" t="s">
        <v>33</v>
      </c>
      <c r="R29" s="88"/>
      <c r="S29" s="88"/>
      <c r="T29" s="88"/>
      <c r="U29" s="88"/>
      <c r="V29" s="89"/>
    </row>
    <row r="30" spans="1:22" ht="15" customHeight="1" thickBot="1" x14ac:dyDescent="0.5">
      <c r="A30" s="52"/>
      <c r="B30" s="59" t="s">
        <v>9</v>
      </c>
      <c r="C30" s="60">
        <f>(($C$13*Multipliers!$D$12)+($D$13*Multipliers!$D$13))*Multipliers!$D$15</f>
        <v>540</v>
      </c>
      <c r="D30" s="60">
        <f>(($C$13*Multipliers!$D$12)+($D$13*Multipliers!$D$13))*Multipliers!$D$15</f>
        <v>540</v>
      </c>
      <c r="E30" s="60">
        <f>(($C$13*Multipliers!$D$12)+($D$13*Multipliers!$D$13))*Multipliers!$D$15</f>
        <v>540</v>
      </c>
      <c r="F30" s="60">
        <f>(($C$13*Multipliers!$D$12)+($D$13*Multipliers!$D$13))*Multipliers!$D$15</f>
        <v>540</v>
      </c>
      <c r="G30" s="60">
        <f>(($C$13*Multipliers!$D$12)+($D$13*Multipliers!$D$13))*Multipliers!$D$15</f>
        <v>540</v>
      </c>
      <c r="H30" s="60">
        <f>(($C$13*Multipliers!$D$12)+($D$13*Multipliers!$D$13))*Multipliers!$D$15</f>
        <v>540</v>
      </c>
      <c r="I30" s="60">
        <f>(($C$13*Multipliers!$D$12)+($D$13*Multipliers!$D$13))*Multipliers!$D$15</f>
        <v>540</v>
      </c>
      <c r="J30" s="60">
        <f>(($C$13*Multipliers!$D$12)+($D$13*Multipliers!$D$13))*Multipliers!$D$15</f>
        <v>540</v>
      </c>
      <c r="K30" s="60">
        <f>(($C$13*Multipliers!$D$12)+($D$13*Multipliers!$D$13))*Multipliers!$D$15</f>
        <v>540</v>
      </c>
      <c r="L30" s="60">
        <f>(($C$13*Multipliers!$D$12)+($D$13*Multipliers!$D$13))*Multipliers!$D$15</f>
        <v>540</v>
      </c>
      <c r="M30" s="60">
        <f>(($C$13*Multipliers!$D$12)+($D$13*Multipliers!$D$13))*Multipliers!$D$15</f>
        <v>540</v>
      </c>
      <c r="N30" s="61">
        <f>(($C$13*Multipliers!$D$12)+($D$13*Multipliers!$D$13))*Multipliers!$D$15</f>
        <v>540</v>
      </c>
      <c r="O30" s="52"/>
      <c r="P30" s="50" t="s">
        <v>16</v>
      </c>
      <c r="Q30" s="90" t="s">
        <v>34</v>
      </c>
      <c r="R30" s="91"/>
      <c r="S30" s="91"/>
      <c r="T30" s="91"/>
      <c r="U30" s="91"/>
      <c r="V30" s="92"/>
    </row>
    <row r="31" spans="1:22" ht="31.5" customHeight="1" x14ac:dyDescent="0.45">
      <c r="A31" s="52"/>
      <c r="B31" s="52" t="s">
        <v>39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2"/>
      <c r="P31" s="51" t="s">
        <v>4</v>
      </c>
      <c r="Q31" s="93" t="s">
        <v>35</v>
      </c>
      <c r="R31" s="94"/>
      <c r="S31" s="94"/>
      <c r="T31" s="94"/>
      <c r="U31" s="94"/>
      <c r="V31" s="95"/>
    </row>
    <row r="32" spans="1:22" ht="16.5" customHeight="1" x14ac:dyDescent="0.45">
      <c r="A32" s="39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3"/>
      <c r="P32" s="41" t="s">
        <v>5</v>
      </c>
      <c r="Q32" s="68" t="s">
        <v>36</v>
      </c>
      <c r="R32" s="69"/>
      <c r="S32" s="69"/>
      <c r="T32" s="69"/>
      <c r="U32" s="69"/>
      <c r="V32" s="70"/>
    </row>
    <row r="33" spans="1:24" ht="15.75" customHeight="1" thickBot="1" x14ac:dyDescent="0.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  <c r="P33" s="42" t="s">
        <v>18</v>
      </c>
      <c r="Q33" s="71" t="s">
        <v>37</v>
      </c>
      <c r="R33" s="72"/>
      <c r="S33" s="72"/>
      <c r="T33" s="72"/>
      <c r="U33" s="72"/>
      <c r="V33" s="73"/>
    </row>
    <row r="34" spans="1:24" x14ac:dyDescent="0.4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3"/>
    </row>
    <row r="35" spans="1:24" x14ac:dyDescent="0.45">
      <c r="B35" s="2"/>
      <c r="Q35" s="2"/>
      <c r="X35" t="e">
        <f>P26:X28</f>
        <v>#VALUE!</v>
      </c>
    </row>
  </sheetData>
  <mergeCells count="13">
    <mergeCell ref="A13:A14"/>
    <mergeCell ref="B1:N1"/>
    <mergeCell ref="P24:T24"/>
    <mergeCell ref="Q32:V32"/>
    <mergeCell ref="Q33:V33"/>
    <mergeCell ref="Q25:V25"/>
    <mergeCell ref="Q26:V26"/>
    <mergeCell ref="B16:N17"/>
    <mergeCell ref="Q27:V27"/>
    <mergeCell ref="Q28:V28"/>
    <mergeCell ref="Q29:V29"/>
    <mergeCell ref="Q30:V30"/>
    <mergeCell ref="Q31:V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10" sqref="A10"/>
    </sheetView>
  </sheetViews>
  <sheetFormatPr defaultRowHeight="14.25" x14ac:dyDescent="0.45"/>
  <cols>
    <col min="1" max="1" width="12.6640625" bestFit="1" customWidth="1"/>
    <col min="2" max="2" width="21.73046875" customWidth="1"/>
    <col min="3" max="3" width="18.53125" customWidth="1"/>
    <col min="4" max="4" width="29.73046875" customWidth="1"/>
  </cols>
  <sheetData>
    <row r="4" spans="1:4" x14ac:dyDescent="0.45">
      <c r="A4" t="s">
        <v>52</v>
      </c>
    </row>
    <row r="5" spans="1:4" x14ac:dyDescent="0.45">
      <c r="B5" t="s">
        <v>56</v>
      </c>
      <c r="C5" t="s">
        <v>57</v>
      </c>
      <c r="D5" t="s">
        <v>58</v>
      </c>
    </row>
    <row r="6" spans="1:4" x14ac:dyDescent="0.45">
      <c r="A6" t="s">
        <v>53</v>
      </c>
      <c r="B6" s="63">
        <f>260*0.52</f>
        <v>135.20000000000002</v>
      </c>
      <c r="C6" s="63">
        <f>260*0.52</f>
        <v>135.20000000000002</v>
      </c>
    </row>
    <row r="7" spans="1:4" x14ac:dyDescent="0.45">
      <c r="A7" t="s">
        <v>54</v>
      </c>
      <c r="B7">
        <f>35*4</f>
        <v>140</v>
      </c>
      <c r="C7">
        <f>35*5</f>
        <v>175</v>
      </c>
    </row>
    <row r="8" spans="1:4" x14ac:dyDescent="0.45">
      <c r="A8" t="s">
        <v>55</v>
      </c>
      <c r="B8">
        <f>4*52</f>
        <v>208</v>
      </c>
      <c r="C8">
        <f>5*52</f>
        <v>260</v>
      </c>
    </row>
    <row r="9" spans="1:4" x14ac:dyDescent="0.45">
      <c r="B9" s="64">
        <f>SUM(B6:B8)</f>
        <v>483.20000000000005</v>
      </c>
      <c r="C9" s="64">
        <f>SUM(C6:C8)</f>
        <v>570.20000000000005</v>
      </c>
    </row>
    <row r="10" spans="1:4" x14ac:dyDescent="0.45">
      <c r="A10" t="s">
        <v>59</v>
      </c>
      <c r="B10" s="64">
        <f>36*B9</f>
        <v>17395.2</v>
      </c>
      <c r="C10" s="64">
        <f>36*C9</f>
        <v>20527.2</v>
      </c>
    </row>
    <row r="11" spans="1:4" x14ac:dyDescent="0.45">
      <c r="A11" t="s">
        <v>60</v>
      </c>
      <c r="B11" s="64">
        <f>B10/1578</f>
        <v>11.023574144486693</v>
      </c>
      <c r="C11" s="64">
        <f>C10/1578</f>
        <v>13.008365019011407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7"/>
  <sheetViews>
    <sheetView workbookViewId="0">
      <selection activeCell="D7" sqref="D7"/>
    </sheetView>
  </sheetViews>
  <sheetFormatPr defaultRowHeight="14.25" x14ac:dyDescent="0.45"/>
  <cols>
    <col min="3" max="3" width="26" customWidth="1"/>
    <col min="4" max="4" width="13.3984375" style="1" customWidth="1"/>
  </cols>
  <sheetData>
    <row r="1" spans="3:5" x14ac:dyDescent="0.45">
      <c r="C1" s="5" t="s">
        <v>21</v>
      </c>
      <c r="D1" s="4"/>
    </row>
    <row r="2" spans="3:5" x14ac:dyDescent="0.45">
      <c r="C2" s="5" t="s">
        <v>6</v>
      </c>
      <c r="D2" s="6" t="s">
        <v>7</v>
      </c>
    </row>
    <row r="3" spans="3:5" x14ac:dyDescent="0.45">
      <c r="C3" s="3" t="s">
        <v>15</v>
      </c>
      <c r="D3" s="4">
        <v>15</v>
      </c>
    </row>
    <row r="4" spans="3:5" x14ac:dyDescent="0.45">
      <c r="C4" s="3" t="s">
        <v>0</v>
      </c>
      <c r="D4" s="4">
        <v>25</v>
      </c>
      <c r="E4" s="3"/>
    </row>
    <row r="5" spans="3:5" x14ac:dyDescent="0.45">
      <c r="C5" s="3" t="s">
        <v>1</v>
      </c>
      <c r="D5" s="4">
        <v>50</v>
      </c>
      <c r="E5" s="3"/>
    </row>
    <row r="6" spans="3:5" x14ac:dyDescent="0.45">
      <c r="C6" s="3" t="s">
        <v>2</v>
      </c>
      <c r="D6" s="4">
        <v>11</v>
      </c>
      <c r="E6" s="3"/>
    </row>
    <row r="7" spans="3:5" x14ac:dyDescent="0.45">
      <c r="C7" s="3" t="s">
        <v>3</v>
      </c>
      <c r="D7" s="4">
        <v>2</v>
      </c>
      <c r="E7" s="3"/>
    </row>
    <row r="8" spans="3:5" x14ac:dyDescent="0.45">
      <c r="C8" s="3" t="s">
        <v>16</v>
      </c>
      <c r="D8" s="4">
        <v>4</v>
      </c>
      <c r="E8" s="3"/>
    </row>
    <row r="9" spans="3:5" x14ac:dyDescent="0.45">
      <c r="C9" s="3" t="s">
        <v>4</v>
      </c>
      <c r="D9" s="4">
        <v>8</v>
      </c>
      <c r="E9" s="3"/>
    </row>
    <row r="10" spans="3:5" x14ac:dyDescent="0.45">
      <c r="C10" s="3" t="s">
        <v>5</v>
      </c>
      <c r="D10" s="4">
        <v>12</v>
      </c>
      <c r="E10" s="3"/>
    </row>
    <row r="11" spans="3:5" x14ac:dyDescent="0.45">
      <c r="C11" s="3" t="s">
        <v>17</v>
      </c>
      <c r="D11" s="4">
        <v>1.5</v>
      </c>
      <c r="E11" s="3"/>
    </row>
    <row r="12" spans="3:5" x14ac:dyDescent="0.45">
      <c r="C12" s="3" t="s">
        <v>22</v>
      </c>
      <c r="D12" s="4">
        <v>170</v>
      </c>
      <c r="E12" s="3"/>
    </row>
    <row r="13" spans="3:5" x14ac:dyDescent="0.45">
      <c r="C13" s="3" t="s">
        <v>51</v>
      </c>
      <c r="D13" s="4">
        <v>140</v>
      </c>
      <c r="E13" s="3"/>
    </row>
    <row r="14" spans="3:5" x14ac:dyDescent="0.45">
      <c r="C14" s="3" t="s">
        <v>25</v>
      </c>
      <c r="D14" s="8">
        <v>0.75</v>
      </c>
      <c r="E14" s="3"/>
    </row>
    <row r="15" spans="3:5" x14ac:dyDescent="0.45">
      <c r="C15" s="3" t="s">
        <v>26</v>
      </c>
      <c r="D15" s="9">
        <v>1.2</v>
      </c>
      <c r="E15" s="3"/>
    </row>
    <row r="16" spans="3:5" x14ac:dyDescent="0.45">
      <c r="C16" s="3" t="s">
        <v>50</v>
      </c>
      <c r="D16" s="1">
        <v>120</v>
      </c>
      <c r="E16" s="3"/>
    </row>
    <row r="17" spans="3:5" x14ac:dyDescent="0.45">
      <c r="C17" s="3" t="s">
        <v>49</v>
      </c>
      <c r="D17" s="1">
        <v>40</v>
      </c>
      <c r="E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Productivity Calculator</vt:lpstr>
      <vt:lpstr>Travel</vt:lpstr>
      <vt:lpstr>Multipliers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Keaton</dc:creator>
  <cp:lastModifiedBy>sMcGinley</cp:lastModifiedBy>
  <dcterms:created xsi:type="dcterms:W3CDTF">2016-04-06T19:15:46Z</dcterms:created>
  <dcterms:modified xsi:type="dcterms:W3CDTF">2017-06-23T18:17:13Z</dcterms:modified>
</cp:coreProperties>
</file>