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Work\"/>
    </mc:Choice>
  </mc:AlternateContent>
  <xr:revisionPtr revIDLastSave="0" documentId="13_ncr:1_{3FE04A70-44A2-4492-8F34-DAE2E275F020}" xr6:coauthVersionLast="47" xr6:coauthVersionMax="47" xr10:uidLastSave="{00000000-0000-0000-0000-000000000000}"/>
  <bookViews>
    <workbookView xWindow="-108" yWindow="-108" windowWidth="23256" windowHeight="12456" firstSheet="2" activeTab="9" xr2:uid="{8D996FE5-3FD8-4F61-AE68-8E0A1142A3C0}"/>
  </bookViews>
  <sheets>
    <sheet name="instructions" sheetId="3" r:id="rId1"/>
    <sheet name="supplyDemandBalance" sheetId="1" r:id="rId2"/>
    <sheet name="options" sheetId="2" r:id="rId3"/>
    <sheet name="Cumulative benefit" sheetId="13" r:id="rId4"/>
    <sheet name="Combo (DS1)" sheetId="5" r:id="rId5"/>
    <sheet name="Sheet11" sheetId="14" r:id="rId6"/>
    <sheet name="Sheet 4" sheetId="18" r:id="rId7"/>
    <sheet name="Sheet 1" sheetId="15" r:id="rId8"/>
    <sheet name="Sheet 2" sheetId="16" r:id="rId9"/>
    <sheet name="Sheet 3"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8" l="1"/>
  <c r="B15" i="18" s="1"/>
  <c r="B16" i="18" s="1"/>
  <c r="B17" i="18" s="1"/>
  <c r="B18" i="18" s="1"/>
  <c r="B13" i="18"/>
  <c r="H24" i="2"/>
  <c r="H25" i="2"/>
  <c r="H26" i="2"/>
  <c r="H27" i="2"/>
  <c r="H28" i="2"/>
  <c r="H29" i="2"/>
  <c r="H30" i="2"/>
  <c r="H31" i="2"/>
  <c r="H32" i="2"/>
  <c r="H33" i="2"/>
  <c r="H34" i="2"/>
  <c r="H35" i="2"/>
  <c r="BG9" i="2"/>
  <c r="BG10" i="2"/>
  <c r="BG15" i="2"/>
  <c r="BF7" i="2"/>
  <c r="BG7" i="2" s="1"/>
  <c r="BH7" i="2" s="1"/>
  <c r="H37" i="2" s="1"/>
  <c r="BF8" i="2"/>
  <c r="BG8" i="2" s="1"/>
  <c r="BH8" i="2" s="1"/>
  <c r="H38" i="2" s="1"/>
  <c r="BF9" i="2"/>
  <c r="BF10" i="2"/>
  <c r="BF13" i="2"/>
  <c r="BG13" i="2" s="1"/>
  <c r="BF14" i="2"/>
  <c r="BG14" i="2" s="1"/>
  <c r="BF15" i="2"/>
  <c r="BF16" i="2"/>
  <c r="BG16" i="2" s="1"/>
  <c r="BF17" i="2"/>
  <c r="BG17" i="2" s="1"/>
  <c r="BF6" i="2"/>
  <c r="BG6" i="2" s="1"/>
  <c r="M52" i="5"/>
  <c r="B53" i="5"/>
  <c r="C53"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B54" i="5"/>
  <c r="B61" i="5" s="1"/>
  <c r="C54"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AY54" i="5"/>
  <c r="AZ54" i="5"/>
  <c r="BA54" i="5"/>
  <c r="BB54" i="5"/>
  <c r="BC54" i="5"/>
  <c r="BD54" i="5"/>
  <c r="BE54" i="5"/>
  <c r="B55" i="5"/>
  <c r="C55"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AY55" i="5"/>
  <c r="AZ55" i="5"/>
  <c r="BA55" i="5"/>
  <c r="BB55" i="5"/>
  <c r="BC55" i="5"/>
  <c r="BD55" i="5"/>
  <c r="BE55" i="5"/>
  <c r="B56" i="5"/>
  <c r="C56"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AY56" i="5"/>
  <c r="AZ56" i="5"/>
  <c r="BA56" i="5"/>
  <c r="BB56" i="5"/>
  <c r="BC56" i="5"/>
  <c r="BD56" i="5"/>
  <c r="BE56" i="5"/>
  <c r="C52" i="5"/>
  <c r="D52" i="5"/>
  <c r="E52" i="5"/>
  <c r="F52" i="5"/>
  <c r="G52" i="5"/>
  <c r="H52" i="5"/>
  <c r="I52" i="5"/>
  <c r="J52" i="5"/>
  <c r="K52" i="5"/>
  <c r="L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AY52" i="5"/>
  <c r="AZ52" i="5"/>
  <c r="BA52" i="5"/>
  <c r="BB52" i="5"/>
  <c r="BC52" i="5"/>
  <c r="BD52" i="5"/>
  <c r="BE52" i="5"/>
  <c r="B52" i="5"/>
  <c r="B59" i="5" s="1"/>
  <c r="B66" i="5" s="1"/>
  <c r="B24" i="5"/>
  <c r="B32" i="5" s="1"/>
  <c r="C24"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25" i="5"/>
  <c r="B33" i="5" s="1"/>
  <c r="C25"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B26"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B27"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23" i="5"/>
  <c r="B31" i="5" s="1"/>
  <c r="B60" i="5"/>
  <c r="B62" i="5"/>
  <c r="B63" i="5"/>
  <c r="B34" i="5"/>
  <c r="B35"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E42" i="5"/>
  <c r="BD42" i="5"/>
  <c r="BC42" i="5"/>
  <c r="BB42" i="5"/>
  <c r="BA42" i="5"/>
  <c r="AZ42" i="5"/>
  <c r="AZ62" i="5" s="1"/>
  <c r="AY42" i="5"/>
  <c r="AX42" i="5"/>
  <c r="AW42" i="5"/>
  <c r="AV42" i="5"/>
  <c r="AU42" i="5"/>
  <c r="AT42" i="5"/>
  <c r="AS42" i="5"/>
  <c r="AR42" i="5"/>
  <c r="AR62" i="5" s="1"/>
  <c r="AQ42" i="5"/>
  <c r="AP42" i="5"/>
  <c r="AO42" i="5"/>
  <c r="AN42" i="5"/>
  <c r="AM42" i="5"/>
  <c r="AL42" i="5"/>
  <c r="AK42" i="5"/>
  <c r="AJ42" i="5"/>
  <c r="AJ62" i="5" s="1"/>
  <c r="AI42" i="5"/>
  <c r="AH42" i="5"/>
  <c r="AG42" i="5"/>
  <c r="AF42" i="5"/>
  <c r="AE42" i="5"/>
  <c r="AD42" i="5"/>
  <c r="AC42" i="5"/>
  <c r="AB42" i="5"/>
  <c r="AB62" i="5" s="1"/>
  <c r="AA42" i="5"/>
  <c r="Z42" i="5"/>
  <c r="Y42" i="5"/>
  <c r="X42" i="5"/>
  <c r="W42" i="5"/>
  <c r="V42" i="5"/>
  <c r="U42" i="5"/>
  <c r="T42" i="5"/>
  <c r="T62" i="5" s="1"/>
  <c r="S42" i="5"/>
  <c r="R42" i="5"/>
  <c r="Q42" i="5"/>
  <c r="P42" i="5"/>
  <c r="O42" i="5"/>
  <c r="N42" i="5"/>
  <c r="M42" i="5"/>
  <c r="L42" i="5"/>
  <c r="L62" i="5" s="1"/>
  <c r="K42" i="5"/>
  <c r="J42" i="5"/>
  <c r="I42" i="5"/>
  <c r="H42" i="5"/>
  <c r="G42" i="5"/>
  <c r="F42" i="5"/>
  <c r="E42" i="5"/>
  <c r="D42" i="5"/>
  <c r="D62" i="5" s="1"/>
  <c r="C42" i="5"/>
  <c r="BE41" i="5"/>
  <c r="BD41" i="5"/>
  <c r="BC41" i="5"/>
  <c r="BB41" i="5"/>
  <c r="BA41" i="5"/>
  <c r="AZ41" i="5"/>
  <c r="AZ61" i="5" s="1"/>
  <c r="AY41" i="5"/>
  <c r="AX41" i="5"/>
  <c r="AW41" i="5"/>
  <c r="AV41" i="5"/>
  <c r="AU41" i="5"/>
  <c r="AT41" i="5"/>
  <c r="AS41" i="5"/>
  <c r="AR41" i="5"/>
  <c r="AR61" i="5" s="1"/>
  <c r="AQ41" i="5"/>
  <c r="AP41" i="5"/>
  <c r="AO41" i="5"/>
  <c r="AN41" i="5"/>
  <c r="AM41" i="5"/>
  <c r="AL41" i="5"/>
  <c r="AK41" i="5"/>
  <c r="AJ41" i="5"/>
  <c r="AJ61" i="5" s="1"/>
  <c r="AI41" i="5"/>
  <c r="AH41" i="5"/>
  <c r="AG41" i="5"/>
  <c r="AF41" i="5"/>
  <c r="AE41" i="5"/>
  <c r="AD41" i="5"/>
  <c r="AC41" i="5"/>
  <c r="AB41" i="5"/>
  <c r="AB61" i="5" s="1"/>
  <c r="AA41" i="5"/>
  <c r="Z41" i="5"/>
  <c r="Y41" i="5"/>
  <c r="X41" i="5"/>
  <c r="W41" i="5"/>
  <c r="V41" i="5"/>
  <c r="U41" i="5"/>
  <c r="T41" i="5"/>
  <c r="T61" i="5" s="1"/>
  <c r="S41" i="5"/>
  <c r="R41" i="5"/>
  <c r="Q41" i="5"/>
  <c r="P41" i="5"/>
  <c r="O41" i="5"/>
  <c r="N41" i="5"/>
  <c r="M41" i="5"/>
  <c r="L41" i="5"/>
  <c r="L61" i="5" s="1"/>
  <c r="K41" i="5"/>
  <c r="J41" i="5"/>
  <c r="I41" i="5"/>
  <c r="H41" i="5"/>
  <c r="G41" i="5"/>
  <c r="F41" i="5"/>
  <c r="E41" i="5"/>
  <c r="D41" i="5"/>
  <c r="D61" i="5" s="1"/>
  <c r="C41" i="5"/>
  <c r="BE40" i="5"/>
  <c r="BD40" i="5"/>
  <c r="BC40" i="5"/>
  <c r="BB40" i="5"/>
  <c r="BA40" i="5"/>
  <c r="AZ40" i="5"/>
  <c r="AZ60" i="5" s="1"/>
  <c r="AY40" i="5"/>
  <c r="AX40" i="5"/>
  <c r="AW40" i="5"/>
  <c r="AV40" i="5"/>
  <c r="AU40" i="5"/>
  <c r="AT40" i="5"/>
  <c r="AS40" i="5"/>
  <c r="AR40" i="5"/>
  <c r="AR60" i="5" s="1"/>
  <c r="AQ40" i="5"/>
  <c r="AP40" i="5"/>
  <c r="AO40" i="5"/>
  <c r="AN40" i="5"/>
  <c r="AM40" i="5"/>
  <c r="AL40" i="5"/>
  <c r="AK40" i="5"/>
  <c r="AJ40" i="5"/>
  <c r="AJ60" i="5" s="1"/>
  <c r="AI40" i="5"/>
  <c r="AH40" i="5"/>
  <c r="AG40" i="5"/>
  <c r="AF40" i="5"/>
  <c r="AE40" i="5"/>
  <c r="AD40" i="5"/>
  <c r="AC40" i="5"/>
  <c r="AB40" i="5"/>
  <c r="AB60" i="5" s="1"/>
  <c r="AA40" i="5"/>
  <c r="Z40" i="5"/>
  <c r="Y40" i="5"/>
  <c r="X40" i="5"/>
  <c r="W40" i="5"/>
  <c r="V40" i="5"/>
  <c r="U40" i="5"/>
  <c r="T40" i="5"/>
  <c r="T60" i="5" s="1"/>
  <c r="S40" i="5"/>
  <c r="R40" i="5"/>
  <c r="Q40" i="5"/>
  <c r="P40" i="5"/>
  <c r="O40" i="5"/>
  <c r="N40" i="5"/>
  <c r="M40" i="5"/>
  <c r="L40" i="5"/>
  <c r="K40" i="5"/>
  <c r="K60" i="5" s="1"/>
  <c r="J40" i="5"/>
  <c r="I40" i="5"/>
  <c r="H40" i="5"/>
  <c r="G40" i="5"/>
  <c r="F40" i="5"/>
  <c r="E40" i="5"/>
  <c r="D40" i="5"/>
  <c r="C40"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BE5" i="5"/>
  <c r="BE7" i="5" s="1"/>
  <c r="BD5" i="5"/>
  <c r="BD7" i="5" s="1"/>
  <c r="BC5" i="5"/>
  <c r="BC7" i="5" s="1"/>
  <c r="BB5" i="5"/>
  <c r="BB10" i="5" s="1"/>
  <c r="BA5" i="5"/>
  <c r="BA9" i="5" s="1"/>
  <c r="AZ5" i="5"/>
  <c r="AZ7" i="5" s="1"/>
  <c r="AY5" i="5"/>
  <c r="AY8" i="5" s="1"/>
  <c r="AX5" i="5"/>
  <c r="AX7" i="5" s="1"/>
  <c r="AW5" i="5"/>
  <c r="AW7" i="5" s="1"/>
  <c r="AV5" i="5"/>
  <c r="AV7" i="5" s="1"/>
  <c r="AU5" i="5"/>
  <c r="AU11" i="5" s="1"/>
  <c r="AT5" i="5"/>
  <c r="AT10" i="5" s="1"/>
  <c r="AS5" i="5"/>
  <c r="AS9" i="5" s="1"/>
  <c r="AR5" i="5"/>
  <c r="AR8" i="5" s="1"/>
  <c r="AQ5" i="5"/>
  <c r="AQ8" i="5" s="1"/>
  <c r="AP5" i="5"/>
  <c r="AP7" i="5" s="1"/>
  <c r="AO5" i="5"/>
  <c r="AO7" i="5" s="1"/>
  <c r="AN5" i="5"/>
  <c r="AN7" i="5" s="1"/>
  <c r="AM5" i="5"/>
  <c r="AM8" i="5" s="1"/>
  <c r="AL5" i="5"/>
  <c r="AL10" i="5" s="1"/>
  <c r="AK5" i="5"/>
  <c r="AK9" i="5" s="1"/>
  <c r="AJ5" i="5"/>
  <c r="AJ8" i="5" s="1"/>
  <c r="AI5" i="5"/>
  <c r="AI8" i="5" s="1"/>
  <c r="AH5" i="5"/>
  <c r="AH7" i="5" s="1"/>
  <c r="AG5" i="5"/>
  <c r="AG7" i="5" s="1"/>
  <c r="AF5" i="5"/>
  <c r="AF7" i="5" s="1"/>
  <c r="AE5" i="5"/>
  <c r="AE8" i="5" s="1"/>
  <c r="AD5" i="5"/>
  <c r="AD10" i="5" s="1"/>
  <c r="AC5" i="5"/>
  <c r="AC9" i="5" s="1"/>
  <c r="AB5" i="5"/>
  <c r="AA5" i="5"/>
  <c r="AA8" i="5" s="1"/>
  <c r="Z5" i="5"/>
  <c r="Z7" i="5" s="1"/>
  <c r="Y5" i="5"/>
  <c r="Y7" i="5" s="1"/>
  <c r="X5" i="5"/>
  <c r="X7" i="5" s="1"/>
  <c r="W5" i="5"/>
  <c r="W7" i="5" s="1"/>
  <c r="V5" i="5"/>
  <c r="V10" i="5" s="1"/>
  <c r="U5" i="5"/>
  <c r="U9" i="5" s="1"/>
  <c r="T5" i="5"/>
  <c r="T7" i="5" s="1"/>
  <c r="S5" i="5"/>
  <c r="S8" i="5" s="1"/>
  <c r="R5" i="5"/>
  <c r="R7" i="5" s="1"/>
  <c r="Q5" i="5"/>
  <c r="Q7" i="5" s="1"/>
  <c r="P5" i="5"/>
  <c r="P7" i="5" s="1"/>
  <c r="O5" i="5"/>
  <c r="O11" i="5" s="1"/>
  <c r="N5" i="5"/>
  <c r="N10" i="5" s="1"/>
  <c r="M5" i="5"/>
  <c r="M9" i="5" s="1"/>
  <c r="L5" i="5"/>
  <c r="L10" i="5" s="1"/>
  <c r="K5" i="5"/>
  <c r="K8" i="5" s="1"/>
  <c r="J5" i="5"/>
  <c r="J7" i="5" s="1"/>
  <c r="I5" i="5"/>
  <c r="I7" i="5" s="1"/>
  <c r="H5" i="5"/>
  <c r="H7" i="5" s="1"/>
  <c r="G5" i="5"/>
  <c r="G8" i="5" s="1"/>
  <c r="F5" i="5"/>
  <c r="F10" i="5" s="1"/>
  <c r="E5" i="5"/>
  <c r="E9" i="5" s="1"/>
  <c r="D5" i="5"/>
  <c r="D9" i="5" s="1"/>
  <c r="C5" i="5"/>
  <c r="C8" i="5" s="1"/>
  <c r="B5" i="5"/>
  <c r="Q4" i="1"/>
  <c r="R4" i="1" s="1"/>
  <c r="S4" i="1" s="1"/>
  <c r="P4" i="1"/>
  <c r="O4" i="1"/>
  <c r="N4" i="1"/>
  <c r="BH10" i="2" l="1"/>
  <c r="H40" i="2" s="1"/>
  <c r="BH9" i="2"/>
  <c r="H39" i="2" s="1"/>
  <c r="BH6" i="2"/>
  <c r="H36" i="2" s="1"/>
  <c r="C60" i="5"/>
  <c r="C67" i="5" s="1"/>
  <c r="E59" i="5"/>
  <c r="M59" i="5"/>
  <c r="AK59" i="5"/>
  <c r="AS59" i="5"/>
  <c r="BA59" i="5"/>
  <c r="AC59" i="5"/>
  <c r="U59" i="5"/>
  <c r="D63" i="5"/>
  <c r="L63" i="5"/>
  <c r="T63" i="5"/>
  <c r="AB63" i="5"/>
  <c r="AJ63" i="5"/>
  <c r="AR63" i="5"/>
  <c r="AZ63" i="5"/>
  <c r="E63" i="5"/>
  <c r="M63" i="5"/>
  <c r="U63" i="5"/>
  <c r="AC63" i="5"/>
  <c r="AK63" i="5"/>
  <c r="AS63" i="5"/>
  <c r="BA63" i="5"/>
  <c r="E60" i="5"/>
  <c r="F60" i="5"/>
  <c r="G61" i="5"/>
  <c r="O61" i="5"/>
  <c r="W61" i="5"/>
  <c r="AE61" i="5"/>
  <c r="AM61" i="5"/>
  <c r="AU61" i="5"/>
  <c r="BC61" i="5"/>
  <c r="O60" i="5"/>
  <c r="W60" i="5"/>
  <c r="AE60" i="5"/>
  <c r="AM60" i="5"/>
  <c r="AU60" i="5"/>
  <c r="BC60" i="5"/>
  <c r="C59" i="5"/>
  <c r="C66" i="5" s="1"/>
  <c r="K59" i="5"/>
  <c r="S59" i="5"/>
  <c r="AA59" i="5"/>
  <c r="AI59" i="5"/>
  <c r="AQ59" i="5"/>
  <c r="AY59" i="5"/>
  <c r="F59" i="5"/>
  <c r="N59" i="5"/>
  <c r="V59" i="5"/>
  <c r="AD59" i="5"/>
  <c r="AL59" i="5"/>
  <c r="AT59" i="5"/>
  <c r="BB59" i="5"/>
  <c r="I60" i="5"/>
  <c r="J61" i="5"/>
  <c r="R61" i="5"/>
  <c r="Z61" i="5"/>
  <c r="AH61" i="5"/>
  <c r="AP61" i="5"/>
  <c r="AX61" i="5"/>
  <c r="H62" i="5"/>
  <c r="P62" i="5"/>
  <c r="X62" i="5"/>
  <c r="AF62" i="5"/>
  <c r="AN62" i="5"/>
  <c r="AV62" i="5"/>
  <c r="BD62" i="5"/>
  <c r="I63" i="5"/>
  <c r="Q63" i="5"/>
  <c r="Y63" i="5"/>
  <c r="AG63" i="5"/>
  <c r="AO63" i="5"/>
  <c r="AW63" i="5"/>
  <c r="BE63" i="5"/>
  <c r="G60" i="5"/>
  <c r="H61" i="5"/>
  <c r="P61" i="5"/>
  <c r="X61" i="5"/>
  <c r="AF61" i="5"/>
  <c r="AN61" i="5"/>
  <c r="AV61" i="5"/>
  <c r="BD61" i="5"/>
  <c r="AR59" i="5"/>
  <c r="J63" i="5"/>
  <c r="R63" i="5"/>
  <c r="Z63" i="5"/>
  <c r="AH63" i="5"/>
  <c r="AP63" i="5"/>
  <c r="AX63" i="5"/>
  <c r="L59" i="5"/>
  <c r="AB59" i="5"/>
  <c r="AZ59" i="5"/>
  <c r="J62" i="5"/>
  <c r="R62" i="5"/>
  <c r="Z62" i="5"/>
  <c r="AH62" i="5"/>
  <c r="AP62" i="5"/>
  <c r="AX62" i="5"/>
  <c r="C63" i="5"/>
  <c r="C70" i="5" s="1"/>
  <c r="D70" i="5" s="1"/>
  <c r="K63" i="5"/>
  <c r="S63" i="5"/>
  <c r="AA63" i="5"/>
  <c r="AI63" i="5"/>
  <c r="AQ63" i="5"/>
  <c r="AY63" i="5"/>
  <c r="T59" i="5"/>
  <c r="AA62" i="5"/>
  <c r="AQ62" i="5"/>
  <c r="J60" i="5"/>
  <c r="R60" i="5"/>
  <c r="Z60" i="5"/>
  <c r="AH60" i="5"/>
  <c r="AP60" i="5"/>
  <c r="AX60" i="5"/>
  <c r="C61" i="5"/>
  <c r="C68" i="5" s="1"/>
  <c r="D68" i="5" s="1"/>
  <c r="K61" i="5"/>
  <c r="S61" i="5"/>
  <c r="AA61" i="5"/>
  <c r="AI61" i="5"/>
  <c r="AQ61" i="5"/>
  <c r="AY61" i="5"/>
  <c r="D59" i="5"/>
  <c r="AJ59" i="5"/>
  <c r="M60" i="5"/>
  <c r="C62" i="5"/>
  <c r="C69" i="5" s="1"/>
  <c r="D69" i="5" s="1"/>
  <c r="K62" i="5"/>
  <c r="S62" i="5"/>
  <c r="AI62" i="5"/>
  <c r="AY62" i="5"/>
  <c r="S60" i="5"/>
  <c r="AA60" i="5"/>
  <c r="AI60" i="5"/>
  <c r="AQ60" i="5"/>
  <c r="AY60" i="5"/>
  <c r="N60" i="5"/>
  <c r="V60" i="5"/>
  <c r="AD60" i="5"/>
  <c r="AL60" i="5"/>
  <c r="AT60" i="5"/>
  <c r="BB60" i="5"/>
  <c r="AX59" i="5"/>
  <c r="AP59" i="5"/>
  <c r="AH59" i="5"/>
  <c r="Z59" i="5"/>
  <c r="R59" i="5"/>
  <c r="J59" i="5"/>
  <c r="BE62" i="5"/>
  <c r="AW62" i="5"/>
  <c r="AO62" i="5"/>
  <c r="AG62" i="5"/>
  <c r="Y62" i="5"/>
  <c r="Q62" i="5"/>
  <c r="I62" i="5"/>
  <c r="BE61" i="5"/>
  <c r="AW61" i="5"/>
  <c r="AO61" i="5"/>
  <c r="AG61" i="5"/>
  <c r="Y61" i="5"/>
  <c r="Q61" i="5"/>
  <c r="I61" i="5"/>
  <c r="H59" i="5"/>
  <c r="P59" i="5"/>
  <c r="X59" i="5"/>
  <c r="AF59" i="5"/>
  <c r="AN59" i="5"/>
  <c r="AV59" i="5"/>
  <c r="BD59" i="5"/>
  <c r="Q60" i="5"/>
  <c r="Y60" i="5"/>
  <c r="AG60" i="5"/>
  <c r="AO60" i="5"/>
  <c r="AW60" i="5"/>
  <c r="BE60" i="5"/>
  <c r="BC59" i="5"/>
  <c r="AU59" i="5"/>
  <c r="AM59" i="5"/>
  <c r="AE59" i="5"/>
  <c r="W59" i="5"/>
  <c r="O59" i="5"/>
  <c r="G59" i="5"/>
  <c r="BB63" i="5"/>
  <c r="AT63" i="5"/>
  <c r="AL63" i="5"/>
  <c r="AD63" i="5"/>
  <c r="V63" i="5"/>
  <c r="N63" i="5"/>
  <c r="F63" i="5"/>
  <c r="BB62" i="5"/>
  <c r="AT62" i="5"/>
  <c r="AL62" i="5"/>
  <c r="AD62" i="5"/>
  <c r="V62" i="5"/>
  <c r="N62" i="5"/>
  <c r="F62" i="5"/>
  <c r="BB61" i="5"/>
  <c r="AT61" i="5"/>
  <c r="AL61" i="5"/>
  <c r="AD61" i="5"/>
  <c r="V61" i="5"/>
  <c r="N61" i="5"/>
  <c r="F61" i="5"/>
  <c r="I59" i="5"/>
  <c r="Q59" i="5"/>
  <c r="Y59" i="5"/>
  <c r="AG59" i="5"/>
  <c r="BE59" i="5"/>
  <c r="E62" i="5"/>
  <c r="M62" i="5"/>
  <c r="U62" i="5"/>
  <c r="AC62" i="5"/>
  <c r="AK62" i="5"/>
  <c r="AS62" i="5"/>
  <c r="BA62" i="5"/>
  <c r="H60" i="5"/>
  <c r="AF60" i="5"/>
  <c r="AV60" i="5"/>
  <c r="AO59" i="5"/>
  <c r="D60" i="5"/>
  <c r="D67" i="5" s="1"/>
  <c r="L60" i="5"/>
  <c r="E61" i="5"/>
  <c r="M61" i="5"/>
  <c r="U61" i="5"/>
  <c r="AC61" i="5"/>
  <c r="AK61" i="5"/>
  <c r="AS61" i="5"/>
  <c r="BA61" i="5"/>
  <c r="G63" i="5"/>
  <c r="O63" i="5"/>
  <c r="W63" i="5"/>
  <c r="AE63" i="5"/>
  <c r="AM63" i="5"/>
  <c r="AU63" i="5"/>
  <c r="BC63" i="5"/>
  <c r="P60" i="5"/>
  <c r="X60" i="5"/>
  <c r="AN60" i="5"/>
  <c r="BD60" i="5"/>
  <c r="AW59" i="5"/>
  <c r="U60" i="5"/>
  <c r="AC60" i="5"/>
  <c r="AK60" i="5"/>
  <c r="AS60" i="5"/>
  <c r="BA60" i="5"/>
  <c r="G62" i="5"/>
  <c r="O62" i="5"/>
  <c r="W62" i="5"/>
  <c r="AE62" i="5"/>
  <c r="AM62" i="5"/>
  <c r="AU62" i="5"/>
  <c r="BC62" i="5"/>
  <c r="H63" i="5"/>
  <c r="P63" i="5"/>
  <c r="X63" i="5"/>
  <c r="AF63" i="5"/>
  <c r="AN63" i="5"/>
  <c r="AV63" i="5"/>
  <c r="BD63" i="5"/>
  <c r="D33" i="5"/>
  <c r="AP31" i="5"/>
  <c r="L34" i="5"/>
  <c r="AY32" i="5"/>
  <c r="AQ32" i="5"/>
  <c r="AI32" i="5"/>
  <c r="AA32" i="5"/>
  <c r="S32" i="5"/>
  <c r="K32" i="5"/>
  <c r="C32" i="5"/>
  <c r="BD31" i="5"/>
  <c r="AV31" i="5"/>
  <c r="AN31" i="5"/>
  <c r="AF31" i="5"/>
  <c r="X31" i="5"/>
  <c r="P31" i="5"/>
  <c r="H31" i="5"/>
  <c r="AU35" i="5"/>
  <c r="O35" i="5"/>
  <c r="AM32" i="5"/>
  <c r="AE32" i="5"/>
  <c r="G32" i="5"/>
  <c r="BA33" i="5"/>
  <c r="AS33" i="5"/>
  <c r="AK33" i="5"/>
  <c r="AC33" i="5"/>
  <c r="U33" i="5"/>
  <c r="M33" i="5"/>
  <c r="E33" i="5"/>
  <c r="AR32" i="5"/>
  <c r="AJ32" i="5"/>
  <c r="AZ31" i="5"/>
  <c r="T31" i="5"/>
  <c r="AX31" i="5"/>
  <c r="AH31" i="5"/>
  <c r="Z31" i="5"/>
  <c r="R31" i="5"/>
  <c r="J31" i="5"/>
  <c r="BE31" i="5"/>
  <c r="AW31" i="5"/>
  <c r="AO31" i="5"/>
  <c r="AG31" i="5"/>
  <c r="Y31" i="5"/>
  <c r="Q31" i="5"/>
  <c r="I31" i="5"/>
  <c r="BC31" i="5"/>
  <c r="W31" i="5"/>
  <c r="BB34" i="5"/>
  <c r="AT34" i="5"/>
  <c r="AL34" i="5"/>
  <c r="AD34" i="5"/>
  <c r="V34" i="5"/>
  <c r="N34" i="5"/>
  <c r="F34" i="5"/>
  <c r="AK10" i="5"/>
  <c r="AK34" i="5" s="1"/>
  <c r="M10" i="5"/>
  <c r="M34" i="5" s="1"/>
  <c r="AI9" i="5"/>
  <c r="AI33" i="5" s="1"/>
  <c r="AA9" i="5"/>
  <c r="AA33" i="5" s="1"/>
  <c r="E10" i="5"/>
  <c r="E34" i="5" s="1"/>
  <c r="AS10" i="5"/>
  <c r="AS34" i="5" s="1"/>
  <c r="O7" i="5"/>
  <c r="O31" i="5" s="1"/>
  <c r="BC11" i="5"/>
  <c r="BC35" i="5" s="1"/>
  <c r="W11" i="5"/>
  <c r="W35" i="5" s="1"/>
  <c r="BE8" i="5"/>
  <c r="BE32" i="5" s="1"/>
  <c r="Y8" i="5"/>
  <c r="Y32" i="5" s="1"/>
  <c r="AU7" i="5"/>
  <c r="AU31" i="5" s="1"/>
  <c r="BA11" i="5"/>
  <c r="BA35" i="5" s="1"/>
  <c r="U11" i="5"/>
  <c r="U35" i="5" s="1"/>
  <c r="AQ10" i="5"/>
  <c r="AQ34" i="5" s="1"/>
  <c r="K10" i="5"/>
  <c r="K34" i="5" s="1"/>
  <c r="AG9" i="5"/>
  <c r="AG33" i="5" s="1"/>
  <c r="BC8" i="5"/>
  <c r="BC32" i="5" s="1"/>
  <c r="W8" i="5"/>
  <c r="W32" i="5" s="1"/>
  <c r="AS7" i="5"/>
  <c r="AS31" i="5" s="1"/>
  <c r="M7" i="5"/>
  <c r="M31" i="5" s="1"/>
  <c r="G7" i="5"/>
  <c r="G31" i="5" s="1"/>
  <c r="AS11" i="5"/>
  <c r="AS35" i="5" s="1"/>
  <c r="M11" i="5"/>
  <c r="M35" i="5" s="1"/>
  <c r="AI10" i="5"/>
  <c r="AI34" i="5" s="1"/>
  <c r="BE9" i="5"/>
  <c r="BE33" i="5" s="1"/>
  <c r="Y9" i="5"/>
  <c r="Y33" i="5" s="1"/>
  <c r="AU8" i="5"/>
  <c r="AU32" i="5" s="1"/>
  <c r="O8" i="5"/>
  <c r="O32" i="5" s="1"/>
  <c r="AK7" i="5"/>
  <c r="AK31" i="5" s="1"/>
  <c r="E7" i="5"/>
  <c r="E31" i="5" s="1"/>
  <c r="AM7" i="5"/>
  <c r="AM31" i="5" s="1"/>
  <c r="AM11" i="5"/>
  <c r="AM35" i="5" s="1"/>
  <c r="G11" i="5"/>
  <c r="G35" i="5" s="1"/>
  <c r="AC10" i="5"/>
  <c r="AC34" i="5" s="1"/>
  <c r="AY9" i="5"/>
  <c r="AY33" i="5" s="1"/>
  <c r="S9" i="5"/>
  <c r="S33" i="5" s="1"/>
  <c r="AO8" i="5"/>
  <c r="AO32" i="5" s="1"/>
  <c r="I8" i="5"/>
  <c r="I32" i="5" s="1"/>
  <c r="AE7" i="5"/>
  <c r="AE31" i="5" s="1"/>
  <c r="Q8" i="5"/>
  <c r="Q32" i="5" s="1"/>
  <c r="AK11" i="5"/>
  <c r="AK35" i="5" s="1"/>
  <c r="E11" i="5"/>
  <c r="E35" i="5" s="1"/>
  <c r="AA10" i="5"/>
  <c r="AA34" i="5" s="1"/>
  <c r="AW9" i="5"/>
  <c r="AW33" i="5" s="1"/>
  <c r="Q9" i="5"/>
  <c r="Q33" i="5" s="1"/>
  <c r="AC7" i="5"/>
  <c r="AC31" i="5" s="1"/>
  <c r="AW8" i="5"/>
  <c r="AW32" i="5" s="1"/>
  <c r="AE11" i="5"/>
  <c r="AE35" i="5" s="1"/>
  <c r="BA10" i="5"/>
  <c r="BA34" i="5" s="1"/>
  <c r="U10" i="5"/>
  <c r="U34" i="5" s="1"/>
  <c r="AQ9" i="5"/>
  <c r="AQ33" i="5" s="1"/>
  <c r="K9" i="5"/>
  <c r="K33" i="5" s="1"/>
  <c r="AG8" i="5"/>
  <c r="AG32" i="5" s="1"/>
  <c r="C11" i="5"/>
  <c r="C35" i="5" s="1"/>
  <c r="AC11" i="5"/>
  <c r="AC35" i="5" s="1"/>
  <c r="AY10" i="5"/>
  <c r="AY34" i="5" s="1"/>
  <c r="S10" i="5"/>
  <c r="S34" i="5" s="1"/>
  <c r="AO9" i="5"/>
  <c r="AO33" i="5" s="1"/>
  <c r="I9" i="5"/>
  <c r="I33" i="5" s="1"/>
  <c r="BA7" i="5"/>
  <c r="BA31" i="5" s="1"/>
  <c r="U7" i="5"/>
  <c r="U31" i="5" s="1"/>
  <c r="C7" i="5"/>
  <c r="C31" i="5" s="1"/>
  <c r="BB11" i="5"/>
  <c r="BB35" i="5" s="1"/>
  <c r="AT11" i="5"/>
  <c r="AT35" i="5" s="1"/>
  <c r="AL11" i="5"/>
  <c r="AL35" i="5" s="1"/>
  <c r="AD11" i="5"/>
  <c r="AD35" i="5" s="1"/>
  <c r="V11" i="5"/>
  <c r="V35" i="5" s="1"/>
  <c r="N11" i="5"/>
  <c r="N35" i="5" s="1"/>
  <c r="F11" i="5"/>
  <c r="F35" i="5" s="1"/>
  <c r="AZ10" i="5"/>
  <c r="AZ34" i="5" s="1"/>
  <c r="AR10" i="5"/>
  <c r="AR34" i="5" s="1"/>
  <c r="AJ10" i="5"/>
  <c r="AJ34" i="5" s="1"/>
  <c r="AB10" i="5"/>
  <c r="AB34" i="5" s="1"/>
  <c r="T10" i="5"/>
  <c r="T34" i="5" s="1"/>
  <c r="D10" i="5"/>
  <c r="D34" i="5" s="1"/>
  <c r="AX9" i="5"/>
  <c r="AX33" i="5" s="1"/>
  <c r="AP9" i="5"/>
  <c r="AP33" i="5" s="1"/>
  <c r="AH9" i="5"/>
  <c r="AH33" i="5" s="1"/>
  <c r="Z9" i="5"/>
  <c r="Z33" i="5" s="1"/>
  <c r="R9" i="5"/>
  <c r="R33" i="5" s="1"/>
  <c r="J9" i="5"/>
  <c r="J33" i="5" s="1"/>
  <c r="BD8" i="5"/>
  <c r="BD32" i="5" s="1"/>
  <c r="AV8" i="5"/>
  <c r="AV32" i="5" s="1"/>
  <c r="AN8" i="5"/>
  <c r="AN32" i="5" s="1"/>
  <c r="AF8" i="5"/>
  <c r="AF32" i="5" s="1"/>
  <c r="X8" i="5"/>
  <c r="X32" i="5" s="1"/>
  <c r="P8" i="5"/>
  <c r="P32" i="5" s="1"/>
  <c r="H8" i="5"/>
  <c r="H32" i="5" s="1"/>
  <c r="BB7" i="5"/>
  <c r="BB31" i="5" s="1"/>
  <c r="AT7" i="5"/>
  <c r="AT31" i="5" s="1"/>
  <c r="AL7" i="5"/>
  <c r="AL31" i="5" s="1"/>
  <c r="AD7" i="5"/>
  <c r="AD31" i="5" s="1"/>
  <c r="V7" i="5"/>
  <c r="V31" i="5" s="1"/>
  <c r="N7" i="5"/>
  <c r="N31" i="5" s="1"/>
  <c r="F7" i="5"/>
  <c r="F31" i="5" s="1"/>
  <c r="C10" i="5"/>
  <c r="C34" i="5" s="1"/>
  <c r="AZ11" i="5"/>
  <c r="AZ35" i="5" s="1"/>
  <c r="AR11" i="5"/>
  <c r="AR35" i="5" s="1"/>
  <c r="AJ11" i="5"/>
  <c r="AJ35" i="5" s="1"/>
  <c r="AB11" i="5"/>
  <c r="AB35" i="5" s="1"/>
  <c r="T11" i="5"/>
  <c r="T35" i="5" s="1"/>
  <c r="L11" i="5"/>
  <c r="L35" i="5" s="1"/>
  <c r="D11" i="5"/>
  <c r="D35" i="5" s="1"/>
  <c r="AX10" i="5"/>
  <c r="AX34" i="5" s="1"/>
  <c r="AP10" i="5"/>
  <c r="AP34" i="5" s="1"/>
  <c r="AH10" i="5"/>
  <c r="AH34" i="5" s="1"/>
  <c r="Z10" i="5"/>
  <c r="Z34" i="5" s="1"/>
  <c r="R10" i="5"/>
  <c r="R34" i="5" s="1"/>
  <c r="J10" i="5"/>
  <c r="J34" i="5" s="1"/>
  <c r="BD9" i="5"/>
  <c r="BD33" i="5" s="1"/>
  <c r="AV9" i="5"/>
  <c r="AV33" i="5" s="1"/>
  <c r="AN9" i="5"/>
  <c r="AN33" i="5" s="1"/>
  <c r="AF9" i="5"/>
  <c r="AF33" i="5" s="1"/>
  <c r="X9" i="5"/>
  <c r="X33" i="5" s="1"/>
  <c r="P9" i="5"/>
  <c r="P33" i="5" s="1"/>
  <c r="H9" i="5"/>
  <c r="H33" i="5" s="1"/>
  <c r="BB8" i="5"/>
  <c r="BB32" i="5" s="1"/>
  <c r="AT8" i="5"/>
  <c r="AT32" i="5" s="1"/>
  <c r="AL8" i="5"/>
  <c r="AL32" i="5" s="1"/>
  <c r="AD8" i="5"/>
  <c r="AD32" i="5" s="1"/>
  <c r="V8" i="5"/>
  <c r="V32" i="5" s="1"/>
  <c r="N8" i="5"/>
  <c r="N32" i="5" s="1"/>
  <c r="F8" i="5"/>
  <c r="F32" i="5" s="1"/>
  <c r="AR7" i="5"/>
  <c r="AR31" i="5" s="1"/>
  <c r="AJ7" i="5"/>
  <c r="AJ31" i="5" s="1"/>
  <c r="AB7" i="5"/>
  <c r="AB31" i="5" s="1"/>
  <c r="L7" i="5"/>
  <c r="L31" i="5" s="1"/>
  <c r="D7" i="5"/>
  <c r="D31" i="5" s="1"/>
  <c r="C9" i="5"/>
  <c r="C33" i="5" s="1"/>
  <c r="AY11" i="5"/>
  <c r="AY35" i="5" s="1"/>
  <c r="AQ11" i="5"/>
  <c r="AQ35" i="5" s="1"/>
  <c r="AI11" i="5"/>
  <c r="AI35" i="5" s="1"/>
  <c r="AA11" i="5"/>
  <c r="AA35" i="5" s="1"/>
  <c r="S11" i="5"/>
  <c r="S35" i="5" s="1"/>
  <c r="K11" i="5"/>
  <c r="K35" i="5" s="1"/>
  <c r="BE10" i="5"/>
  <c r="BE34" i="5" s="1"/>
  <c r="AW10" i="5"/>
  <c r="AW34" i="5" s="1"/>
  <c r="AO10" i="5"/>
  <c r="AO34" i="5" s="1"/>
  <c r="AG10" i="5"/>
  <c r="AG34" i="5" s="1"/>
  <c r="Y10" i="5"/>
  <c r="Y34" i="5" s="1"/>
  <c r="Q10" i="5"/>
  <c r="Q34" i="5" s="1"/>
  <c r="I10" i="5"/>
  <c r="I34" i="5" s="1"/>
  <c r="BC9" i="5"/>
  <c r="BC33" i="5" s="1"/>
  <c r="AU9" i="5"/>
  <c r="AU33" i="5" s="1"/>
  <c r="AM9" i="5"/>
  <c r="AM33" i="5" s="1"/>
  <c r="AE9" i="5"/>
  <c r="AE33" i="5" s="1"/>
  <c r="W9" i="5"/>
  <c r="W33" i="5" s="1"/>
  <c r="O9" i="5"/>
  <c r="O33" i="5" s="1"/>
  <c r="G9" i="5"/>
  <c r="G33" i="5" s="1"/>
  <c r="BA8" i="5"/>
  <c r="BA32" i="5" s="1"/>
  <c r="AS8" i="5"/>
  <c r="AS32" i="5" s="1"/>
  <c r="AK8" i="5"/>
  <c r="AK32" i="5" s="1"/>
  <c r="AC8" i="5"/>
  <c r="AC32" i="5" s="1"/>
  <c r="U8" i="5"/>
  <c r="U32" i="5" s="1"/>
  <c r="M8" i="5"/>
  <c r="M32" i="5" s="1"/>
  <c r="E8" i="5"/>
  <c r="E32" i="5" s="1"/>
  <c r="AY7" i="5"/>
  <c r="AY31" i="5" s="1"/>
  <c r="AQ7" i="5"/>
  <c r="AQ31" i="5" s="1"/>
  <c r="AI7" i="5"/>
  <c r="AI31" i="5" s="1"/>
  <c r="AA7" i="5"/>
  <c r="AA31" i="5" s="1"/>
  <c r="S7" i="5"/>
  <c r="S31" i="5" s="1"/>
  <c r="K7" i="5"/>
  <c r="K31" i="5" s="1"/>
  <c r="AX11" i="5"/>
  <c r="AX35" i="5" s="1"/>
  <c r="AP11" i="5"/>
  <c r="AP35" i="5" s="1"/>
  <c r="AH11" i="5"/>
  <c r="AH35" i="5" s="1"/>
  <c r="Z11" i="5"/>
  <c r="Z35" i="5" s="1"/>
  <c r="R11" i="5"/>
  <c r="R35" i="5" s="1"/>
  <c r="J11" i="5"/>
  <c r="J35" i="5" s="1"/>
  <c r="BD10" i="5"/>
  <c r="BD34" i="5" s="1"/>
  <c r="AV10" i="5"/>
  <c r="AV34" i="5" s="1"/>
  <c r="AN10" i="5"/>
  <c r="AN34" i="5" s="1"/>
  <c r="AF10" i="5"/>
  <c r="AF34" i="5" s="1"/>
  <c r="X10" i="5"/>
  <c r="X34" i="5" s="1"/>
  <c r="P10" i="5"/>
  <c r="P34" i="5" s="1"/>
  <c r="H10" i="5"/>
  <c r="H34" i="5" s="1"/>
  <c r="BB9" i="5"/>
  <c r="BB33" i="5" s="1"/>
  <c r="AT9" i="5"/>
  <c r="AT33" i="5" s="1"/>
  <c r="AL9" i="5"/>
  <c r="AL33" i="5" s="1"/>
  <c r="AD9" i="5"/>
  <c r="AD33" i="5" s="1"/>
  <c r="V9" i="5"/>
  <c r="V33" i="5" s="1"/>
  <c r="N9" i="5"/>
  <c r="N33" i="5" s="1"/>
  <c r="F9" i="5"/>
  <c r="F33" i="5" s="1"/>
  <c r="AZ8" i="5"/>
  <c r="AZ32" i="5" s="1"/>
  <c r="AB8" i="5"/>
  <c r="AB32" i="5" s="1"/>
  <c r="T8" i="5"/>
  <c r="T32" i="5" s="1"/>
  <c r="L8" i="5"/>
  <c r="L32" i="5" s="1"/>
  <c r="D8" i="5"/>
  <c r="D32" i="5" s="1"/>
  <c r="BE11" i="5"/>
  <c r="BE35" i="5" s="1"/>
  <c r="AW11" i="5"/>
  <c r="AW35" i="5" s="1"/>
  <c r="AO11" i="5"/>
  <c r="AO35" i="5" s="1"/>
  <c r="AG11" i="5"/>
  <c r="AG35" i="5" s="1"/>
  <c r="Y11" i="5"/>
  <c r="Y35" i="5" s="1"/>
  <c r="Q11" i="5"/>
  <c r="Q35" i="5" s="1"/>
  <c r="I11" i="5"/>
  <c r="I35" i="5" s="1"/>
  <c r="BC10" i="5"/>
  <c r="BC34" i="5" s="1"/>
  <c r="AU10" i="5"/>
  <c r="AU34" i="5" s="1"/>
  <c r="AM10" i="5"/>
  <c r="AM34" i="5" s="1"/>
  <c r="AE10" i="5"/>
  <c r="AE34" i="5" s="1"/>
  <c r="W10" i="5"/>
  <c r="W34" i="5" s="1"/>
  <c r="O10" i="5"/>
  <c r="O34" i="5" s="1"/>
  <c r="G10" i="5"/>
  <c r="G34" i="5" s="1"/>
  <c r="BD11" i="5"/>
  <c r="BD35" i="5" s="1"/>
  <c r="AV11" i="5"/>
  <c r="AV35" i="5" s="1"/>
  <c r="AN11" i="5"/>
  <c r="AN35" i="5" s="1"/>
  <c r="AF11" i="5"/>
  <c r="AF35" i="5" s="1"/>
  <c r="X11" i="5"/>
  <c r="X35" i="5" s="1"/>
  <c r="P11" i="5"/>
  <c r="P35" i="5" s="1"/>
  <c r="H11" i="5"/>
  <c r="H35" i="5" s="1"/>
  <c r="AZ9" i="5"/>
  <c r="AZ33" i="5" s="1"/>
  <c r="AR9" i="5"/>
  <c r="AR33" i="5" s="1"/>
  <c r="AJ9" i="5"/>
  <c r="AJ33" i="5" s="1"/>
  <c r="AB9" i="5"/>
  <c r="AB33" i="5" s="1"/>
  <c r="T9" i="5"/>
  <c r="T33" i="5" s="1"/>
  <c r="L9" i="5"/>
  <c r="L33" i="5" s="1"/>
  <c r="AX8" i="5"/>
  <c r="AX32" i="5" s="1"/>
  <c r="AP8" i="5"/>
  <c r="AP32" i="5" s="1"/>
  <c r="AH8" i="5"/>
  <c r="AH32" i="5" s="1"/>
  <c r="Z8" i="5"/>
  <c r="Z32" i="5" s="1"/>
  <c r="R8" i="5"/>
  <c r="R32" i="5" s="1"/>
  <c r="J8" i="5"/>
  <c r="J32" i="5" s="1"/>
  <c r="E67" i="5" l="1"/>
  <c r="F67" i="5" s="1"/>
  <c r="G67" i="5" s="1"/>
  <c r="H67" i="5" s="1"/>
  <c r="I67" i="5" s="1"/>
  <c r="J67" i="5" s="1"/>
  <c r="K67" i="5" s="1"/>
  <c r="L67" i="5" s="1"/>
  <c r="M67" i="5" s="1"/>
  <c r="N67" i="5" s="1"/>
  <c r="O67" i="5" s="1"/>
  <c r="P67" i="5" s="1"/>
  <c r="Q67" i="5" s="1"/>
  <c r="R67" i="5" s="1"/>
  <c r="S67" i="5" s="1"/>
  <c r="T67" i="5" s="1"/>
  <c r="U67" i="5" s="1"/>
  <c r="V67" i="5" s="1"/>
  <c r="W67" i="5" s="1"/>
  <c r="X67" i="5" s="1"/>
  <c r="Y67" i="5" s="1"/>
  <c r="Z67" i="5" s="1"/>
  <c r="AA67" i="5" s="1"/>
  <c r="AB67" i="5" s="1"/>
  <c r="AC67" i="5" s="1"/>
  <c r="AD67" i="5" s="1"/>
  <c r="AE67" i="5" s="1"/>
  <c r="AF67" i="5" s="1"/>
  <c r="AG67" i="5" s="1"/>
  <c r="AH67" i="5" s="1"/>
  <c r="AI67" i="5" s="1"/>
  <c r="AJ67" i="5" s="1"/>
  <c r="AK67" i="5" s="1"/>
  <c r="AL67" i="5" s="1"/>
  <c r="AM67" i="5" s="1"/>
  <c r="AN67" i="5" s="1"/>
  <c r="AO67" i="5" s="1"/>
  <c r="AP67" i="5" s="1"/>
  <c r="AQ67" i="5" s="1"/>
  <c r="AR67" i="5" s="1"/>
  <c r="AS67" i="5" s="1"/>
  <c r="AT67" i="5" s="1"/>
  <c r="AU67" i="5" s="1"/>
  <c r="AV67" i="5" s="1"/>
  <c r="AW67" i="5" s="1"/>
  <c r="AX67" i="5" s="1"/>
  <c r="AY67" i="5" s="1"/>
  <c r="AZ67" i="5" s="1"/>
  <c r="BA67" i="5" s="1"/>
  <c r="BB67" i="5" s="1"/>
  <c r="BC67" i="5" s="1"/>
  <c r="BD67" i="5" s="1"/>
  <c r="BE67" i="5" s="1"/>
  <c r="D66" i="5"/>
  <c r="E66" i="5" s="1"/>
  <c r="E70" i="5"/>
  <c r="E69" i="5"/>
  <c r="F69" i="5" s="1"/>
  <c r="G69" i="5" s="1"/>
  <c r="H69" i="5" s="1"/>
  <c r="I69" i="5" s="1"/>
  <c r="J69" i="5" s="1"/>
  <c r="K69" i="5" s="1"/>
  <c r="L69" i="5" s="1"/>
  <c r="M69" i="5" s="1"/>
  <c r="N69" i="5" s="1"/>
  <c r="O69" i="5" s="1"/>
  <c r="P69" i="5" s="1"/>
  <c r="Q69" i="5" s="1"/>
  <c r="R69" i="5" s="1"/>
  <c r="S69" i="5" s="1"/>
  <c r="T69" i="5" s="1"/>
  <c r="U69" i="5" s="1"/>
  <c r="V69" i="5" s="1"/>
  <c r="W69" i="5" s="1"/>
  <c r="X69" i="5" s="1"/>
  <c r="Y69" i="5" s="1"/>
  <c r="Z69" i="5" s="1"/>
  <c r="AA69" i="5" s="1"/>
  <c r="AB69" i="5" s="1"/>
  <c r="AC69" i="5" s="1"/>
  <c r="AD69" i="5" s="1"/>
  <c r="AE69" i="5" s="1"/>
  <c r="AF69" i="5" s="1"/>
  <c r="AG69" i="5" s="1"/>
  <c r="AH69" i="5" s="1"/>
  <c r="AI69" i="5" s="1"/>
  <c r="AJ69" i="5" s="1"/>
  <c r="AK69" i="5" s="1"/>
  <c r="AL69" i="5" s="1"/>
  <c r="AM69" i="5" s="1"/>
  <c r="AN69" i="5" s="1"/>
  <c r="AO69" i="5" s="1"/>
  <c r="AP69" i="5" s="1"/>
  <c r="AQ69" i="5" s="1"/>
  <c r="AR69" i="5" s="1"/>
  <c r="AS69" i="5" s="1"/>
  <c r="AT69" i="5" s="1"/>
  <c r="AU69" i="5" s="1"/>
  <c r="AV69" i="5" s="1"/>
  <c r="AW69" i="5" s="1"/>
  <c r="AX69" i="5" s="1"/>
  <c r="AY69" i="5" s="1"/>
  <c r="AZ69" i="5" s="1"/>
  <c r="BA69" i="5" s="1"/>
  <c r="BB69" i="5" s="1"/>
  <c r="BC69" i="5" s="1"/>
  <c r="BD69" i="5" s="1"/>
  <c r="BE69" i="5" s="1"/>
  <c r="E68" i="5"/>
  <c r="F68" i="5" s="1"/>
  <c r="G68" i="5" s="1"/>
  <c r="H68" i="5" s="1"/>
  <c r="I68" i="5" s="1"/>
  <c r="J68" i="5" s="1"/>
  <c r="K68" i="5" s="1"/>
  <c r="L68" i="5" s="1"/>
  <c r="M68" i="5" s="1"/>
  <c r="N68" i="5" s="1"/>
  <c r="O68" i="5" s="1"/>
  <c r="P68" i="5" s="1"/>
  <c r="Q68" i="5" s="1"/>
  <c r="R68" i="5" s="1"/>
  <c r="S68" i="5" s="1"/>
  <c r="T68" i="5" s="1"/>
  <c r="U68" i="5" s="1"/>
  <c r="V68" i="5" s="1"/>
  <c r="W68" i="5" s="1"/>
  <c r="X68" i="5" s="1"/>
  <c r="Y68" i="5" s="1"/>
  <c r="Z68" i="5" s="1"/>
  <c r="AA68" i="5" s="1"/>
  <c r="AB68" i="5" s="1"/>
  <c r="AC68" i="5" s="1"/>
  <c r="AD68" i="5" s="1"/>
  <c r="AE68" i="5" s="1"/>
  <c r="AF68" i="5" s="1"/>
  <c r="AG68" i="5" s="1"/>
  <c r="AH68" i="5" s="1"/>
  <c r="AI68" i="5" s="1"/>
  <c r="AJ68" i="5" s="1"/>
  <c r="AK68" i="5" s="1"/>
  <c r="AL68" i="5" s="1"/>
  <c r="AM68" i="5" s="1"/>
  <c r="AN68" i="5" s="1"/>
  <c r="AO68" i="5" s="1"/>
  <c r="AP68" i="5" s="1"/>
  <c r="AQ68" i="5" s="1"/>
  <c r="AR68" i="5" s="1"/>
  <c r="AS68" i="5" s="1"/>
  <c r="AT68" i="5" s="1"/>
  <c r="AU68" i="5" s="1"/>
  <c r="AV68" i="5" s="1"/>
  <c r="AW68" i="5" s="1"/>
  <c r="AX68" i="5" s="1"/>
  <c r="AY68" i="5" s="1"/>
  <c r="AZ68" i="5" s="1"/>
  <c r="BA68" i="5" s="1"/>
  <c r="BB68" i="5" s="1"/>
  <c r="BC68" i="5" s="1"/>
  <c r="BD68" i="5" s="1"/>
  <c r="BE68" i="5" s="1"/>
  <c r="F70" i="5"/>
  <c r="G70" i="5" s="1"/>
  <c r="H70" i="5" s="1"/>
  <c r="I70" i="5" s="1"/>
  <c r="J70" i="5" s="1"/>
  <c r="K70" i="5" s="1"/>
  <c r="L70" i="5" s="1"/>
  <c r="M70" i="5" s="1"/>
  <c r="N70" i="5" s="1"/>
  <c r="O70" i="5" s="1"/>
  <c r="P70" i="5" s="1"/>
  <c r="Q70" i="5" s="1"/>
  <c r="R70" i="5" s="1"/>
  <c r="S70" i="5" s="1"/>
  <c r="T70" i="5" s="1"/>
  <c r="U70" i="5" s="1"/>
  <c r="V70" i="5" s="1"/>
  <c r="W70" i="5" s="1"/>
  <c r="X70" i="5" s="1"/>
  <c r="Y70" i="5" s="1"/>
  <c r="Z70" i="5" s="1"/>
  <c r="AA70" i="5" s="1"/>
  <c r="AB70" i="5" s="1"/>
  <c r="AC70" i="5" s="1"/>
  <c r="AD70" i="5" s="1"/>
  <c r="AE70" i="5" s="1"/>
  <c r="AF70" i="5" s="1"/>
  <c r="AG70" i="5" s="1"/>
  <c r="AH70" i="5" s="1"/>
  <c r="AI70" i="5" s="1"/>
  <c r="AJ70" i="5" s="1"/>
  <c r="AK70" i="5" s="1"/>
  <c r="AL70" i="5" s="1"/>
  <c r="AM70" i="5" s="1"/>
  <c r="AN70" i="5" s="1"/>
  <c r="AO70" i="5" s="1"/>
  <c r="AP70" i="5" s="1"/>
  <c r="AQ70" i="5" s="1"/>
  <c r="AR70" i="5" s="1"/>
  <c r="AS70" i="5" s="1"/>
  <c r="AT70" i="5" s="1"/>
  <c r="AU70" i="5" s="1"/>
  <c r="AV70" i="5" s="1"/>
  <c r="AW70" i="5" s="1"/>
  <c r="AX70" i="5" s="1"/>
  <c r="AY70" i="5" s="1"/>
  <c r="AZ70" i="5" s="1"/>
  <c r="BA70" i="5" s="1"/>
  <c r="BB70" i="5" s="1"/>
  <c r="BC70" i="5" s="1"/>
  <c r="BD70" i="5" s="1"/>
  <c r="BE70" i="5" s="1"/>
  <c r="F66" i="5"/>
  <c r="G66" i="5" s="1"/>
  <c r="H66" i="5" s="1"/>
  <c r="I66" i="5" s="1"/>
  <c r="J66" i="5" s="1"/>
  <c r="K66" i="5" s="1"/>
  <c r="L66" i="5" s="1"/>
  <c r="M66" i="5" s="1"/>
  <c r="N66" i="5" s="1"/>
  <c r="O66" i="5" s="1"/>
  <c r="P66" i="5" s="1"/>
  <c r="Q66" i="5" s="1"/>
  <c r="R66" i="5" s="1"/>
  <c r="S66" i="5" s="1"/>
  <c r="T66" i="5" s="1"/>
  <c r="U66" i="5" s="1"/>
  <c r="V66" i="5" s="1"/>
  <c r="W66" i="5" s="1"/>
  <c r="X66" i="5" s="1"/>
  <c r="Y66" i="5" s="1"/>
  <c r="Z66" i="5" s="1"/>
  <c r="AA66" i="5" s="1"/>
  <c r="AB66" i="5" s="1"/>
  <c r="AC66" i="5" s="1"/>
  <c r="AD66" i="5" s="1"/>
  <c r="AE66" i="5" s="1"/>
  <c r="AF66" i="5" s="1"/>
  <c r="AG66" i="5" s="1"/>
  <c r="AH66" i="5" s="1"/>
  <c r="AI66" i="5" s="1"/>
  <c r="AJ66" i="5" s="1"/>
  <c r="AK66" i="5" s="1"/>
  <c r="AL66" i="5" s="1"/>
  <c r="AM66" i="5" s="1"/>
  <c r="AN66" i="5" s="1"/>
  <c r="AO66" i="5" s="1"/>
  <c r="AP66" i="5" s="1"/>
  <c r="AQ66" i="5" s="1"/>
  <c r="AR66" i="5" s="1"/>
  <c r="AS66" i="5" s="1"/>
  <c r="AT66" i="5" s="1"/>
  <c r="AU66" i="5" s="1"/>
  <c r="AV66" i="5" s="1"/>
  <c r="AW66" i="5" s="1"/>
  <c r="AX66" i="5" s="1"/>
  <c r="AY66" i="5" s="1"/>
  <c r="AZ66" i="5" s="1"/>
  <c r="BA66" i="5" s="1"/>
  <c r="BB66" i="5" s="1"/>
  <c r="BC66" i="5" s="1"/>
  <c r="BD66" i="5" s="1"/>
  <c r="BE66" i="5" s="1"/>
</calcChain>
</file>

<file path=xl/sharedStrings.xml><?xml version="1.0" encoding="utf-8"?>
<sst xmlns="http://schemas.openxmlformats.org/spreadsheetml/2006/main" count="638" uniqueCount="116">
  <si>
    <t>2024-25</t>
  </si>
  <si>
    <t>2025-26</t>
  </si>
  <si>
    <t>2026-27</t>
  </si>
  <si>
    <t>2027-28</t>
  </si>
  <si>
    <t>2028-29</t>
  </si>
  <si>
    <t>2029-30</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</si>
  <si>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</si>
  <si>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</si>
  <si>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</si>
  <si>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</si>
  <si>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</si>
  <si>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</si>
  <si>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</si>
  <si>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</si>
  <si>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</si>
  <si>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</si>
  <si>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</si>
  <si>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</si>
  <si>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</si>
  <si>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</si>
  <si>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</si>
  <si>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</si>
  <si>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</si>
  <si>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</si>
  <si>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</si>
  <si>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</si>
  <si>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2050-51</t>
  </si>
  <si>
    <t>2051-52</t>
  </si>
  <si>
    <t>2052-53</t>
  </si>
  <si>
    <t>2053-54</t>
  </si>
  <si>
    <t>2054-55</t>
  </si>
  <si>
    <t>2055-56</t>
  </si>
  <si>
    <t>2056-57</t>
  </si>
  <si>
    <t>2057-58</t>
  </si>
  <si>
    <t>2058-59</t>
  </si>
  <si>
    <t>2059-60</t>
  </si>
  <si>
    <t>2060-61</t>
  </si>
  <si>
    <t>2061-62</t>
  </si>
  <si>
    <t>2062-63</t>
  </si>
  <si>
    <t>2063-64</t>
  </si>
  <si>
    <t>2064-65</t>
  </si>
  <si>
    <t>2065-66</t>
  </si>
  <si>
    <t>2066-67</t>
  </si>
  <si>
    <t>2067-68</t>
  </si>
  <si>
    <t>2068-69</t>
  </si>
  <si>
    <t>2069-70</t>
  </si>
  <si>
    <t>2070-71</t>
  </si>
  <si>
    <t>2071-72</t>
  </si>
  <si>
    <t>2072-73</t>
  </si>
  <si>
    <t>2073-74</t>
  </si>
  <si>
    <t>2074-75</t>
  </si>
  <si>
    <t>2075-76</t>
  </si>
  <si>
    <t>2076-77</t>
  </si>
  <si>
    <t>2077-78</t>
  </si>
  <si>
    <t>2078-79</t>
  </si>
  <si>
    <t>2079-80</t>
  </si>
  <si>
    <t>Demand Options</t>
  </si>
  <si>
    <t>Supply Options</t>
  </si>
  <si>
    <t>Demand Strategy 1</t>
  </si>
  <si>
    <t>Demand Strategy 2</t>
  </si>
  <si>
    <t>Demand Strategy 3</t>
  </si>
  <si>
    <t>Demand Strategy 4</t>
  </si>
  <si>
    <t>Demand Strategy 5</t>
  </si>
  <si>
    <t>Option</t>
  </si>
  <si>
    <t>Supply-Demand Balance (Ml/d)</t>
  </si>
  <si>
    <t>Supply demand benefit (Ml/d)</t>
  </si>
  <si>
    <t>Cost (£m)</t>
  </si>
  <si>
    <t>Benefit (Ml/d)</t>
  </si>
  <si>
    <t>Lead time time (years)</t>
  </si>
  <si>
    <t>New Reservoir A</t>
  </si>
  <si>
    <t>New Reservoir B</t>
  </si>
  <si>
    <t>Water recycling scheme</t>
  </si>
  <si>
    <t>source enhancement A</t>
  </si>
  <si>
    <t>source enhancement B</t>
  </si>
  <si>
    <t>Total expenditure prior to option being in use (£m)</t>
  </si>
  <si>
    <t>Total expenditure in each year the option is in use (£m)</t>
  </si>
  <si>
    <t>New Reservoir C</t>
  </si>
  <si>
    <t>Import from neighbouring company A</t>
  </si>
  <si>
    <t>Import from neighbouring company B</t>
  </si>
  <si>
    <t>Import from neighbouring company C</t>
  </si>
  <si>
    <t>New Source B</t>
  </si>
  <si>
    <t>New Source A</t>
  </si>
  <si>
    <t>Drought Option A</t>
  </si>
  <si>
    <t xml:space="preserve">The task requires you to solve a supply demand balance problem for a supply system. Please solve the planning problem, and write up the result in no more than one A4 page, using figures and tables, as appropriate, and bring along to the interview ready to discuss. Please email the write up and any accompanying spreadsheet before the interview.
In water resources planning we forecast available supplies in each year from 2025 until 2080. We also forecast demand in each of these years. By comparing available supplies with demand we can forecast whether there is a planning deficit to solve. If there is a planning deficit to solve, we have to select options to either increase supplies or reduce demand so that there is no longer a supply-demand balance deficit.
Worksheet “supplyDemandBalance” shows the supply-demand balance from 2025 to 2080 for the planning problem (in Megalitres per day or Ml/d). Positive values show where there is more supply than demand (a surplus), and negative values in each year show a planning deficit that needs to be solved.
Worksheet “options” shows the benefits of a set of demand management strategies and also a set of supply options that can be selected to solve the supply-demand balance and make all values positive over the planning horizon so there is no deficit.  The costs associated with each of these options is also shown in £m. 
The task requires you to select the most appropriate set of options to solve the planning problem and ensure there is a surplus in each year of the planning period from 2025-26 to 2079-80.
For demand options, one (and only one) of the demand management strategies of the 5 available must be selected. The table shows the cumulative benefits to the supply demand balance in each year for the selected strategy – e.g. for demand strategy 1, if selected, will provide a 1.89Ml/d benefit in 2025-26, a 4.66Ml/d benefit to the supply demand balance in year 2026-27, and so on.
For supply options, the table shows the option name, the benefit to the supply demand balance (Ml/d) the lead time of the option (years), the cost of building the option (£m) and then the cost in each year of running the option (£m). If a supply option is selected, then the option cannot be selected earlier than the lead time relative to the start of the planning period in 2025-26 – e.g. if an option has a lead time of 5 years to be built, then it can only provide benefit to the supply demand balance from 2030-31 – 5 years after the start of the planning period. 
The benefit of each supply option is the benefit of the option in each year once the option is built until the end of the planning period – e.g. if an option has a 10Ml/d benefit, then it will provide 10Ml/d benefit to the supply-demand balance from when it is built to the end of the planning period. The expenditure of the option being in use is the cost of the option prior to being built – e.g. across the lead time of the option. The expenditure of the option once in use is the cost in each year of the planning period, once the option is built. 
</t>
  </si>
  <si>
    <t>Year</t>
  </si>
  <si>
    <t>Base</t>
  </si>
  <si>
    <t>Y</t>
  </si>
  <si>
    <t xml:space="preserve">New Resevoir A </t>
  </si>
  <si>
    <t>COST</t>
  </si>
  <si>
    <t>New Resevoir A</t>
  </si>
  <si>
    <t>Import from neighboring company C</t>
  </si>
  <si>
    <t>Combination 1</t>
  </si>
  <si>
    <t>Combination 2</t>
  </si>
  <si>
    <t>Combination 3</t>
  </si>
  <si>
    <t>Combination 4</t>
  </si>
  <si>
    <t>Combination 5</t>
  </si>
  <si>
    <t>Solution,</t>
  </si>
  <si>
    <t>Total contribution from Supply options</t>
  </si>
  <si>
    <t>Demand Strategy + Supply Options + Base</t>
  </si>
  <si>
    <t>COST INDIVIVUAL DEMAND STRATEGY</t>
  </si>
  <si>
    <t>COST INDIVIDUAL SUPPLY OPTIONS</t>
  </si>
  <si>
    <t>COST COMBINED SUPPLY OPTION</t>
  </si>
  <si>
    <t>Demand Strategy 1 + Base</t>
  </si>
  <si>
    <t>Demand Strategy 2 + Base</t>
  </si>
  <si>
    <t>Demand Strategy 3 + Base</t>
  </si>
  <si>
    <t>Demand Strategy 4 + Base</t>
  </si>
  <si>
    <t>Demand Strategy 5 + Base</t>
  </si>
  <si>
    <t xml:space="preserve"> </t>
  </si>
  <si>
    <t xml:space="preserve">TOTAL YEARLY  COST OF DeMAND STRATEGY +SUPPLY OPTIONS </t>
  </si>
  <si>
    <t>CUMULULATIVE COST DEMAND STRATEGY + SUPPLY OPTIONS</t>
  </si>
  <si>
    <t>OPEX</t>
  </si>
  <si>
    <t>CAPEX</t>
  </si>
  <si>
    <t>Total</t>
  </si>
  <si>
    <t>Average/year</t>
  </si>
  <si>
    <t>Efficency (Ml/£m)</t>
  </si>
  <si>
    <t>Efficiency ML/£m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</si>
</sst>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0">
    <font>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sz val="10"/>
      <name val="Arial"/>
      <family val="2"/>
    </font>
    <font>
      <b/>
      <sz val="11"/>
      <name val="Arial"/>
      <family val="2"/>
    </font>
    <font>
      <sz val="11"/>
      <name val="Arial"/>
      <family val="2"/>
    </font>
    <font>
      <sz val="8"/>
      <name val="Arial"/>
      <family val="2"/>
    </font>
    <font>
      <b/>
      <sz val="11"/>
      <color theme="1"/>
      <name val="Arial"/>
      <family val="2"/>
    </font>
  </fonts>
  <fills count="8">
    <fill>
      <patternFill patternType="none"/>
    </fill>
    <fill>
      <patternFill patternType="gray125"/>
    </fill>
    <fill>
      <patternFill patternType="solid">
        <fgColor theme="8" tint="0.39997558519241921"/>
        <bgColor indexed="64"/>
      </patternFill>
    </fill>
    <fill>
      <patternFill patternType="solid">
        <fgColor indexed="43"/>
        <bgColor indexed="64"/>
      </patternFill>
    </fill>
    <fill>
      <patternFill patternType="solid">
        <fgColor theme="0" tint="-0.499984740745262"/>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3">
    <xf numFmtId="0" fontId="0" fillId="0" borderId="0"/>
    <xf numFmtId="0" fontId="4" fillId="0" borderId="0"/>
    <xf numFmtId="0" fontId="5" fillId="0" borderId="0"/>
  </cellStyleXfs>
  <cellXfs count="49">
    <xf numFmtId="0" fontId="0" fillId="0" borderId="0" xfId="0"/>
    <xf numFmtId="0" fontId="1" fillId="0" borderId="0" xfId="1" applyFont="1" applyAlignment="1">
      <alignment horizontal="left" vertical="center" wrapText="1"/>
    </xf>
    <xf numFmtId="1" fontId="6" fillId="2" borderId="1" xfId="2" applyNumberFormat="1" applyFont="1" applyFill="1" applyBorder="1" applyAlignment="1" applyProtection="1">
      <alignment horizontal="left" vertical="center" wrapText="1"/>
      <protection locked="0"/>
    </xf>
    <xf numFmtId="1" fontId="6" fillId="2" borderId="2" xfId="2" applyNumberFormat="1" applyFont="1" applyFill="1" applyBorder="1" applyAlignment="1" applyProtection="1">
      <alignment horizontal="left" vertical="center" wrapText="1"/>
      <protection locked="0"/>
    </xf>
    <xf numFmtId="1" fontId="6" fillId="2" borderId="3" xfId="2" applyNumberFormat="1" applyFont="1" applyFill="1" applyBorder="1" applyAlignment="1" applyProtection="1">
      <alignment horizontal="left" vertical="center" wrapText="1"/>
      <protection locked="0"/>
    </xf>
    <xf numFmtId="2" fontId="1" fillId="0" borderId="0" xfId="1" applyNumberFormat="1" applyFont="1" applyAlignment="1">
      <alignment horizontal="left" vertical="center" wrapText="1"/>
    </xf>
    <xf numFmtId="2" fontId="1" fillId="0" borderId="0" xfId="1" applyNumberFormat="1" applyFont="1" applyAlignment="1">
      <alignment horizontal="left" vertical="center"/>
    </xf>
    <xf numFmtId="2" fontId="7" fillId="3" borderId="4" xfId="2" applyNumberFormat="1" applyFont="1" applyFill="1" applyBorder="1" applyAlignment="1" applyProtection="1">
      <alignment horizontal="right" vertical="center" wrapText="1"/>
      <protection locked="0"/>
    </xf>
    <xf numFmtId="2" fontId="7" fillId="3" borderId="5" xfId="2" applyNumberFormat="1" applyFont="1" applyFill="1" applyBorder="1" applyAlignment="1" applyProtection="1">
      <alignment horizontal="right" vertical="center" wrapText="1"/>
      <protection locked="0"/>
    </xf>
    <xf numFmtId="0" fontId="2" fillId="4" borderId="0" xfId="0" applyFont="1" applyFill="1"/>
    <xf numFmtId="0" fontId="0" fillId="4" borderId="0" xfId="0" applyFill="1"/>
    <xf numFmtId="0" fontId="3" fillId="4" borderId="0" xfId="0" applyFont="1" applyFill="1"/>
    <xf numFmtId="2" fontId="7" fillId="3" borderId="8" xfId="2" applyNumberFormat="1" applyFont="1" applyFill="1" applyBorder="1" applyAlignment="1" applyProtection="1">
      <alignment horizontal="right" vertical="center" wrapText="1"/>
      <protection locked="0"/>
    </xf>
    <xf numFmtId="2" fontId="7" fillId="3" borderId="8" xfId="2" applyNumberFormat="1" applyFont="1" applyFill="1" applyBorder="1" applyAlignment="1" applyProtection="1">
      <alignment horizontal="center" vertical="center" wrapText="1"/>
      <protection locked="0"/>
    </xf>
    <xf numFmtId="1" fontId="6" fillId="2" borderId="10" xfId="2" applyNumberFormat="1" applyFont="1" applyFill="1" applyBorder="1" applyAlignment="1" applyProtection="1">
      <alignment horizontal="left" vertical="center" wrapText="1"/>
      <protection locked="0"/>
    </xf>
    <xf numFmtId="1" fontId="6" fillId="2" borderId="10" xfId="2" applyNumberFormat="1" applyFont="1" applyFill="1" applyBorder="1" applyAlignment="1" applyProtection="1">
      <alignment horizontal="center" vertical="center" wrapText="1"/>
      <protection locked="0"/>
    </xf>
    <xf numFmtId="2" fontId="7" fillId="0" borderId="0" xfId="2" applyNumberFormat="1" applyFont="1" applyAlignment="1" applyProtection="1">
      <alignment horizontal="center" vertical="center" wrapText="1"/>
      <protection locked="0"/>
    </xf>
    <xf numFmtId="2" fontId="7" fillId="0" borderId="0" xfId="2" applyNumberFormat="1" applyFont="1" applyAlignment="1" applyProtection="1">
      <alignment horizontal="right" vertical="center" wrapText="1"/>
      <protection locked="0"/>
    </xf>
    <xf numFmtId="1" fontId="6" fillId="2" borderId="6" xfId="2" applyNumberFormat="1" applyFont="1" applyFill="1" applyBorder="1" applyAlignment="1" applyProtection="1">
      <alignment horizontal="center" vertical="center" wrapText="1"/>
      <protection locked="0"/>
    </xf>
    <xf numFmtId="1" fontId="6" fillId="0" borderId="12" xfId="2" applyNumberFormat="1" applyFont="1" applyBorder="1" applyAlignment="1" applyProtection="1">
      <alignment horizontal="left" vertical="center" wrapText="1"/>
      <protection locked="0"/>
    </xf>
    <xf numFmtId="2" fontId="7" fillId="0" borderId="12" xfId="2" applyNumberFormat="1" applyFont="1" applyBorder="1" applyAlignment="1" applyProtection="1">
      <alignment horizontal="right" vertical="center" wrapText="1"/>
      <protection locked="0"/>
    </xf>
    <xf numFmtId="164" fontId="7" fillId="3" borderId="8" xfId="2" applyNumberFormat="1" applyFont="1" applyFill="1" applyBorder="1" applyAlignment="1" applyProtection="1">
      <alignment horizontal="right" vertical="center" wrapText="1"/>
      <protection locked="0"/>
    </xf>
    <xf numFmtId="165" fontId="0" fillId="0" borderId="0" xfId="0" applyNumberFormat="1"/>
    <xf numFmtId="1" fontId="6" fillId="2" borderId="8" xfId="2" applyNumberFormat="1" applyFont="1" applyFill="1" applyBorder="1" applyAlignment="1" applyProtection="1">
      <alignment horizontal="center" vertical="center" wrapText="1"/>
      <protection locked="0"/>
    </xf>
    <xf numFmtId="1" fontId="6" fillId="2" borderId="8" xfId="2" applyNumberFormat="1" applyFont="1" applyFill="1" applyBorder="1" applyAlignment="1" applyProtection="1">
      <alignment horizontal="left" vertical="center" wrapText="1"/>
      <protection locked="0"/>
    </xf>
    <xf numFmtId="0" fontId="0" fillId="5" borderId="0" xfId="0" applyFill="1"/>
    <xf numFmtId="2" fontId="0" fillId="0" borderId="0" xfId="0" applyNumberFormat="1"/>
    <xf numFmtId="0" fontId="0" fillId="0" borderId="8" xfId="0" applyBorder="1"/>
    <xf numFmtId="1" fontId="6" fillId="2" borderId="12" xfId="2" applyNumberFormat="1" applyFont="1" applyFill="1" applyBorder="1" applyAlignment="1" applyProtection="1">
      <alignment horizontal="left" vertical="center" wrapText="1"/>
      <protection locked="0"/>
    </xf>
    <xf numFmtId="0" fontId="0" fillId="5" borderId="0" xfId="0" applyFill="1" applyAlignment="1">
      <alignment wrapText="1"/>
    </xf>
    <xf numFmtId="0" fontId="9" fillId="6" borderId="0" xfId="0" applyFont="1" applyFill="1"/>
    <xf numFmtId="0" fontId="0" fillId="6" borderId="0" xfId="0" applyFill="1"/>
    <xf numFmtId="0" fontId="0" fillId="6" borderId="0" xfId="0" applyFill="1" applyAlignment="1">
      <alignment wrapText="1"/>
    </xf>
    <xf numFmtId="0" fontId="0" fillId="7" borderId="0" xfId="0" applyFill="1"/>
    <xf numFmtId="0" fontId="0" fillId="7" borderId="0" xfId="0" applyFill="1" applyAlignment="1">
      <alignment wrapText="1"/>
    </xf>
    <xf numFmtId="1" fontId="6" fillId="2" borderId="0" xfId="2" applyNumberFormat="1" applyFont="1" applyFill="1" applyAlignment="1" applyProtection="1">
      <alignment horizontal="left" vertical="center" wrapText="1"/>
      <protection locked="0"/>
    </xf>
    <xf numFmtId="2" fontId="7" fillId="3" borderId="0" xfId="2" applyNumberFormat="1" applyFont="1" applyFill="1" applyAlignment="1" applyProtection="1">
      <alignment horizontal="right" vertical="center" wrapText="1"/>
      <protection locked="0"/>
    </xf>
    <xf numFmtId="0" fontId="0" fillId="0" borderId="11" xfId="0" applyBorder="1" applyAlignment="1">
      <alignment horizontal="left" vertical="top" wrapText="1"/>
    </xf>
    <xf numFmtId="0" fontId="0" fillId="0" borderId="13" xfId="0" applyBorder="1" applyAlignment="1">
      <alignment horizontal="left" vertical="top"/>
    </xf>
    <xf numFmtId="0" fontId="0" fillId="0" borderId="9"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7" xfId="0" applyBorder="1" applyAlignment="1">
      <alignment horizontal="left" vertical="top"/>
    </xf>
    <xf numFmtId="0" fontId="0" fillId="5" borderId="12" xfId="0" applyFill="1" applyBorder="1" applyAlignment="1">
      <alignment horizontal="center" wrapText="1"/>
    </xf>
    <xf numFmtId="0" fontId="0" fillId="5" borderId="0" xfId="0" applyFill="1" applyAlignment="1">
      <alignment horizontal="center"/>
    </xf>
    <xf numFmtId="0" fontId="0" fillId="5" borderId="12" xfId="0" applyFill="1" applyBorder="1" applyAlignment="1">
      <alignment horizontal="center"/>
    </xf>
  </cellXfs>
  <cellStyles count="3">
    <cellStyle name="Normal" xfId="0" builtinId="0"/>
    <cellStyle name="Normal 2 2 2" xfId="2" xr:uid="{62C9ACAD-78F2-4296-913A-D3710AA45C14}"/>
    <cellStyle name="Normal 3 2" xfId="1" xr:uid="{B9259BAF-E1CB-4234-9E00-0041A7EA16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260377848166754"/>
          <c:y val="8.5416632790777103E-2"/>
          <c:w val="0.74818224380004428"/>
          <c:h val="0.84437531504577312"/>
        </c:manualLayout>
      </c:layout>
      <c:barChart>
        <c:barDir val="bar"/>
        <c:grouping val="clustered"/>
        <c:varyColors val="0"/>
        <c:ser>
          <c:idx val="0"/>
          <c:order val="0"/>
          <c:tx>
            <c:strRef>
              <c:f>options!$H$23</c:f>
              <c:strCache>
                <c:ptCount val="1"/>
                <c:pt idx="0">
                  <c:v>Efficency (Ml/£m)</c:v>
                </c:pt>
              </c:strCache>
            </c:strRef>
          </c:tx>
          <c:spPr>
            <a:solidFill>
              <a:schemeClr val="accent1"/>
            </a:solidFill>
            <a:ln>
              <a:noFill/>
            </a:ln>
            <a:effectLst/>
          </c:spPr>
          <c:invertIfNegative val="0"/>
          <c:cat>
            <c:strRef>
              <c:f>options!$B$24:$B$40</c:f>
              <c:strCache>
                <c:ptCount val="17"/>
                <c:pt idx="0">
                  <c:v>New Reservoir A</c:v>
                </c:pt>
                <c:pt idx="1">
                  <c:v>New Reservoir B</c:v>
                </c:pt>
                <c:pt idx="2">
                  <c:v>New Reservoir C</c:v>
                </c:pt>
                <c:pt idx="3">
                  <c:v>Water recycling scheme</c:v>
                </c:pt>
                <c:pt idx="4">
                  <c:v>Import from neighbouring company A</c:v>
                </c:pt>
                <c:pt idx="5">
                  <c:v>source enhancement A</c:v>
                </c:pt>
                <c:pt idx="6">
                  <c:v>source enhancement B</c:v>
                </c:pt>
                <c:pt idx="7">
                  <c:v>Import from neighbouring company B</c:v>
                </c:pt>
                <c:pt idx="8">
                  <c:v>Import from neighbouring company C</c:v>
                </c:pt>
                <c:pt idx="9">
                  <c:v>New Source A</c:v>
                </c:pt>
                <c:pt idx="10">
                  <c:v>New Source B</c:v>
                </c:pt>
                <c:pt idx="11">
                  <c:v>Drought Option A</c:v>
                </c:pt>
                <c:pt idx="12">
                  <c:v>Demand Strategy 1</c:v>
                </c:pt>
                <c:pt idx="13">
                  <c:v>Demand Strategy 2</c:v>
                </c:pt>
                <c:pt idx="14">
                  <c:v>Demand Strategy 3</c:v>
                </c:pt>
                <c:pt idx="15">
                  <c:v>Demand Strategy 4</c:v>
                </c:pt>
                <c:pt idx="16">
                  <c:v>Demand Strategy 5</c:v>
                </c:pt>
              </c:strCache>
            </c:strRef>
          </c:cat>
          <c:val>
            <c:numRef>
              <c:f>options!$H$24:$H$40</c:f>
              <c:numCache>
                <c:formatCode>General</c:formatCode>
                <c:ptCount val="17"/>
                <c:pt idx="0">
                  <c:v>6952.3809523809532</c:v>
                </c:pt>
                <c:pt idx="1">
                  <c:v>2352.670349907919</c:v>
                </c:pt>
                <c:pt idx="2">
                  <c:v>4562.4999999999991</c:v>
                </c:pt>
                <c:pt idx="3">
                  <c:v>3041.666666666667</c:v>
                </c:pt>
                <c:pt idx="4">
                  <c:v>6083.3333333333321</c:v>
                </c:pt>
                <c:pt idx="5">
                  <c:v>869.04761904761915</c:v>
                </c:pt>
                <c:pt idx="6">
                  <c:v>973.33333333333337</c:v>
                </c:pt>
                <c:pt idx="7">
                  <c:v>2027.7777777777781</c:v>
                </c:pt>
                <c:pt idx="8">
                  <c:v>6083.3333333333321</c:v>
                </c:pt>
                <c:pt idx="9">
                  <c:v>2027.7777777777781</c:v>
                </c:pt>
                <c:pt idx="10">
                  <c:v>1351.8518518518517</c:v>
                </c:pt>
                <c:pt idx="11">
                  <c:v>3649.9999999999995</c:v>
                </c:pt>
                <c:pt idx="12">
                  <c:v>1096.1644239778918</c:v>
                </c:pt>
                <c:pt idx="13">
                  <c:v>1046.275757321481</c:v>
                </c:pt>
                <c:pt idx="14">
                  <c:v>756.59004992801852</c:v>
                </c:pt>
                <c:pt idx="15">
                  <c:v>1251.3451337889949</c:v>
                </c:pt>
                <c:pt idx="16">
                  <c:v>844.57481144697636</c:v>
                </c:pt>
              </c:numCache>
            </c:numRef>
          </c:val>
          <c:extLst>
            <c:ext xmlns:c16="http://schemas.microsoft.com/office/drawing/2014/chart" uri="{C3380CC4-5D6E-409C-BE32-E72D297353CC}">
              <c16:uniqueId val="{00000000-E2FC-4D4A-8599-A7508D40951F}"/>
            </c:ext>
          </c:extLst>
        </c:ser>
        <c:dLbls>
          <c:showLegendKey val="0"/>
          <c:showVal val="0"/>
          <c:showCatName val="0"/>
          <c:showSerName val="0"/>
          <c:showPercent val="0"/>
          <c:showBubbleSize val="0"/>
        </c:dLbls>
        <c:gapWidth val="182"/>
        <c:axId val="1951229567"/>
        <c:axId val="1951252127"/>
      </c:barChart>
      <c:catAx>
        <c:axId val="195122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52127"/>
        <c:crosses val="autoZero"/>
        <c:auto val="1"/>
        <c:lblAlgn val="ctr"/>
        <c:lblOffset val="100"/>
        <c:noMultiLvlLbl val="0"/>
      </c:catAx>
      <c:valAx>
        <c:axId val="195125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2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options!$BH$5</c:f>
              <c:strCache>
                <c:ptCount val="1"/>
                <c:pt idx="0">
                  <c:v>Efficiency ML/£m</c:v>
                </c:pt>
              </c:strCache>
            </c:strRef>
          </c:tx>
          <c:spPr>
            <a:solidFill>
              <a:schemeClr val="accent1"/>
            </a:solidFill>
            <a:ln>
              <a:noFill/>
            </a:ln>
            <a:effectLst/>
          </c:spPr>
          <c:invertIfNegative val="0"/>
          <c:cat>
            <c:strRef>
              <c:f>options!$B$6:$B$10</c:f>
              <c:strCache>
                <c:ptCount val="5"/>
                <c:pt idx="0">
                  <c:v>Demand Strategy 1</c:v>
                </c:pt>
                <c:pt idx="1">
                  <c:v>Demand Strategy 2</c:v>
                </c:pt>
                <c:pt idx="2">
                  <c:v>Demand Strategy 3</c:v>
                </c:pt>
                <c:pt idx="3">
                  <c:v>Demand Strategy 4</c:v>
                </c:pt>
                <c:pt idx="4">
                  <c:v>Demand Strategy 5</c:v>
                </c:pt>
              </c:strCache>
            </c:strRef>
          </c:cat>
          <c:val>
            <c:numRef>
              <c:f>options!$BH$6:$BH$10</c:f>
              <c:numCache>
                <c:formatCode>General</c:formatCode>
                <c:ptCount val="5"/>
                <c:pt idx="0">
                  <c:v>1096.1644239778918</c:v>
                </c:pt>
                <c:pt idx="1">
                  <c:v>1046.275757321481</c:v>
                </c:pt>
                <c:pt idx="2">
                  <c:v>756.59004992801852</c:v>
                </c:pt>
                <c:pt idx="3">
                  <c:v>1251.3451337889949</c:v>
                </c:pt>
                <c:pt idx="4">
                  <c:v>844.57481144697636</c:v>
                </c:pt>
              </c:numCache>
            </c:numRef>
          </c:val>
          <c:extLst>
            <c:ext xmlns:c16="http://schemas.microsoft.com/office/drawing/2014/chart" uri="{C3380CC4-5D6E-409C-BE32-E72D297353CC}">
              <c16:uniqueId val="{00000000-680B-476E-AF5A-96E1C9DF8D16}"/>
            </c:ext>
          </c:extLst>
        </c:ser>
        <c:dLbls>
          <c:showLegendKey val="0"/>
          <c:showVal val="0"/>
          <c:showCatName val="0"/>
          <c:showSerName val="0"/>
          <c:showPercent val="0"/>
          <c:showBubbleSize val="0"/>
        </c:dLbls>
        <c:gapWidth val="150"/>
        <c:overlap val="100"/>
        <c:axId val="1948082655"/>
        <c:axId val="1948074975"/>
      </c:barChart>
      <c:catAx>
        <c:axId val="194808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74975"/>
        <c:crosses val="autoZero"/>
        <c:auto val="1"/>
        <c:lblAlgn val="ctr"/>
        <c:lblOffset val="100"/>
        <c:noMultiLvlLbl val="0"/>
      </c:catAx>
      <c:valAx>
        <c:axId val="1948074975"/>
        <c:scaling>
          <c:orientation val="minMax"/>
          <c:max val="8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8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a:t>
            </a:r>
            <a:r>
              <a:rPr lang="en-GB"/>
              <a:t>Expenditure For Design Strategy</a:t>
            </a:r>
          </a:p>
          <a:p>
            <a:pPr>
              <a:defRPr/>
            </a:pPr>
            <a:endParaRPr lang="en-GB"/>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438828226305495E-2"/>
          <c:y val="7.7098553086270019E-2"/>
          <c:w val="0.79191954211677884"/>
          <c:h val="0.87116577940344542"/>
        </c:manualLayout>
      </c:layout>
      <c:scatterChart>
        <c:scatterStyle val="smoothMarker"/>
        <c:varyColors val="0"/>
        <c:ser>
          <c:idx val="0"/>
          <c:order val="0"/>
          <c:tx>
            <c:strRef>
              <c:f>'Combo (DS1)'!$A$39:$A$39</c:f>
              <c:strCache>
                <c:ptCount val="1"/>
                <c:pt idx="0">
                  <c:v>Demand Strategy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'Combo (DS1)'!$B$38:$BE$38</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(DS1)'!$B$39:$BE$39</c:f>
              <c:numCache>
                <c:formatCode>General</c:formatCode>
                <c:ptCount val="56"/>
                <c:pt idx="1">
                  <c:v>14.649576045471875</c:v>
                </c:pt>
                <c:pt idx="2">
                  <c:v>17.642336254326555</c:v>
                </c:pt>
                <c:pt idx="3">
                  <c:v>16.457520815302985</c:v>
                </c:pt>
                <c:pt idx="4">
                  <c:v>22.598920539683331</c:v>
                </c:pt>
                <c:pt idx="5">
                  <c:v>21.024609921005766</c:v>
                </c:pt>
                <c:pt idx="6">
                  <c:v>15.447006258037913</c:v>
                </c:pt>
                <c:pt idx="7">
                  <c:v>16.793702441547062</c:v>
                </c:pt>
                <c:pt idx="8">
                  <c:v>17.177616222213555</c:v>
                </c:pt>
                <c:pt idx="9">
                  <c:v>16.236795795837285</c:v>
                </c:pt>
                <c:pt idx="10">
                  <c:v>19.526624238958025</c:v>
                </c:pt>
                <c:pt idx="11">
                  <c:v>18.680314583709585</c:v>
                </c:pt>
                <c:pt idx="12">
                  <c:v>19.13466086375777</c:v>
                </c:pt>
                <c:pt idx="13">
                  <c:v>18.120941711946042</c:v>
                </c:pt>
                <c:pt idx="14">
                  <c:v>19.082084088769506</c:v>
                </c:pt>
                <c:pt idx="15">
                  <c:v>20.338247967753123</c:v>
                </c:pt>
                <c:pt idx="16">
                  <c:v>19.385634025372688</c:v>
                </c:pt>
                <c:pt idx="17">
                  <c:v>19.578924902916427</c:v>
                </c:pt>
                <c:pt idx="18">
                  <c:v>19.828256367453829</c:v>
                </c:pt>
                <c:pt idx="19">
                  <c:v>20.209768136348302</c:v>
                </c:pt>
                <c:pt idx="20">
                  <c:v>20.465186304426428</c:v>
                </c:pt>
                <c:pt idx="21">
                  <c:v>21.508142460004539</c:v>
                </c:pt>
                <c:pt idx="22">
                  <c:v>21.80016158819555</c:v>
                </c:pt>
                <c:pt idx="23">
                  <c:v>22.071540292748097</c:v>
                </c:pt>
                <c:pt idx="24">
                  <c:v>20.497902041205492</c:v>
                </c:pt>
                <c:pt idx="25">
                  <c:v>20.504652829310274</c:v>
                </c:pt>
                <c:pt idx="26">
                  <c:v>15.977431169634052</c:v>
                </c:pt>
                <c:pt idx="27">
                  <c:v>16.003953688069025</c:v>
                </c:pt>
                <c:pt idx="28">
                  <c:v>16.020973544270145</c:v>
                </c:pt>
                <c:pt idx="29">
                  <c:v>16.044796303715646</c:v>
                </c:pt>
                <c:pt idx="30">
                  <c:v>16.072959902239575</c:v>
                </c:pt>
                <c:pt idx="31">
                  <c:v>19.013936328536577</c:v>
                </c:pt>
                <c:pt idx="32">
                  <c:v>19.055409247669282</c:v>
                </c:pt>
                <c:pt idx="33">
                  <c:v>19.087699345167081</c:v>
                </c:pt>
                <c:pt idx="34">
                  <c:v>19.119247792794965</c:v>
                </c:pt>
                <c:pt idx="35">
                  <c:v>19.119490734320998</c:v>
                </c:pt>
                <c:pt idx="36">
                  <c:v>19.170079378033119</c:v>
                </c:pt>
                <c:pt idx="37">
                  <c:v>19.210076009515568</c:v>
                </c:pt>
                <c:pt idx="38">
                  <c:v>19.228814839737719</c:v>
                </c:pt>
                <c:pt idx="39">
                  <c:v>18.821774225107895</c:v>
                </c:pt>
                <c:pt idx="40">
                  <c:v>18.780723543697846</c:v>
                </c:pt>
                <c:pt idx="41">
                  <c:v>17.011843395415045</c:v>
                </c:pt>
                <c:pt idx="42">
                  <c:v>17.038365913850296</c:v>
                </c:pt>
                <c:pt idx="43">
                  <c:v>17.055385770051835</c:v>
                </c:pt>
                <c:pt idx="44">
                  <c:v>17.079208529496636</c:v>
                </c:pt>
                <c:pt idx="45">
                  <c:v>17.10737212802081</c:v>
                </c:pt>
                <c:pt idx="46">
                  <c:v>20.048348554317894</c:v>
                </c:pt>
                <c:pt idx="47">
                  <c:v>20.089821473450971</c:v>
                </c:pt>
                <c:pt idx="48">
                  <c:v>20.122111570948068</c:v>
                </c:pt>
                <c:pt idx="49">
                  <c:v>20.15366001857624</c:v>
                </c:pt>
                <c:pt idx="50">
                  <c:v>20.153902960102286</c:v>
                </c:pt>
                <c:pt idx="51">
                  <c:v>20.204491603814493</c:v>
                </c:pt>
                <c:pt idx="52">
                  <c:v>20.244488235296799</c:v>
                </c:pt>
                <c:pt idx="53">
                  <c:v>20.26322706551904</c:v>
                </c:pt>
                <c:pt idx="54">
                  <c:v>19.856186450889581</c:v>
                </c:pt>
                <c:pt idx="55">
                  <c:v>19.815135769478832</c:v>
                </c:pt>
              </c:numCache>
            </c:numRef>
          </c:yVal>
          <c:smooth val="1"/>
          <c:extLst>
            <c:ext xmlns:c16="http://schemas.microsoft.com/office/drawing/2014/chart" uri="{C3380CC4-5D6E-409C-BE32-E72D297353CC}">
              <c16:uniqueId val="{00000000-7CE8-4F61-8C57-2BA3C0B36EE3}"/>
            </c:ext>
          </c:extLst>
        </c:ser>
        <c:ser>
          <c:idx val="1"/>
          <c:order val="1"/>
          <c:tx>
            <c:strRef>
              <c:f>'Combo (DS1)'!$A$40:$A$40</c:f>
              <c:strCache>
                <c:ptCount val="1"/>
                <c:pt idx="0">
                  <c:v>Demand Strategy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'Combo (DS1)'!$B$38:$BE$38</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(DS1)'!$B$40:$BE$40</c:f>
              <c:numCache>
                <c:formatCode>General</c:formatCode>
                <c:ptCount val="56"/>
                <c:pt idx="1">
                  <c:v>24.851082432808973</c:v>
                </c:pt>
                <c:pt idx="2">
                  <c:v>56.218485292789211</c:v>
                </c:pt>
                <c:pt idx="3">
                  <c:v>56.109402232135182</c:v>
                </c:pt>
                <c:pt idx="4">
                  <c:v>63.34727410281274</c:v>
                </c:pt>
                <c:pt idx="5">
                  <c:v>61.513369936942986</c:v>
                </c:pt>
                <c:pt idx="6">
                  <c:v>16.020783194847038</c:v>
                </c:pt>
                <c:pt idx="7">
                  <c:v>17.121094357235581</c:v>
                </c:pt>
                <c:pt idx="8">
                  <c:v>17.295186621703095</c:v>
                </c:pt>
                <c:pt idx="9">
                  <c:v>16.205317221688301</c:v>
                </c:pt>
                <c:pt idx="10">
                  <c:v>19.130102280792563</c:v>
                </c:pt>
                <c:pt idx="11">
                  <c:v>17.383766655241271</c:v>
                </c:pt>
                <c:pt idx="12">
                  <c:v>17.610821513556843</c:v>
                </c:pt>
                <c:pt idx="13">
                  <c:v>16.436678011146942</c:v>
                </c:pt>
                <c:pt idx="14">
                  <c:v>17.138325534730818</c:v>
                </c:pt>
                <c:pt idx="15">
                  <c:v>18.118603701809999</c:v>
                </c:pt>
                <c:pt idx="16">
                  <c:v>18.489495652563793</c:v>
                </c:pt>
                <c:pt idx="17">
                  <c:v>25.922298721604392</c:v>
                </c:pt>
                <c:pt idx="18">
                  <c:v>25.911036252230911</c:v>
                </c:pt>
                <c:pt idx="19">
                  <c:v>26.03641199113617</c:v>
                </c:pt>
                <c:pt idx="20">
                  <c:v>25.69044717377491</c:v>
                </c:pt>
                <c:pt idx="21">
                  <c:v>12.715677757326725</c:v>
                </c:pt>
                <c:pt idx="22">
                  <c:v>12.789716585867538</c:v>
                </c:pt>
                <c:pt idx="23">
                  <c:v>12.840091189311989</c:v>
                </c:pt>
                <c:pt idx="24">
                  <c:v>12.893996559789196</c:v>
                </c:pt>
                <c:pt idx="25">
                  <c:v>12.934513503771665</c:v>
                </c:pt>
                <c:pt idx="26">
                  <c:v>13.2039310267555</c:v>
                </c:pt>
                <c:pt idx="27">
                  <c:v>13.246282684140789</c:v>
                </c:pt>
                <c:pt idx="28">
                  <c:v>13.277778022407318</c:v>
                </c:pt>
                <c:pt idx="29">
                  <c:v>13.31485786709197</c:v>
                </c:pt>
                <c:pt idx="30">
                  <c:v>13.355179800609173</c:v>
                </c:pt>
                <c:pt idx="31">
                  <c:v>18.804898625754785</c:v>
                </c:pt>
                <c:pt idx="32">
                  <c:v>27.343615241766582</c:v>
                </c:pt>
                <c:pt idx="33">
                  <c:v>27.356872694921659</c:v>
                </c:pt>
                <c:pt idx="34">
                  <c:v>27.374280486651447</c:v>
                </c:pt>
                <c:pt idx="35">
                  <c:v>27.015952877573511</c:v>
                </c:pt>
                <c:pt idx="36">
                  <c:v>14.025325332211041</c:v>
                </c:pt>
                <c:pt idx="37">
                  <c:v>14.08979050334877</c:v>
                </c:pt>
                <c:pt idx="38">
                  <c:v>14.130520270857168</c:v>
                </c:pt>
                <c:pt idx="39">
                  <c:v>14.174707454819625</c:v>
                </c:pt>
                <c:pt idx="40">
                  <c:v>14.205431034987216</c:v>
                </c:pt>
                <c:pt idx="41">
                  <c:v>14.238343252536488</c:v>
                </c:pt>
                <c:pt idx="42">
                  <c:v>14.280694909922058</c:v>
                </c:pt>
                <c:pt idx="43">
                  <c:v>14.312190248189005</c:v>
                </c:pt>
                <c:pt idx="44">
                  <c:v>14.34927009287296</c:v>
                </c:pt>
                <c:pt idx="45">
                  <c:v>14.389592026390407</c:v>
                </c:pt>
                <c:pt idx="46">
                  <c:v>19.839310851536098</c:v>
                </c:pt>
                <c:pt idx="47">
                  <c:v>28.378027467548264</c:v>
                </c:pt>
                <c:pt idx="48">
                  <c:v>28.391284920702638</c:v>
                </c:pt>
                <c:pt idx="49">
                  <c:v>28.408692712432714</c:v>
                </c:pt>
                <c:pt idx="50">
                  <c:v>28.050365103354792</c:v>
                </c:pt>
                <c:pt idx="51">
                  <c:v>15.059737557992419</c:v>
                </c:pt>
                <c:pt idx="52">
                  <c:v>15.124202729130001</c:v>
                </c:pt>
                <c:pt idx="53">
                  <c:v>15.164932496638485</c:v>
                </c:pt>
                <c:pt idx="54">
                  <c:v>15.20911968060131</c:v>
                </c:pt>
                <c:pt idx="55">
                  <c:v>15.239843260768199</c:v>
                </c:pt>
              </c:numCache>
            </c:numRef>
          </c:yVal>
          <c:smooth val="1"/>
          <c:extLst>
            <c:ext xmlns:c16="http://schemas.microsoft.com/office/drawing/2014/chart" uri="{C3380CC4-5D6E-409C-BE32-E72D297353CC}">
              <c16:uniqueId val="{00000001-7CE8-4F61-8C57-2BA3C0B36EE3}"/>
            </c:ext>
          </c:extLst>
        </c:ser>
        <c:ser>
          <c:idx val="2"/>
          <c:order val="2"/>
          <c:tx>
            <c:strRef>
              <c:f>'Combo (DS1)'!$A$41:$A$41</c:f>
              <c:strCache>
                <c:ptCount val="1"/>
                <c:pt idx="0">
                  <c:v>Demand Strategy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'Combo (DS1)'!$B$38:$BE$38</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(DS1)'!$B$41:$BE$41</c:f>
              <c:numCache>
                <c:formatCode>General</c:formatCode>
                <c:ptCount val="56"/>
                <c:pt idx="1">
                  <c:v>31.746903546905262</c:v>
                </c:pt>
                <c:pt idx="2">
                  <c:v>62.543762157431011</c:v>
                </c:pt>
                <c:pt idx="3">
                  <c:v>61.577393890169205</c:v>
                </c:pt>
                <c:pt idx="4">
                  <c:v>72.438240866961564</c:v>
                </c:pt>
                <c:pt idx="5">
                  <c:v>71.687547743758628</c:v>
                </c:pt>
                <c:pt idx="6">
                  <c:v>24.94030789626872</c:v>
                </c:pt>
                <c:pt idx="7">
                  <c:v>25.981657249826455</c:v>
                </c:pt>
                <c:pt idx="8">
                  <c:v>26.002249039144559</c:v>
                </c:pt>
                <c:pt idx="9">
                  <c:v>23.621218980584221</c:v>
                </c:pt>
                <c:pt idx="10">
                  <c:v>30.922348657591574</c:v>
                </c:pt>
                <c:pt idx="11">
                  <c:v>27.03423406584475</c:v>
                </c:pt>
                <c:pt idx="12">
                  <c:v>27.871022611542603</c:v>
                </c:pt>
                <c:pt idx="13">
                  <c:v>25.53725119117756</c:v>
                </c:pt>
                <c:pt idx="14">
                  <c:v>27.72342839890106</c:v>
                </c:pt>
                <c:pt idx="15">
                  <c:v>30.520260022485775</c:v>
                </c:pt>
                <c:pt idx="16">
                  <c:v>35.788434463023265</c:v>
                </c:pt>
                <c:pt idx="17">
                  <c:v>44.427463224517631</c:v>
                </c:pt>
                <c:pt idx="18">
                  <c:v>45.061901871702283</c:v>
                </c:pt>
                <c:pt idx="19">
                  <c:v>47.379466183185315</c:v>
                </c:pt>
                <c:pt idx="20">
                  <c:v>42.027986026013089</c:v>
                </c:pt>
                <c:pt idx="21">
                  <c:v>32.751569058117184</c:v>
                </c:pt>
                <c:pt idx="22">
                  <c:v>31.779184651120939</c:v>
                </c:pt>
                <c:pt idx="23">
                  <c:v>28.935534978839275</c:v>
                </c:pt>
                <c:pt idx="24">
                  <c:v>36.806372155021414</c:v>
                </c:pt>
                <c:pt idx="25">
                  <c:v>34.031236429152422</c:v>
                </c:pt>
                <c:pt idx="26">
                  <c:v>33.723620134325785</c:v>
                </c:pt>
                <c:pt idx="27">
                  <c:v>33.765971791711074</c:v>
                </c:pt>
                <c:pt idx="28">
                  <c:v>33.797467129977605</c:v>
                </c:pt>
                <c:pt idx="29">
                  <c:v>33.83454697466226</c:v>
                </c:pt>
                <c:pt idx="30">
                  <c:v>33.874868908179465</c:v>
                </c:pt>
                <c:pt idx="31">
                  <c:v>39.324587733325075</c:v>
                </c:pt>
                <c:pt idx="32">
                  <c:v>47.863304349336872</c:v>
                </c:pt>
                <c:pt idx="33">
                  <c:v>47.876561802491949</c:v>
                </c:pt>
                <c:pt idx="34">
                  <c:v>47.893969594221737</c:v>
                </c:pt>
                <c:pt idx="35">
                  <c:v>47.535641985143798</c:v>
                </c:pt>
                <c:pt idx="36">
                  <c:v>34.545014439781333</c:v>
                </c:pt>
                <c:pt idx="37">
                  <c:v>34.60947961091906</c:v>
                </c:pt>
                <c:pt idx="38">
                  <c:v>34.650209378427455</c:v>
                </c:pt>
                <c:pt idx="39">
                  <c:v>34.694396562389912</c:v>
                </c:pt>
                <c:pt idx="40">
                  <c:v>34.7251201425575</c:v>
                </c:pt>
                <c:pt idx="41">
                  <c:v>34.758032360106775</c:v>
                </c:pt>
                <c:pt idx="42">
                  <c:v>34.800384017492348</c:v>
                </c:pt>
                <c:pt idx="43">
                  <c:v>34.831879355759291</c:v>
                </c:pt>
                <c:pt idx="44">
                  <c:v>34.868959200443243</c:v>
                </c:pt>
                <c:pt idx="45">
                  <c:v>34.909281133960697</c:v>
                </c:pt>
                <c:pt idx="46">
                  <c:v>40.358999959106384</c:v>
                </c:pt>
                <c:pt idx="47">
                  <c:v>48.897716575118558</c:v>
                </c:pt>
                <c:pt idx="48">
                  <c:v>48.910974028272925</c:v>
                </c:pt>
                <c:pt idx="49">
                  <c:v>48.928381820003004</c:v>
                </c:pt>
                <c:pt idx="50">
                  <c:v>48.570054210925079</c:v>
                </c:pt>
                <c:pt idx="51">
                  <c:v>35.579426665562707</c:v>
                </c:pt>
                <c:pt idx="52">
                  <c:v>35.643891836700291</c:v>
                </c:pt>
                <c:pt idx="53">
                  <c:v>35.684621604208772</c:v>
                </c:pt>
                <c:pt idx="54">
                  <c:v>35.728808788171598</c:v>
                </c:pt>
                <c:pt idx="55">
                  <c:v>35.75953236833849</c:v>
                </c:pt>
              </c:numCache>
            </c:numRef>
          </c:yVal>
          <c:smooth val="1"/>
          <c:extLst>
            <c:ext xmlns:c16="http://schemas.microsoft.com/office/drawing/2014/chart" uri="{C3380CC4-5D6E-409C-BE32-E72D297353CC}">
              <c16:uniqueId val="{00000002-7CE8-4F61-8C57-2BA3C0B36EE3}"/>
            </c:ext>
          </c:extLst>
        </c:ser>
        <c:ser>
          <c:idx val="3"/>
          <c:order val="3"/>
          <c:tx>
            <c:strRef>
              <c:f>'Combo (DS1)'!$A$42:$A$42</c:f>
              <c:strCache>
                <c:ptCount val="1"/>
                <c:pt idx="0">
                  <c:v>Demand Strategy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'Combo (DS1)'!$B$38:$BE$38</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(DS1)'!$B$42:$BE$42</c:f>
              <c:numCache>
                <c:formatCode>General</c:formatCode>
                <c:ptCount val="56"/>
                <c:pt idx="1">
                  <c:v>8.8131754271715419</c:v>
                </c:pt>
                <c:pt idx="2">
                  <c:v>9.6151038254573304</c:v>
                </c:pt>
                <c:pt idx="3">
                  <c:v>9.9081495057033475</c:v>
                </c:pt>
                <c:pt idx="4">
                  <c:v>11.911037653071658</c:v>
                </c:pt>
                <c:pt idx="5">
                  <c:v>9.5471634351529033</c:v>
                </c:pt>
                <c:pt idx="6">
                  <c:v>7.8821265884548559</c:v>
                </c:pt>
                <c:pt idx="7">
                  <c:v>8.4500599150789331</c:v>
                </c:pt>
                <c:pt idx="8">
                  <c:v>8.595820957874265</c:v>
                </c:pt>
                <c:pt idx="9">
                  <c:v>8.5121173644170369</c:v>
                </c:pt>
                <c:pt idx="10">
                  <c:v>10.387881732021079</c:v>
                </c:pt>
                <c:pt idx="11">
                  <c:v>10.385178150456923</c:v>
                </c:pt>
                <c:pt idx="12">
                  <c:v>10.341777130867095</c:v>
                </c:pt>
                <c:pt idx="13">
                  <c:v>9.995832466935088</c:v>
                </c:pt>
                <c:pt idx="14">
                  <c:v>11.108010348887499</c:v>
                </c:pt>
                <c:pt idx="15">
                  <c:v>10.830526275545319</c:v>
                </c:pt>
                <c:pt idx="16">
                  <c:v>12.677487748632542</c:v>
                </c:pt>
                <c:pt idx="17">
                  <c:v>13.634530216186556</c:v>
                </c:pt>
                <c:pt idx="18">
                  <c:v>12.640758442161891</c:v>
                </c:pt>
                <c:pt idx="19">
                  <c:v>13.388862909176984</c:v>
                </c:pt>
                <c:pt idx="20">
                  <c:v>13.320528422689357</c:v>
                </c:pt>
                <c:pt idx="21">
                  <c:v>15.75110746493459</c:v>
                </c:pt>
                <c:pt idx="22">
                  <c:v>14.626423165640501</c:v>
                </c:pt>
                <c:pt idx="23">
                  <c:v>14.181562037676878</c:v>
                </c:pt>
                <c:pt idx="24">
                  <c:v>15.355610762137005</c:v>
                </c:pt>
                <c:pt idx="25">
                  <c:v>15.109491881720615</c:v>
                </c:pt>
                <c:pt idx="26">
                  <c:v>11.843948086651013</c:v>
                </c:pt>
                <c:pt idx="27">
                  <c:v>11.872926916851069</c:v>
                </c:pt>
                <c:pt idx="28">
                  <c:v>11.892461501920145</c:v>
                </c:pt>
                <c:pt idx="29">
                  <c:v>11.91886115253463</c:v>
                </c:pt>
                <c:pt idx="30">
                  <c:v>11.94966627729432</c:v>
                </c:pt>
                <c:pt idx="31">
                  <c:v>13.710724238398836</c:v>
                </c:pt>
                <c:pt idx="32">
                  <c:v>13.758708078128468</c:v>
                </c:pt>
                <c:pt idx="33">
                  <c:v>13.796900519580372</c:v>
                </c:pt>
                <c:pt idx="34">
                  <c:v>13.833845451772991</c:v>
                </c:pt>
                <c:pt idx="35">
                  <c:v>13.839065298171942</c:v>
                </c:pt>
                <c:pt idx="36">
                  <c:v>13.872499126496978</c:v>
                </c:pt>
                <c:pt idx="37">
                  <c:v>13.91687913784159</c:v>
                </c:pt>
                <c:pt idx="38">
                  <c:v>13.939767950988866</c:v>
                </c:pt>
                <c:pt idx="39">
                  <c:v>13.968117159507594</c:v>
                </c:pt>
                <c:pt idx="40">
                  <c:v>13.9847946579591</c:v>
                </c:pt>
                <c:pt idx="41">
                  <c:v>12.869076354850002</c:v>
                </c:pt>
                <c:pt idx="42">
                  <c:v>12.898893442148879</c:v>
                </c:pt>
                <c:pt idx="43">
                  <c:v>12.919188325117227</c:v>
                </c:pt>
                <c:pt idx="44">
                  <c:v>12.946277937581439</c:v>
                </c:pt>
                <c:pt idx="45">
                  <c:v>12.97770950595085</c:v>
                </c:pt>
                <c:pt idx="46">
                  <c:v>14.739336499254682</c:v>
                </c:pt>
                <c:pt idx="47">
                  <c:v>14.787837437574726</c:v>
                </c:pt>
                <c:pt idx="48">
                  <c:v>14.826499964127333</c:v>
                </c:pt>
                <c:pt idx="49">
                  <c:v>14.863872392654258</c:v>
                </c:pt>
                <c:pt idx="50">
                  <c:v>14.869481130443365</c:v>
                </c:pt>
                <c:pt idx="51">
                  <c:v>14.90326883594977</c:v>
                </c:pt>
                <c:pt idx="52">
                  <c:v>14.947970949950248</c:v>
                </c:pt>
                <c:pt idx="53">
                  <c:v>14.971153016906182</c:v>
                </c:pt>
                <c:pt idx="54">
                  <c:v>14.999769274776499</c:v>
                </c:pt>
                <c:pt idx="55">
                  <c:v>15.01669001018004</c:v>
                </c:pt>
              </c:numCache>
            </c:numRef>
          </c:yVal>
          <c:smooth val="1"/>
          <c:extLst>
            <c:ext xmlns:c16="http://schemas.microsoft.com/office/drawing/2014/chart" uri="{C3380CC4-5D6E-409C-BE32-E72D297353CC}">
              <c16:uniqueId val="{00000003-7CE8-4F61-8C57-2BA3C0B36EE3}"/>
            </c:ext>
          </c:extLst>
        </c:ser>
        <c:ser>
          <c:idx val="4"/>
          <c:order val="4"/>
          <c:tx>
            <c:strRef>
              <c:f>'Combo (DS1)'!$A$43:$A$43</c:f>
              <c:strCache>
                <c:ptCount val="1"/>
                <c:pt idx="0">
                  <c:v>Demand Strategy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'Combo (DS1)'!$B$38:$BE$38</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(DS1)'!$B$43:$BE$43</c:f>
              <c:numCache>
                <c:formatCode>General</c:formatCode>
                <c:ptCount val="56"/>
                <c:pt idx="1">
                  <c:v>26.242503650496801</c:v>
                </c:pt>
                <c:pt idx="2">
                  <c:v>46.360246038296246</c:v>
                </c:pt>
                <c:pt idx="3">
                  <c:v>45.907110501369601</c:v>
                </c:pt>
                <c:pt idx="4">
                  <c:v>52.707620742440746</c:v>
                </c:pt>
                <c:pt idx="5">
                  <c:v>52.977064553484219</c:v>
                </c:pt>
                <c:pt idx="6">
                  <c:v>26.439221848743017</c:v>
                </c:pt>
                <c:pt idx="7">
                  <c:v>30.842423655833695</c:v>
                </c:pt>
                <c:pt idx="8">
                  <c:v>31.575913870529398</c:v>
                </c:pt>
                <c:pt idx="9">
                  <c:v>30.169014789668985</c:v>
                </c:pt>
                <c:pt idx="10">
                  <c:v>34.719501855511815</c:v>
                </c:pt>
                <c:pt idx="11">
                  <c:v>22.768076794941109</c:v>
                </c:pt>
                <c:pt idx="12">
                  <c:v>24.906889146092265</c:v>
                </c:pt>
                <c:pt idx="13">
                  <c:v>23.086532066664088</c:v>
                </c:pt>
                <c:pt idx="14">
                  <c:v>23.903740743420411</c:v>
                </c:pt>
                <c:pt idx="15">
                  <c:v>26.029802431681134</c:v>
                </c:pt>
                <c:pt idx="16">
                  <c:v>29.07730099231436</c:v>
                </c:pt>
                <c:pt idx="17">
                  <c:v>36.68345392965545</c:v>
                </c:pt>
                <c:pt idx="18">
                  <c:v>37.258625621199734</c:v>
                </c:pt>
                <c:pt idx="19">
                  <c:v>38.955306804876415</c:v>
                </c:pt>
                <c:pt idx="20">
                  <c:v>35.234034381951453</c:v>
                </c:pt>
                <c:pt idx="21">
                  <c:v>28.469346090017076</c:v>
                </c:pt>
                <c:pt idx="22">
                  <c:v>29.710955339032303</c:v>
                </c:pt>
                <c:pt idx="23">
                  <c:v>27.574070543539467</c:v>
                </c:pt>
                <c:pt idx="24">
                  <c:v>33.536580717112628</c:v>
                </c:pt>
                <c:pt idx="25">
                  <c:v>31.128823469833304</c:v>
                </c:pt>
                <c:pt idx="26">
                  <c:v>26.199659117490331</c:v>
                </c:pt>
                <c:pt idx="27">
                  <c:v>28.255713630528799</c:v>
                </c:pt>
                <c:pt idx="28">
                  <c:v>28.255499268662017</c:v>
                </c:pt>
                <c:pt idx="29">
                  <c:v>28.293310032997834</c:v>
                </c:pt>
                <c:pt idx="30">
                  <c:v>28.334760495174873</c:v>
                </c:pt>
                <c:pt idx="31">
                  <c:v>31.496098208121516</c:v>
                </c:pt>
                <c:pt idx="32">
                  <c:v>39.089444652677301</c:v>
                </c:pt>
                <c:pt idx="33">
                  <c:v>39.076640836488146</c:v>
                </c:pt>
                <c:pt idx="34">
                  <c:v>39.10265567246622</c:v>
                </c:pt>
                <c:pt idx="35">
                  <c:v>39.100384904743912</c:v>
                </c:pt>
                <c:pt idx="36">
                  <c:v>29.548745195901024</c:v>
                </c:pt>
                <c:pt idx="37">
                  <c:v>31.619588821657306</c:v>
                </c:pt>
                <c:pt idx="38">
                  <c:v>31.622433398049324</c:v>
                </c:pt>
                <c:pt idx="39">
                  <c:v>31.662165346919821</c:v>
                </c:pt>
                <c:pt idx="40">
                  <c:v>31.396463478538095</c:v>
                </c:pt>
                <c:pt idx="41">
                  <c:v>27.233942353416218</c:v>
                </c:pt>
                <c:pt idx="42">
                  <c:v>29.290008513068038</c:v>
                </c:pt>
                <c:pt idx="43">
                  <c:v>29.289804714661805</c:v>
                </c:pt>
                <c:pt idx="44">
                  <c:v>29.327625065218999</c:v>
                </c:pt>
                <c:pt idx="45">
                  <c:v>29.369084231105848</c:v>
                </c:pt>
                <c:pt idx="46">
                  <c:v>32.530429850096986</c:v>
                </c:pt>
                <c:pt idx="47">
                  <c:v>40.123783479140101</c:v>
                </c:pt>
                <c:pt idx="48">
                  <c:v>40.110986194239139</c:v>
                </c:pt>
                <c:pt idx="49">
                  <c:v>40.137006969784736</c:v>
                </c:pt>
                <c:pt idx="50">
                  <c:v>40.134741605258597</c:v>
                </c:pt>
                <c:pt idx="51">
                  <c:v>30.583106813130044</c:v>
                </c:pt>
                <c:pt idx="52">
                  <c:v>32.653954914130118</c:v>
                </c:pt>
                <c:pt idx="53">
                  <c:v>32.656803564944788</c:v>
                </c:pt>
                <c:pt idx="54">
                  <c:v>32.696539224157583</c:v>
                </c:pt>
                <c:pt idx="55">
                  <c:v>32.430840735271353</c:v>
                </c:pt>
              </c:numCache>
            </c:numRef>
          </c:yVal>
          <c:smooth val="1"/>
          <c:extLst>
            <c:ext xmlns:c16="http://schemas.microsoft.com/office/drawing/2014/chart" uri="{C3380CC4-5D6E-409C-BE32-E72D297353CC}">
              <c16:uniqueId val="{00000004-7CE8-4F61-8C57-2BA3C0B36EE3}"/>
            </c:ext>
          </c:extLst>
        </c:ser>
        <c:dLbls>
          <c:showLegendKey val="0"/>
          <c:showVal val="0"/>
          <c:showCatName val="0"/>
          <c:showSerName val="0"/>
          <c:showPercent val="0"/>
          <c:showBubbleSize val="0"/>
        </c:dLbls>
        <c:axId val="1558066831"/>
        <c:axId val="1558072111"/>
      </c:scatterChart>
      <c:valAx>
        <c:axId val="155806683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72111"/>
        <c:crosses val="autoZero"/>
        <c:crossBetween val="midCat"/>
      </c:valAx>
      <c:valAx>
        <c:axId val="155807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68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Demand Strategy</a:t>
            </a:r>
            <a:r>
              <a:rPr lang="en-GB" baseline="0"/>
              <a:t> + Base</a:t>
            </a:r>
          </a:p>
          <a:p>
            <a:pPr>
              <a:defRPr/>
            </a:pPr>
            <a:r>
              <a:rPr lang="en-GB" baseline="0"/>
              <a:t> ML/day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306456755078971E-2"/>
          <c:y val="8.4598549171450821E-2"/>
          <c:w val="0.73296852848603433"/>
          <c:h val="0.89775597960687625"/>
        </c:manualLayout>
      </c:layout>
      <c:scatterChart>
        <c:scatterStyle val="smoothMarker"/>
        <c:varyColors val="0"/>
        <c:ser>
          <c:idx val="0"/>
          <c:order val="0"/>
          <c:tx>
            <c:strRef>
              <c:f>'Combo (DS1)'!$A$7:$B$7</c:f>
              <c:strCache>
                <c:ptCount val="2"/>
                <c:pt idx="0">
                  <c:v>Demand Strategy 1 + Base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'Combo (DS1)'!$C$6:$BE$6</c:f>
              <c:numCache>
                <c:formatCode>General</c:formatCode>
                <c:ptCount val="5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numCache>
            </c:numRef>
          </c:xVal>
          <c:yVal>
            <c:numRef>
              <c:f>'Combo (DS1)'!$C$7:$BE$7</c:f>
              <c:numCache>
                <c:formatCode>0.00</c:formatCode>
                <c:ptCount val="55"/>
                <c:pt idx="0">
                  <c:v>1.0124574025143942</c:v>
                </c:pt>
                <c:pt idx="1">
                  <c:v>3.0712437018987178</c:v>
                </c:pt>
                <c:pt idx="2">
                  <c:v>5.1031192585892038</c:v>
                </c:pt>
                <c:pt idx="3">
                  <c:v>7.0031285378788688</c:v>
                </c:pt>
                <c:pt idx="4">
                  <c:v>8.9849654678308166</c:v>
                </c:pt>
                <c:pt idx="5">
                  <c:v>3.1430601048869065</c:v>
                </c:pt>
                <c:pt idx="6">
                  <c:v>4.3171704339628185</c:v>
                </c:pt>
                <c:pt idx="7">
                  <c:v>5.6615305718223397</c:v>
                </c:pt>
                <c:pt idx="8">
                  <c:v>6.9577463456060826</c:v>
                </c:pt>
                <c:pt idx="9">
                  <c:v>8.1170931933016703</c:v>
                </c:pt>
                <c:pt idx="10">
                  <c:v>0.47921366634979989</c:v>
                </c:pt>
                <c:pt idx="11">
                  <c:v>-1.7394094584861151</c:v>
                </c:pt>
                <c:pt idx="12">
                  <c:v>1.1740462054525835E-2</c:v>
                </c:pt>
                <c:pt idx="13">
                  <c:v>1.7354322757805889</c:v>
                </c:pt>
                <c:pt idx="14">
                  <c:v>3.4346841930372136</c:v>
                </c:pt>
                <c:pt idx="15">
                  <c:v>5.1109207025840035</c:v>
                </c:pt>
                <c:pt idx="16">
                  <c:v>-47.339940397961009</c:v>
                </c:pt>
                <c:pt idx="17">
                  <c:v>-47.951638356377501</c:v>
                </c:pt>
                <c:pt idx="18">
                  <c:v>-46.012656011726058</c:v>
                </c:pt>
                <c:pt idx="19">
                  <c:v>-44.088991707440684</c:v>
                </c:pt>
                <c:pt idx="20">
                  <c:v>-42.220584279742837</c:v>
                </c:pt>
                <c:pt idx="21">
                  <c:v>-40.660073443912886</c:v>
                </c:pt>
                <c:pt idx="22">
                  <c:v>-39.133470007218371</c:v>
                </c:pt>
                <c:pt idx="23">
                  <c:v>-37.769769270446496</c:v>
                </c:pt>
                <c:pt idx="24">
                  <c:v>-36.57217562175822</c:v>
                </c:pt>
                <c:pt idx="25">
                  <c:v>-36.47959485497492</c:v>
                </c:pt>
                <c:pt idx="26">
                  <c:v>-36.968567866742589</c:v>
                </c:pt>
                <c:pt idx="27">
                  <c:v>-37.396181976950174</c:v>
                </c:pt>
                <c:pt idx="28">
                  <c:v>-37.766360995292331</c:v>
                </c:pt>
                <c:pt idx="29">
                  <c:v>-38.118370877752156</c:v>
                </c:pt>
                <c:pt idx="30">
                  <c:v>-38.468857810434329</c:v>
                </c:pt>
                <c:pt idx="31">
                  <c:v>-38.758423737832246</c:v>
                </c:pt>
                <c:pt idx="32">
                  <c:v>-39.004999171560712</c:v>
                </c:pt>
                <c:pt idx="33">
                  <c:v>-39.209874246785049</c:v>
                </c:pt>
                <c:pt idx="34">
                  <c:v>-39.37683181655575</c:v>
                </c:pt>
                <c:pt idx="35">
                  <c:v>-39.506749959936101</c:v>
                </c:pt>
                <c:pt idx="36">
                  <c:v>-39.593024951792302</c:v>
                </c:pt>
                <c:pt idx="37">
                  <c:v>-39.656237149377702</c:v>
                </c:pt>
                <c:pt idx="38">
                  <c:v>-39.689463065762823</c:v>
                </c:pt>
                <c:pt idx="39">
                  <c:v>-39.693640217716862</c:v>
                </c:pt>
                <c:pt idx="40">
                  <c:v>-39.670255607848091</c:v>
                </c:pt>
                <c:pt idx="41">
                  <c:v>-39.620687137211561</c:v>
                </c:pt>
                <c:pt idx="42">
                  <c:v>-39.536192209609695</c:v>
                </c:pt>
                <c:pt idx="43">
                  <c:v>-39.437936481791738</c:v>
                </c:pt>
                <c:pt idx="44">
                  <c:v>-39.317007060092749</c:v>
                </c:pt>
                <c:pt idx="45">
                  <c:v>-39.174378482166347</c:v>
                </c:pt>
                <c:pt idx="46">
                  <c:v>-39.010987315935694</c:v>
                </c:pt>
                <c:pt idx="47">
                  <c:v>-38.82830949424077</c:v>
                </c:pt>
                <c:pt idx="48">
                  <c:v>-38.615830640006777</c:v>
                </c:pt>
                <c:pt idx="49">
                  <c:v>-38.394916931182323</c:v>
                </c:pt>
                <c:pt idx="50">
                  <c:v>-38.156879514046551</c:v>
                </c:pt>
                <c:pt idx="51">
                  <c:v>-37.901029815712988</c:v>
                </c:pt>
                <c:pt idx="52">
                  <c:v>-37.629222108798942</c:v>
                </c:pt>
                <c:pt idx="53">
                  <c:v>-37.341344840410656</c:v>
                </c:pt>
                <c:pt idx="54">
                  <c:v>-39.162285469061317</c:v>
                </c:pt>
              </c:numCache>
            </c:numRef>
          </c:yVal>
          <c:smooth val="1"/>
          <c:extLst>
            <c:ext xmlns:c16="http://schemas.microsoft.com/office/drawing/2014/chart" uri="{C3380CC4-5D6E-409C-BE32-E72D297353CC}">
              <c16:uniqueId val="{00000000-5C2A-4DDA-83CA-97271E3DDC82}"/>
            </c:ext>
          </c:extLst>
        </c:ser>
        <c:ser>
          <c:idx val="1"/>
          <c:order val="1"/>
          <c:tx>
            <c:strRef>
              <c:f>'Combo (DS1)'!$A$8:$B$8</c:f>
              <c:strCache>
                <c:ptCount val="2"/>
                <c:pt idx="0">
                  <c:v>Demand Strategy 2 + Base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'Combo (DS1)'!$C$6:$BE$6</c:f>
              <c:numCache>
                <c:formatCode>General</c:formatCode>
                <c:ptCount val="5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numCache>
            </c:numRef>
          </c:xVal>
          <c:yVal>
            <c:numRef>
              <c:f>'Combo (DS1)'!$C$8:$BE$8</c:f>
              <c:numCache>
                <c:formatCode>0.00</c:formatCode>
                <c:ptCount val="55"/>
                <c:pt idx="0">
                  <c:v>2.2170426111334134</c:v>
                </c:pt>
                <c:pt idx="1">
                  <c:v>7.8445499909223848</c:v>
                </c:pt>
                <c:pt idx="2">
                  <c:v>14.659599756407754</c:v>
                </c:pt>
                <c:pt idx="3">
                  <c:v>21.456742421554427</c:v>
                </c:pt>
                <c:pt idx="4">
                  <c:v>28.362268276829077</c:v>
                </c:pt>
                <c:pt idx="5">
                  <c:v>24.16933159006431</c:v>
                </c:pt>
                <c:pt idx="6">
                  <c:v>25.071241451185628</c:v>
                </c:pt>
                <c:pt idx="7">
                  <c:v>26.011553190694652</c:v>
                </c:pt>
                <c:pt idx="8">
                  <c:v>26.77481049467805</c:v>
                </c:pt>
                <c:pt idx="9">
                  <c:v>27.468412156970842</c:v>
                </c:pt>
                <c:pt idx="10">
                  <c:v>19.336961367114036</c:v>
                </c:pt>
                <c:pt idx="11">
                  <c:v>16.60038604301787</c:v>
                </c:pt>
                <c:pt idx="12">
                  <c:v>17.811784891624669</c:v>
                </c:pt>
                <c:pt idx="13">
                  <c:v>18.975791608489303</c:v>
                </c:pt>
                <c:pt idx="14">
                  <c:v>20.097321109781525</c:v>
                </c:pt>
                <c:pt idx="15">
                  <c:v>20.687891712921228</c:v>
                </c:pt>
                <c:pt idx="16">
                  <c:v>-33.740407027240146</c:v>
                </c:pt>
                <c:pt idx="17">
                  <c:v>-36.659181408184836</c:v>
                </c:pt>
                <c:pt idx="18">
                  <c:v>-36.906121087378722</c:v>
                </c:pt>
                <c:pt idx="19">
                  <c:v>-37.056476525209554</c:v>
                </c:pt>
                <c:pt idx="20">
                  <c:v>-37.159057370027433</c:v>
                </c:pt>
                <c:pt idx="21">
                  <c:v>-37.474290721036027</c:v>
                </c:pt>
                <c:pt idx="22">
                  <c:v>-37.735810391536582</c:v>
                </c:pt>
                <c:pt idx="23">
                  <c:v>-37.927353487805938</c:v>
                </c:pt>
                <c:pt idx="24">
                  <c:v>-38.044953440709833</c:v>
                </c:pt>
                <c:pt idx="25">
                  <c:v>-38.534712384785308</c:v>
                </c:pt>
                <c:pt idx="26">
                  <c:v>-39.044157426625461</c:v>
                </c:pt>
                <c:pt idx="27">
                  <c:v>-39.494384881657254</c:v>
                </c:pt>
                <c:pt idx="28">
                  <c:v>-39.888992829654569</c:v>
                </c:pt>
                <c:pt idx="29">
                  <c:v>-40.266953749574029</c:v>
                </c:pt>
                <c:pt idx="30">
                  <c:v>-40.644649783452365</c:v>
                </c:pt>
                <c:pt idx="31">
                  <c:v>-40.962445678888955</c:v>
                </c:pt>
                <c:pt idx="32">
                  <c:v>-41.238059227168861</c:v>
                </c:pt>
                <c:pt idx="33">
                  <c:v>-41.472590146799874</c:v>
                </c:pt>
                <c:pt idx="34">
                  <c:v>-41.669651186614743</c:v>
                </c:pt>
                <c:pt idx="35">
                  <c:v>-41.829968809554103</c:v>
                </c:pt>
                <c:pt idx="36">
                  <c:v>-41.946804491414241</c:v>
                </c:pt>
                <c:pt idx="37">
                  <c:v>-42.040619077194648</c:v>
                </c:pt>
                <c:pt idx="38">
                  <c:v>-42.104383453603759</c:v>
                </c:pt>
                <c:pt idx="39">
                  <c:v>-42.138942114761008</c:v>
                </c:pt>
                <c:pt idx="40">
                  <c:v>-42.145700471182337</c:v>
                </c:pt>
                <c:pt idx="41">
                  <c:v>-42.125965189320581</c:v>
                </c:pt>
                <c:pt idx="42">
                  <c:v>-42.070931814669606</c:v>
                </c:pt>
                <c:pt idx="43">
                  <c:v>-42.001712625082206</c:v>
                </c:pt>
                <c:pt idx="44">
                  <c:v>-41.909349007897234</c:v>
                </c:pt>
                <c:pt idx="45">
                  <c:v>-41.794776693145408</c:v>
                </c:pt>
                <c:pt idx="46">
                  <c:v>-41.658899669088584</c:v>
                </c:pt>
                <c:pt idx="47">
                  <c:v>-41.503166893176527</c:v>
                </c:pt>
                <c:pt idx="48">
                  <c:v>-41.31704204828813</c:v>
                </c:pt>
                <c:pt idx="49">
                  <c:v>-41.12187388895002</c:v>
                </c:pt>
                <c:pt idx="50">
                  <c:v>-40.908960181944821</c:v>
                </c:pt>
                <c:pt idx="51">
                  <c:v>-40.677602588290554</c:v>
                </c:pt>
                <c:pt idx="52">
                  <c:v>-40.429648836027113</c:v>
                </c:pt>
                <c:pt idx="53">
                  <c:v>-40.164983692712454</c:v>
                </c:pt>
                <c:pt idx="54">
                  <c:v>-40.488186491962153</c:v>
                </c:pt>
              </c:numCache>
            </c:numRef>
          </c:yVal>
          <c:smooth val="1"/>
          <c:extLst>
            <c:ext xmlns:c16="http://schemas.microsoft.com/office/drawing/2014/chart" uri="{C3380CC4-5D6E-409C-BE32-E72D297353CC}">
              <c16:uniqueId val="{00000001-5C2A-4DDA-83CA-97271E3DDC82}"/>
            </c:ext>
          </c:extLst>
        </c:ser>
        <c:ser>
          <c:idx val="2"/>
          <c:order val="2"/>
          <c:tx>
            <c:strRef>
              <c:f>'Combo (DS1)'!$A$9:$B$9</c:f>
              <c:strCache>
                <c:ptCount val="2"/>
                <c:pt idx="0">
                  <c:v>Demand Strategy 3 + Base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'Combo (DS1)'!$C$6:$BE$6</c:f>
              <c:numCache>
                <c:formatCode>General</c:formatCode>
                <c:ptCount val="5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numCache>
            </c:numRef>
          </c:xVal>
          <c:yVal>
            <c:numRef>
              <c:f>'Combo (DS1)'!$C$9:$BE$9</c:f>
              <c:numCache>
                <c:formatCode>0.00</c:formatCode>
                <c:ptCount val="55"/>
                <c:pt idx="0">
                  <c:v>3.6070688144498604</c:v>
                </c:pt>
                <c:pt idx="1">
                  <c:v>11.026378714273921</c:v>
                </c:pt>
                <c:pt idx="2">
                  <c:v>19.629979527811233</c:v>
                </c:pt>
                <c:pt idx="3">
                  <c:v>28.213066529831995</c:v>
                </c:pt>
                <c:pt idx="4">
                  <c:v>36.901461715783618</c:v>
                </c:pt>
                <c:pt idx="5">
                  <c:v>33.664245792769428</c:v>
                </c:pt>
                <c:pt idx="6">
                  <c:v>35.391537042917975</c:v>
                </c:pt>
                <c:pt idx="7">
                  <c:v>37.112579250921911</c:v>
                </c:pt>
                <c:pt idx="8">
                  <c:v>38.615444345928466</c:v>
                </c:pt>
                <c:pt idx="9">
                  <c:v>40.010812666139628</c:v>
                </c:pt>
                <c:pt idx="10">
                  <c:v>32.546263800479785</c:v>
                </c:pt>
                <c:pt idx="11">
                  <c:v>30.444481617821154</c:v>
                </c:pt>
                <c:pt idx="12">
                  <c:v>32.261102927409887</c:v>
                </c:pt>
                <c:pt idx="13">
                  <c:v>34.003098898581896</c:v>
                </c:pt>
                <c:pt idx="14">
                  <c:v>35.677537151717004</c:v>
                </c:pt>
                <c:pt idx="15">
                  <c:v>37.28936164779067</c:v>
                </c:pt>
                <c:pt idx="16">
                  <c:v>-15.261870326282548</c:v>
                </c:pt>
                <c:pt idx="17">
                  <c:v>-16.006705447875319</c:v>
                </c:pt>
                <c:pt idx="18">
                  <c:v>-14.230636978882501</c:v>
                </c:pt>
                <c:pt idx="19">
                  <c:v>-12.496984493352457</c:v>
                </c:pt>
                <c:pt idx="20">
                  <c:v>-10.843569868948904</c:v>
                </c:pt>
                <c:pt idx="21">
                  <c:v>-9.5207009984948314</c:v>
                </c:pt>
                <c:pt idx="22">
                  <c:v>-8.2526923949764068</c:v>
                </c:pt>
                <c:pt idx="23">
                  <c:v>-7.0146985394535051</c:v>
                </c:pt>
                <c:pt idx="24">
                  <c:v>-5.794848679966691</c:v>
                </c:pt>
                <c:pt idx="25">
                  <c:v>-6.5043138484663814</c:v>
                </c:pt>
                <c:pt idx="26">
                  <c:v>-8.4288066387811256</c:v>
                </c:pt>
                <c:pt idx="27">
                  <c:v>-10.182223591539014</c:v>
                </c:pt>
                <c:pt idx="28">
                  <c:v>-11.777005046286789</c:v>
                </c:pt>
                <c:pt idx="29">
                  <c:v>-13.260266774505098</c:v>
                </c:pt>
                <c:pt idx="30">
                  <c:v>-14.655890495593368</c:v>
                </c:pt>
                <c:pt idx="31">
                  <c:v>-15.911147703879251</c:v>
                </c:pt>
                <c:pt idx="32">
                  <c:v>-17.050116968954484</c:v>
                </c:pt>
                <c:pt idx="33">
                  <c:v>-18.07975597706421</c:v>
                </c:pt>
                <c:pt idx="34">
                  <c:v>-19.009072380521744</c:v>
                </c:pt>
                <c:pt idx="35">
                  <c:v>-19.843761085938766</c:v>
                </c:pt>
                <c:pt idx="36">
                  <c:v>-20.58165926391132</c:v>
                </c:pt>
                <c:pt idx="37">
                  <c:v>-21.247441751523169</c:v>
                </c:pt>
                <c:pt idx="38">
                  <c:v>-21.837960316868916</c:v>
                </c:pt>
                <c:pt idx="39">
                  <c:v>-22.357633556629096</c:v>
                </c:pt>
                <c:pt idx="40">
                  <c:v>-22.811158455444243</c:v>
                </c:pt>
                <c:pt idx="41">
                  <c:v>-23.202873058895719</c:v>
                </c:pt>
                <c:pt idx="42">
                  <c:v>-23.526764664632864</c:v>
                </c:pt>
                <c:pt idx="43">
                  <c:v>-23.806516617849468</c:v>
                </c:pt>
                <c:pt idx="44">
                  <c:v>-24.03553813322479</c:v>
                </c:pt>
                <c:pt idx="45">
                  <c:v>-24.21694559396208</c:v>
                </c:pt>
                <c:pt idx="46">
                  <c:v>-24.353651263184304</c:v>
                </c:pt>
                <c:pt idx="47">
                  <c:v>-24.448953621159674</c:v>
                </c:pt>
                <c:pt idx="48">
                  <c:v>-24.494019670678625</c:v>
                </c:pt>
                <c:pt idx="49">
                  <c:v>-24.511766840419156</c:v>
                </c:pt>
                <c:pt idx="50">
                  <c:v>-24.494937569128524</c:v>
                </c:pt>
                <c:pt idx="51">
                  <c:v>-24.444163989818648</c:v>
                </c:pt>
                <c:pt idx="52">
                  <c:v>-24.36251912991851</c:v>
                </c:pt>
                <c:pt idx="53">
                  <c:v>-24.251016197537339</c:v>
                </c:pt>
                <c:pt idx="54">
                  <c:v>-26.730072013677812</c:v>
                </c:pt>
              </c:numCache>
            </c:numRef>
          </c:yVal>
          <c:smooth val="1"/>
          <c:extLst>
            <c:ext xmlns:c16="http://schemas.microsoft.com/office/drawing/2014/chart" uri="{C3380CC4-5D6E-409C-BE32-E72D297353CC}">
              <c16:uniqueId val="{00000002-5C2A-4DDA-83CA-97271E3DDC82}"/>
            </c:ext>
          </c:extLst>
        </c:ser>
        <c:ser>
          <c:idx val="3"/>
          <c:order val="3"/>
          <c:tx>
            <c:strRef>
              <c:f>'Combo (DS1)'!$A$10:$B$10</c:f>
              <c:strCache>
                <c:ptCount val="2"/>
                <c:pt idx="0">
                  <c:v>Demand Strategy 4 + Base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'Combo (DS1)'!$C$6:$BE$6</c:f>
              <c:numCache>
                <c:formatCode>General</c:formatCode>
                <c:ptCount val="5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numCache>
            </c:numRef>
          </c:xVal>
          <c:yVal>
            <c:numRef>
              <c:f>'Combo (DS1)'!$C$10:$BE$10</c:f>
              <c:numCache>
                <c:formatCode>0.00</c:formatCode>
                <c:ptCount val="55"/>
                <c:pt idx="0">
                  <c:v>4.1677170771225791E-2</c:v>
                </c:pt>
                <c:pt idx="1">
                  <c:v>0.77287214022977402</c:v>
                </c:pt>
                <c:pt idx="2">
                  <c:v>1.4747905903756422</c:v>
                </c:pt>
                <c:pt idx="3">
                  <c:v>2.0410555402820441</c:v>
                </c:pt>
                <c:pt idx="4">
                  <c:v>2.683599334862012</c:v>
                </c:pt>
                <c:pt idx="5">
                  <c:v>-3.8758665906979282</c:v>
                </c:pt>
                <c:pt idx="6">
                  <c:v>-3.3965241072591432</c:v>
                </c:pt>
                <c:pt idx="7">
                  <c:v>-2.8154869849235631</c:v>
                </c:pt>
                <c:pt idx="8">
                  <c:v>-2.3041317329733424</c:v>
                </c:pt>
                <c:pt idx="9">
                  <c:v>-1.8114638564054673</c:v>
                </c:pt>
                <c:pt idx="10">
                  <c:v>-10.096724985483259</c:v>
                </c:pt>
                <c:pt idx="11">
                  <c:v>-12.94458489432774</c:v>
                </c:pt>
                <c:pt idx="12">
                  <c:v>-11.805385024052232</c:v>
                </c:pt>
                <c:pt idx="13">
                  <c:v>-10.677685916072232</c:v>
                </c:pt>
                <c:pt idx="14">
                  <c:v>-9.5595792742043031</c:v>
                </c:pt>
                <c:pt idx="15">
                  <c:v>-8.450435109375988</c:v>
                </c:pt>
                <c:pt idx="16">
                  <c:v>-61.45548066695855</c:v>
                </c:pt>
                <c:pt idx="17">
                  <c:v>-62.609269614845658</c:v>
                </c:pt>
                <c:pt idx="18">
                  <c:v>-61.201438818234564</c:v>
                </c:pt>
                <c:pt idx="19">
                  <c:v>-59.798891323633413</c:v>
                </c:pt>
                <c:pt idx="20">
                  <c:v>-58.440500931341461</c:v>
                </c:pt>
                <c:pt idx="21">
                  <c:v>-57.36892189842191</c:v>
                </c:pt>
                <c:pt idx="22">
                  <c:v>-56.31287361954206</c:v>
                </c:pt>
                <c:pt idx="23">
                  <c:v>-55.260800134503462</c:v>
                </c:pt>
                <c:pt idx="24">
                  <c:v>-54.202267977083295</c:v>
                </c:pt>
                <c:pt idx="25">
                  <c:v>-53.929767978605902</c:v>
                </c:pt>
                <c:pt idx="26">
                  <c:v>-54.041422373317594</c:v>
                </c:pt>
                <c:pt idx="27">
                  <c:v>-54.118134450456317</c:v>
                </c:pt>
                <c:pt idx="28">
                  <c:v>-54.161717545149592</c:v>
                </c:pt>
                <c:pt idx="29">
                  <c:v>-54.215074479116979</c:v>
                </c:pt>
                <c:pt idx="30">
                  <c:v>-54.304513086093159</c:v>
                </c:pt>
                <c:pt idx="31">
                  <c:v>-54.3636091815264</c:v>
                </c:pt>
                <c:pt idx="32">
                  <c:v>-54.397528786213108</c:v>
                </c:pt>
                <c:pt idx="33">
                  <c:v>-54.406168142049907</c:v>
                </c:pt>
                <c:pt idx="34">
                  <c:v>-54.392025966964802</c:v>
                </c:pt>
                <c:pt idx="35">
                  <c:v>-54.354797283840163</c:v>
                </c:pt>
                <c:pt idx="36">
                  <c:v>-54.286788399896629</c:v>
                </c:pt>
                <c:pt idx="37">
                  <c:v>-54.207575436754937</c:v>
                </c:pt>
                <c:pt idx="38">
                  <c:v>-54.109309630723445</c:v>
                </c:pt>
                <c:pt idx="39">
                  <c:v>-53.992075944470493</c:v>
                </c:pt>
                <c:pt idx="40">
                  <c:v>-53.856575807161072</c:v>
                </c:pt>
                <c:pt idx="41">
                  <c:v>-53.703463239960762</c:v>
                </c:pt>
                <c:pt idx="42">
                  <c:v>-53.523328591970767</c:v>
                </c:pt>
                <c:pt idx="43">
                  <c:v>-53.336722807526073</c:v>
                </c:pt>
                <c:pt idx="44">
                  <c:v>-53.134166494781709</c:v>
                </c:pt>
                <c:pt idx="45">
                  <c:v>-52.916112106067516</c:v>
                </c:pt>
                <c:pt idx="46">
                  <c:v>-52.683015036206896</c:v>
                </c:pt>
                <c:pt idx="47">
                  <c:v>-52.435907733416315</c:v>
                </c:pt>
                <c:pt idx="48">
                  <c:v>-52.163867055647131</c:v>
                </c:pt>
                <c:pt idx="49">
                  <c:v>-51.887882401404767</c:v>
                </c:pt>
                <c:pt idx="50">
                  <c:v>-51.59891760503794</c:v>
                </c:pt>
                <c:pt idx="51">
                  <c:v>-51.295963930197956</c:v>
                </c:pt>
                <c:pt idx="52">
                  <c:v>-50.980580498671884</c:v>
                </c:pt>
                <c:pt idx="53">
                  <c:v>-50.65238365222703</c:v>
                </c:pt>
                <c:pt idx="54">
                  <c:v>-51.443614970533901</c:v>
                </c:pt>
              </c:numCache>
            </c:numRef>
          </c:yVal>
          <c:smooth val="1"/>
          <c:extLst>
            <c:ext xmlns:c16="http://schemas.microsoft.com/office/drawing/2014/chart" uri="{C3380CC4-5D6E-409C-BE32-E72D297353CC}">
              <c16:uniqueId val="{00000003-5C2A-4DDA-83CA-97271E3DDC82}"/>
            </c:ext>
          </c:extLst>
        </c:ser>
        <c:ser>
          <c:idx val="4"/>
          <c:order val="4"/>
          <c:tx>
            <c:strRef>
              <c:f>'Combo (DS1)'!$A$11:$B$11</c:f>
              <c:strCache>
                <c:ptCount val="2"/>
                <c:pt idx="0">
                  <c:v>Demand Strategy 5 + Base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'Combo (DS1)'!$C$6:$BE$6</c:f>
              <c:numCache>
                <c:formatCode>General</c:formatCode>
                <c:ptCount val="5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numCache>
            </c:numRef>
          </c:xVal>
          <c:yVal>
            <c:numRef>
              <c:f>'Combo (DS1)'!$C$11:$BE$11</c:f>
              <c:numCache>
                <c:formatCode>0.00</c:formatCode>
                <c:ptCount val="55"/>
                <c:pt idx="0">
                  <c:v>2.1746354251983719</c:v>
                </c:pt>
                <c:pt idx="1">
                  <c:v>7.1437972859718535</c:v>
                </c:pt>
                <c:pt idx="2">
                  <c:v>12.75790431576366</c:v>
                </c:pt>
                <c:pt idx="3">
                  <c:v>18.410368926990856</c:v>
                </c:pt>
                <c:pt idx="4">
                  <c:v>24.304509220243204</c:v>
                </c:pt>
                <c:pt idx="5">
                  <c:v>21.501249007279988</c:v>
                </c:pt>
                <c:pt idx="6">
                  <c:v>25.127923128302726</c:v>
                </c:pt>
                <c:pt idx="7">
                  <c:v>28.616257138652404</c:v>
                </c:pt>
                <c:pt idx="8">
                  <c:v>31.774411343944088</c:v>
                </c:pt>
                <c:pt idx="9">
                  <c:v>34.716346801029268</c:v>
                </c:pt>
                <c:pt idx="10">
                  <c:v>28.508813075933674</c:v>
                </c:pt>
                <c:pt idx="11">
                  <c:v>27.382538037449514</c:v>
                </c:pt>
                <c:pt idx="12">
                  <c:v>30.154776034394843</c:v>
                </c:pt>
                <c:pt idx="13">
                  <c:v>32.187886393067046</c:v>
                </c:pt>
                <c:pt idx="14">
                  <c:v>33.47631911805648</c:v>
                </c:pt>
                <c:pt idx="15">
                  <c:v>34.693574500273101</c:v>
                </c:pt>
                <c:pt idx="16">
                  <c:v>-18.250060788086614</c:v>
                </c:pt>
                <c:pt idx="17">
                  <c:v>-19.337380580899307</c:v>
                </c:pt>
                <c:pt idx="18">
                  <c:v>-17.858800821368987</c:v>
                </c:pt>
                <c:pt idx="19">
                  <c:v>-16.376996658001644</c:v>
                </c:pt>
                <c:pt idx="20">
                  <c:v>-14.929671529199581</c:v>
                </c:pt>
                <c:pt idx="21">
                  <c:v>-13.749569376950959</c:v>
                </c:pt>
                <c:pt idx="22">
                  <c:v>-12.566552007382711</c:v>
                </c:pt>
                <c:pt idx="23">
                  <c:v>-11.379242705271054</c:v>
                </c:pt>
                <c:pt idx="24">
                  <c:v>-10.178376058835752</c:v>
                </c:pt>
                <c:pt idx="25">
                  <c:v>-10.862048137836254</c:v>
                </c:pt>
                <c:pt idx="26">
                  <c:v>-12.461496069138931</c:v>
                </c:pt>
                <c:pt idx="27">
                  <c:v>-13.909589441169999</c:v>
                </c:pt>
                <c:pt idx="28">
                  <c:v>-15.217107428703784</c:v>
                </c:pt>
                <c:pt idx="29">
                  <c:v>-16.438336492883408</c:v>
                </c:pt>
                <c:pt idx="30">
                  <c:v>-17.620696171695471</c:v>
                </c:pt>
                <c:pt idx="31">
                  <c:v>-18.701983318705118</c:v>
                </c:pt>
                <c:pt idx="32">
                  <c:v>-19.680663375049164</c:v>
                </c:pt>
                <c:pt idx="33">
                  <c:v>-20.562604106624775</c:v>
                </c:pt>
                <c:pt idx="34">
                  <c:v>-21.355810061045958</c:v>
                </c:pt>
                <c:pt idx="35">
                  <c:v>-22.065052928159758</c:v>
                </c:pt>
                <c:pt idx="36">
                  <c:v>-22.687320176889997</c:v>
                </c:pt>
                <c:pt idx="37">
                  <c:v>-23.24650459501467</c:v>
                </c:pt>
                <c:pt idx="38">
                  <c:v>-23.738738159983257</c:v>
                </c:pt>
                <c:pt idx="39">
                  <c:v>-24.167776974064637</c:v>
                </c:pt>
                <c:pt idx="40">
                  <c:v>-24.53770825790059</c:v>
                </c:pt>
                <c:pt idx="41">
                  <c:v>-24.852308822417896</c:v>
                </c:pt>
                <c:pt idx="42">
                  <c:v>-25.105049394367256</c:v>
                </c:pt>
                <c:pt idx="43">
                  <c:v>-25.319137854788778</c:v>
                </c:pt>
                <c:pt idx="44">
                  <c:v>-25.487545787791376</c:v>
                </c:pt>
                <c:pt idx="45">
                  <c:v>-25.612986767546417</c:v>
                </c:pt>
                <c:pt idx="46">
                  <c:v>-25.698002297855922</c:v>
                </c:pt>
                <c:pt idx="47">
                  <c:v>-25.745549598550426</c:v>
                </c:pt>
                <c:pt idx="48">
                  <c:v>-25.746481563367198</c:v>
                </c:pt>
                <c:pt idx="49">
                  <c:v>-25.723426502895492</c:v>
                </c:pt>
                <c:pt idx="50">
                  <c:v>-25.668860740469796</c:v>
                </c:pt>
                <c:pt idx="51">
                  <c:v>-25.583171466462559</c:v>
                </c:pt>
                <c:pt idx="52">
                  <c:v>-25.469206254274539</c:v>
                </c:pt>
                <c:pt idx="53">
                  <c:v>-25.327770796545948</c:v>
                </c:pt>
                <c:pt idx="54">
                  <c:v>-27.766896681880738</c:v>
                </c:pt>
              </c:numCache>
            </c:numRef>
          </c:yVal>
          <c:smooth val="1"/>
          <c:extLst>
            <c:ext xmlns:c16="http://schemas.microsoft.com/office/drawing/2014/chart" uri="{C3380CC4-5D6E-409C-BE32-E72D297353CC}">
              <c16:uniqueId val="{00000004-5C2A-4DDA-83CA-97271E3DDC82}"/>
            </c:ext>
          </c:extLst>
        </c:ser>
        <c:dLbls>
          <c:showLegendKey val="0"/>
          <c:showVal val="0"/>
          <c:showCatName val="0"/>
          <c:showSerName val="0"/>
          <c:showPercent val="0"/>
          <c:showBubbleSize val="0"/>
        </c:dLbls>
        <c:axId val="1940516671"/>
        <c:axId val="1940495071"/>
      </c:scatterChart>
      <c:valAx>
        <c:axId val="194051667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95071"/>
        <c:crosses val="autoZero"/>
        <c:crossBetween val="midCat"/>
      </c:valAx>
      <c:valAx>
        <c:axId val="194049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16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Supply Demand</a:t>
            </a:r>
            <a:r>
              <a:rPr lang="en-GB" baseline="0"/>
              <a:t> balance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'Combo (DS1)'!$A$31</c:f>
              <c:strCache>
                <c:ptCount val="1"/>
                <c:pt idx="0">
                  <c:v>Combination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'Combo (DS1)'!$B$30:$BE$30</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(DS1)'!$B$31:$BE$31</c:f>
              <c:numCache>
                <c:formatCode>General</c:formatCode>
                <c:ptCount val="56"/>
                <c:pt idx="0">
                  <c:v>0</c:v>
                </c:pt>
                <c:pt idx="1">
                  <c:v>1.0124574025143942</c:v>
                </c:pt>
                <c:pt idx="2">
                  <c:v>3.0712437018987178</c:v>
                </c:pt>
                <c:pt idx="3">
                  <c:v>5.1031192585892038</c:v>
                </c:pt>
                <c:pt idx="4">
                  <c:v>7.0031285378788688</c:v>
                </c:pt>
                <c:pt idx="5">
                  <c:v>8.9849654678308166</c:v>
                </c:pt>
                <c:pt idx="6">
                  <c:v>3.1430601048869065</c:v>
                </c:pt>
                <c:pt idx="7">
                  <c:v>4.3171704339628185</c:v>
                </c:pt>
                <c:pt idx="8">
                  <c:v>5.6615305718223397</c:v>
                </c:pt>
                <c:pt idx="9">
                  <c:v>6.9577463456060826</c:v>
                </c:pt>
                <c:pt idx="10">
                  <c:v>8.1170931933016703</c:v>
                </c:pt>
                <c:pt idx="11">
                  <c:v>0.47921366634979989</c:v>
                </c:pt>
                <c:pt idx="12">
                  <c:v>38.260590541513885</c:v>
                </c:pt>
                <c:pt idx="13">
                  <c:v>40.011740462054526</c:v>
                </c:pt>
                <c:pt idx="14">
                  <c:v>41.735432275780589</c:v>
                </c:pt>
                <c:pt idx="15">
                  <c:v>43.434684193037214</c:v>
                </c:pt>
                <c:pt idx="16">
                  <c:v>45.110920702584004</c:v>
                </c:pt>
                <c:pt idx="17">
                  <c:v>-7.3399403979610085</c:v>
                </c:pt>
                <c:pt idx="18">
                  <c:v>-7.9516383563775008</c:v>
                </c:pt>
                <c:pt idx="19">
                  <c:v>-6.0126560117260581</c:v>
                </c:pt>
                <c:pt idx="20">
                  <c:v>-4.0889917074406839</c:v>
                </c:pt>
                <c:pt idx="21">
                  <c:v>-2.2205842797428375</c:v>
                </c:pt>
                <c:pt idx="22">
                  <c:v>-0.66007344391288569</c:v>
                </c:pt>
                <c:pt idx="23">
                  <c:v>0.86652999278162923</c:v>
                </c:pt>
                <c:pt idx="24">
                  <c:v>2.2302307295535044</c:v>
                </c:pt>
                <c:pt idx="25">
                  <c:v>3.4278243782417803</c:v>
                </c:pt>
                <c:pt idx="26">
                  <c:v>3.5204051450250802</c:v>
                </c:pt>
                <c:pt idx="27">
                  <c:v>3.031432133257411</c:v>
                </c:pt>
                <c:pt idx="28">
                  <c:v>2.6038180230498256</c:v>
                </c:pt>
                <c:pt idx="29">
                  <c:v>2.2336390047076691</c:v>
                </c:pt>
                <c:pt idx="30">
                  <c:v>1.8816291222478441</c:v>
                </c:pt>
                <c:pt idx="31">
                  <c:v>1.5311421895656707</c:v>
                </c:pt>
                <c:pt idx="32">
                  <c:v>1.2415762621677544</c:v>
                </c:pt>
                <c:pt idx="33">
                  <c:v>0.99500082843928794</c:v>
                </c:pt>
                <c:pt idx="34">
                  <c:v>0.79012575321495149</c:v>
                </c:pt>
                <c:pt idx="35">
                  <c:v>0.62316818344424973</c:v>
                </c:pt>
                <c:pt idx="36">
                  <c:v>0.49325004006389861</c:v>
                </c:pt>
                <c:pt idx="37">
                  <c:v>0.40697504820769836</c:v>
                </c:pt>
                <c:pt idx="38">
                  <c:v>0.34376285062229783</c:v>
                </c:pt>
                <c:pt idx="39">
                  <c:v>0.31053693423717732</c:v>
                </c:pt>
                <c:pt idx="40">
                  <c:v>0.30635978228313832</c:v>
                </c:pt>
                <c:pt idx="41">
                  <c:v>0.32974439215190898</c:v>
                </c:pt>
                <c:pt idx="42">
                  <c:v>0.37931286278843857</c:v>
                </c:pt>
                <c:pt idx="43">
                  <c:v>0.46380779039030529</c:v>
                </c:pt>
                <c:pt idx="44">
                  <c:v>0.56206351820826228</c:v>
                </c:pt>
                <c:pt idx="45">
                  <c:v>0.68299293990725118</c:v>
                </c:pt>
                <c:pt idx="46">
                  <c:v>0.82562151783365323</c:v>
                </c:pt>
                <c:pt idx="47">
                  <c:v>0.98901268406430631</c:v>
                </c:pt>
                <c:pt idx="48">
                  <c:v>1.1716905057592299</c:v>
                </c:pt>
                <c:pt idx="49">
                  <c:v>1.3841693599932228</c:v>
                </c:pt>
                <c:pt idx="50">
                  <c:v>1.6050830688176774</c:v>
                </c:pt>
                <c:pt idx="51">
                  <c:v>1.8431204859534489</c:v>
                </c:pt>
                <c:pt idx="52">
                  <c:v>2.0989701842870119</c:v>
                </c:pt>
                <c:pt idx="53">
                  <c:v>2.3707778912010582</c:v>
                </c:pt>
                <c:pt idx="54">
                  <c:v>2.658655159589344</c:v>
                </c:pt>
                <c:pt idx="55">
                  <c:v>0.83771453093868331</c:v>
                </c:pt>
              </c:numCache>
            </c:numRef>
          </c:yVal>
          <c:smooth val="1"/>
          <c:extLst>
            <c:ext xmlns:c16="http://schemas.microsoft.com/office/drawing/2014/chart" uri="{C3380CC4-5D6E-409C-BE32-E72D297353CC}">
              <c16:uniqueId val="{00000000-00FD-4C8B-8E3F-7EC1481AB7AE}"/>
            </c:ext>
          </c:extLst>
        </c:ser>
        <c:ser>
          <c:idx val="1"/>
          <c:order val="1"/>
          <c:tx>
            <c:strRef>
              <c:f>'Combo (DS1)'!$A$32</c:f>
              <c:strCache>
                <c:ptCount val="1"/>
                <c:pt idx="0">
                  <c:v>Combination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'Combo (DS1)'!$B$30:$BE$30</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(DS1)'!$B$32:$BE$32</c:f>
              <c:numCache>
                <c:formatCode>General</c:formatCode>
                <c:ptCount val="56"/>
                <c:pt idx="0">
                  <c:v>0</c:v>
                </c:pt>
                <c:pt idx="1">
                  <c:v>2.2170426111334134</c:v>
                </c:pt>
                <c:pt idx="2">
                  <c:v>7.8445499909223848</c:v>
                </c:pt>
                <c:pt idx="3">
                  <c:v>14.659599756407754</c:v>
                </c:pt>
                <c:pt idx="4">
                  <c:v>21.456742421554427</c:v>
                </c:pt>
                <c:pt idx="5">
                  <c:v>28.362268276829077</c:v>
                </c:pt>
                <c:pt idx="6">
                  <c:v>24.16933159006431</c:v>
                </c:pt>
                <c:pt idx="7">
                  <c:v>25.071241451185628</c:v>
                </c:pt>
                <c:pt idx="8">
                  <c:v>26.011553190694652</c:v>
                </c:pt>
                <c:pt idx="9">
                  <c:v>26.77481049467805</c:v>
                </c:pt>
                <c:pt idx="10">
                  <c:v>27.468412156970842</c:v>
                </c:pt>
                <c:pt idx="11">
                  <c:v>19.336961367114036</c:v>
                </c:pt>
                <c:pt idx="12">
                  <c:v>56.60038604301787</c:v>
                </c:pt>
                <c:pt idx="13">
                  <c:v>57.811784891624669</c:v>
                </c:pt>
                <c:pt idx="14">
                  <c:v>58.975791608489303</c:v>
                </c:pt>
                <c:pt idx="15">
                  <c:v>60.097321109781525</c:v>
                </c:pt>
                <c:pt idx="16">
                  <c:v>60.687891712921228</c:v>
                </c:pt>
                <c:pt idx="17">
                  <c:v>6.2595929727598545</c:v>
                </c:pt>
                <c:pt idx="18">
                  <c:v>3.3408185918151645</c:v>
                </c:pt>
                <c:pt idx="19">
                  <c:v>3.0938789126212782</c:v>
                </c:pt>
                <c:pt idx="20">
                  <c:v>2.943523474790446</c:v>
                </c:pt>
                <c:pt idx="21">
                  <c:v>2.8409426299725666</c:v>
                </c:pt>
                <c:pt idx="22">
                  <c:v>2.5257092789639728</c:v>
                </c:pt>
                <c:pt idx="23">
                  <c:v>2.2641896084634183</c:v>
                </c:pt>
                <c:pt idx="24">
                  <c:v>2.072646512194062</c:v>
                </c:pt>
                <c:pt idx="25">
                  <c:v>1.9550465592901674</c:v>
                </c:pt>
                <c:pt idx="26">
                  <c:v>1.4652876152146916</c:v>
                </c:pt>
                <c:pt idx="27">
                  <c:v>0.95584257337453948</c:v>
                </c:pt>
                <c:pt idx="28">
                  <c:v>0.50561511834274597</c:v>
                </c:pt>
                <c:pt idx="29">
                  <c:v>0.11100717034543095</c:v>
                </c:pt>
                <c:pt idx="30">
                  <c:v>-0.26695374957402862</c:v>
                </c:pt>
                <c:pt idx="31">
                  <c:v>-0.64464978345236545</c:v>
                </c:pt>
                <c:pt idx="32">
                  <c:v>-0.9624456788889546</c:v>
                </c:pt>
                <c:pt idx="33">
                  <c:v>-1.2380592271688613</c:v>
                </c:pt>
                <c:pt idx="34">
                  <c:v>-1.4725901467998739</c:v>
                </c:pt>
                <c:pt idx="35">
                  <c:v>-1.6696511866147432</c:v>
                </c:pt>
                <c:pt idx="36">
                  <c:v>-1.8299688095541029</c:v>
                </c:pt>
                <c:pt idx="37">
                  <c:v>-1.9468044914142411</c:v>
                </c:pt>
                <c:pt idx="38">
                  <c:v>-2.0406190771946484</c:v>
                </c:pt>
                <c:pt idx="39">
                  <c:v>-2.1043834536037593</c:v>
                </c:pt>
                <c:pt idx="40">
                  <c:v>-2.1389421147610079</c:v>
                </c:pt>
                <c:pt idx="41">
                  <c:v>-2.1457004711823373</c:v>
                </c:pt>
                <c:pt idx="42">
                  <c:v>-2.1259651893205813</c:v>
                </c:pt>
                <c:pt idx="43">
                  <c:v>-2.0709318146696063</c:v>
                </c:pt>
                <c:pt idx="44">
                  <c:v>-2.0017126250822059</c:v>
                </c:pt>
                <c:pt idx="45">
                  <c:v>-1.9093490078972337</c:v>
                </c:pt>
                <c:pt idx="46">
                  <c:v>-1.7947766931454083</c:v>
                </c:pt>
                <c:pt idx="47">
                  <c:v>-1.6588996690885836</c:v>
                </c:pt>
                <c:pt idx="48">
                  <c:v>-1.5031668931765267</c:v>
                </c:pt>
                <c:pt idx="49">
                  <c:v>-1.3170420482881298</c:v>
                </c:pt>
                <c:pt idx="50">
                  <c:v>-1.1218738889500202</c:v>
                </c:pt>
                <c:pt idx="51">
                  <c:v>-0.90896018194482053</c:v>
                </c:pt>
                <c:pt idx="52">
                  <c:v>-0.67760258829055431</c:v>
                </c:pt>
                <c:pt idx="53">
                  <c:v>-0.42964883602711268</c:v>
                </c:pt>
                <c:pt idx="54">
                  <c:v>-0.16498369271245394</c:v>
                </c:pt>
                <c:pt idx="55">
                  <c:v>-0.48818649196215347</c:v>
                </c:pt>
              </c:numCache>
            </c:numRef>
          </c:yVal>
          <c:smooth val="1"/>
          <c:extLst>
            <c:ext xmlns:c16="http://schemas.microsoft.com/office/drawing/2014/chart" uri="{C3380CC4-5D6E-409C-BE32-E72D297353CC}">
              <c16:uniqueId val="{00000001-00FD-4C8B-8E3F-7EC1481AB7AE}"/>
            </c:ext>
          </c:extLst>
        </c:ser>
        <c:ser>
          <c:idx val="2"/>
          <c:order val="2"/>
          <c:tx>
            <c:strRef>
              <c:f>'Combo (DS1)'!$A$33</c:f>
              <c:strCache>
                <c:ptCount val="1"/>
                <c:pt idx="0">
                  <c:v>Combination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'Combo (DS1)'!$B$30:$BE$30</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(DS1)'!$B$33:$BE$33</c:f>
              <c:numCache>
                <c:formatCode>General</c:formatCode>
                <c:ptCount val="56"/>
                <c:pt idx="0">
                  <c:v>0</c:v>
                </c:pt>
                <c:pt idx="1">
                  <c:v>3.6070688144498604</c:v>
                </c:pt>
                <c:pt idx="2">
                  <c:v>11.026378714273921</c:v>
                </c:pt>
                <c:pt idx="3">
                  <c:v>19.629979527811233</c:v>
                </c:pt>
                <c:pt idx="4">
                  <c:v>28.213066529831995</c:v>
                </c:pt>
                <c:pt idx="5">
                  <c:v>36.901461715783618</c:v>
                </c:pt>
                <c:pt idx="6">
                  <c:v>33.664245792769428</c:v>
                </c:pt>
                <c:pt idx="7">
                  <c:v>35.391537042917975</c:v>
                </c:pt>
                <c:pt idx="8">
                  <c:v>37.112579250921911</c:v>
                </c:pt>
                <c:pt idx="9">
                  <c:v>38.615444345928466</c:v>
                </c:pt>
                <c:pt idx="10">
                  <c:v>40.010812666139628</c:v>
                </c:pt>
                <c:pt idx="11">
                  <c:v>32.546263800479785</c:v>
                </c:pt>
                <c:pt idx="12">
                  <c:v>50.444481617821154</c:v>
                </c:pt>
                <c:pt idx="13">
                  <c:v>52.261102927409887</c:v>
                </c:pt>
                <c:pt idx="14">
                  <c:v>54.003098898581896</c:v>
                </c:pt>
                <c:pt idx="15">
                  <c:v>55.677537151717004</c:v>
                </c:pt>
                <c:pt idx="16">
                  <c:v>57.28936164779067</c:v>
                </c:pt>
                <c:pt idx="17">
                  <c:v>4.7381296737174523</c:v>
                </c:pt>
                <c:pt idx="18">
                  <c:v>3.9932945521246808</c:v>
                </c:pt>
                <c:pt idx="19">
                  <c:v>5.7693630211174991</c:v>
                </c:pt>
                <c:pt idx="20">
                  <c:v>7.503015506647543</c:v>
                </c:pt>
                <c:pt idx="21">
                  <c:v>9.1564301310510956</c:v>
                </c:pt>
                <c:pt idx="22">
                  <c:v>10.479299001505169</c:v>
                </c:pt>
                <c:pt idx="23">
                  <c:v>11.747307605023593</c:v>
                </c:pt>
                <c:pt idx="24">
                  <c:v>12.985301460546495</c:v>
                </c:pt>
                <c:pt idx="25">
                  <c:v>14.205151320033309</c:v>
                </c:pt>
                <c:pt idx="26">
                  <c:v>13.495686151533619</c:v>
                </c:pt>
                <c:pt idx="27">
                  <c:v>11.571193361218874</c:v>
                </c:pt>
                <c:pt idx="28">
                  <c:v>9.8177764084609862</c:v>
                </c:pt>
                <c:pt idx="29">
                  <c:v>8.2229949537132114</c:v>
                </c:pt>
                <c:pt idx="30">
                  <c:v>6.7397332254949021</c:v>
                </c:pt>
                <c:pt idx="31">
                  <c:v>5.3441095044066316</c:v>
                </c:pt>
                <c:pt idx="32">
                  <c:v>4.0888522961207485</c:v>
                </c:pt>
                <c:pt idx="33">
                  <c:v>2.9498830310455162</c:v>
                </c:pt>
                <c:pt idx="34">
                  <c:v>1.9202440229357904</c:v>
                </c:pt>
                <c:pt idx="35">
                  <c:v>0.99092761947825636</c:v>
                </c:pt>
                <c:pt idx="36">
                  <c:v>0.15623891406123391</c:v>
                </c:pt>
                <c:pt idx="37">
                  <c:v>-0.58165926391131961</c:v>
                </c:pt>
                <c:pt idx="38">
                  <c:v>-1.2474417515231693</c:v>
                </c:pt>
                <c:pt idx="39">
                  <c:v>-1.8379603168689158</c:v>
                </c:pt>
                <c:pt idx="40">
                  <c:v>-2.3576335566290965</c:v>
                </c:pt>
                <c:pt idx="41">
                  <c:v>-2.811158455444243</c:v>
                </c:pt>
                <c:pt idx="42">
                  <c:v>-3.2028730588957188</c:v>
                </c:pt>
                <c:pt idx="43">
                  <c:v>-3.5267646646328643</c:v>
                </c:pt>
                <c:pt idx="44">
                  <c:v>-3.8065166178494678</c:v>
                </c:pt>
                <c:pt idx="45">
                  <c:v>-4.0355381332247902</c:v>
                </c:pt>
                <c:pt idx="46">
                  <c:v>-4.2169455939620804</c:v>
                </c:pt>
                <c:pt idx="47">
                  <c:v>-4.3536512631843038</c:v>
                </c:pt>
                <c:pt idx="48">
                  <c:v>-4.4489536211596743</c:v>
                </c:pt>
                <c:pt idx="49">
                  <c:v>-4.4940196706786253</c:v>
                </c:pt>
                <c:pt idx="50">
                  <c:v>-4.5117668404191562</c:v>
                </c:pt>
                <c:pt idx="51">
                  <c:v>-4.494937569128524</c:v>
                </c:pt>
                <c:pt idx="52">
                  <c:v>-4.444163989818648</c:v>
                </c:pt>
                <c:pt idx="53">
                  <c:v>-4.3625191299185104</c:v>
                </c:pt>
                <c:pt idx="54">
                  <c:v>-4.2510161975373393</c:v>
                </c:pt>
                <c:pt idx="55">
                  <c:v>-6.7300720136778125</c:v>
                </c:pt>
              </c:numCache>
            </c:numRef>
          </c:yVal>
          <c:smooth val="1"/>
          <c:extLst>
            <c:ext xmlns:c16="http://schemas.microsoft.com/office/drawing/2014/chart" uri="{C3380CC4-5D6E-409C-BE32-E72D297353CC}">
              <c16:uniqueId val="{00000002-00FD-4C8B-8E3F-7EC1481AB7AE}"/>
            </c:ext>
          </c:extLst>
        </c:ser>
        <c:ser>
          <c:idx val="3"/>
          <c:order val="3"/>
          <c:tx>
            <c:strRef>
              <c:f>'Combo (DS1)'!$A$34</c:f>
              <c:strCache>
                <c:ptCount val="1"/>
                <c:pt idx="0">
                  <c:v>Combination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'Combo (DS1)'!$B$30:$BE$30</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(DS1)'!$B$34:$BE$34</c:f>
              <c:numCache>
                <c:formatCode>General</c:formatCode>
                <c:ptCount val="56"/>
                <c:pt idx="0">
                  <c:v>0</c:v>
                </c:pt>
                <c:pt idx="1">
                  <c:v>4.1677170771225791E-2</c:v>
                </c:pt>
                <c:pt idx="2">
                  <c:v>0.77287214022977402</c:v>
                </c:pt>
                <c:pt idx="3">
                  <c:v>1.4747905903756422</c:v>
                </c:pt>
                <c:pt idx="4">
                  <c:v>2.0410555402820441</c:v>
                </c:pt>
                <c:pt idx="5">
                  <c:v>2.683599334862012</c:v>
                </c:pt>
                <c:pt idx="6">
                  <c:v>-3.8758665906979282</c:v>
                </c:pt>
                <c:pt idx="7">
                  <c:v>-3.3965241072591432</c:v>
                </c:pt>
                <c:pt idx="8">
                  <c:v>-2.8154869849235631</c:v>
                </c:pt>
                <c:pt idx="9">
                  <c:v>-2.3041317329733424</c:v>
                </c:pt>
                <c:pt idx="10">
                  <c:v>-1.8114638564054673</c:v>
                </c:pt>
                <c:pt idx="11">
                  <c:v>-10.096724985483259</c:v>
                </c:pt>
                <c:pt idx="12">
                  <c:v>27.05541510567226</c:v>
                </c:pt>
                <c:pt idx="13">
                  <c:v>28.194614975947768</c:v>
                </c:pt>
                <c:pt idx="14">
                  <c:v>29.322314083927768</c:v>
                </c:pt>
                <c:pt idx="15">
                  <c:v>30.440420725795697</c:v>
                </c:pt>
                <c:pt idx="16">
                  <c:v>31.549564890624012</c:v>
                </c:pt>
                <c:pt idx="17">
                  <c:v>-21.45548066695855</c:v>
                </c:pt>
                <c:pt idx="18">
                  <c:v>-22.609269614845658</c:v>
                </c:pt>
                <c:pt idx="19">
                  <c:v>-21.201438818234564</c:v>
                </c:pt>
                <c:pt idx="20">
                  <c:v>-19.798891323633413</c:v>
                </c:pt>
                <c:pt idx="21">
                  <c:v>-18.440500931341461</c:v>
                </c:pt>
                <c:pt idx="22">
                  <c:v>-17.36892189842191</c:v>
                </c:pt>
                <c:pt idx="23">
                  <c:v>-16.31287361954206</c:v>
                </c:pt>
                <c:pt idx="24">
                  <c:v>-15.260800134503462</c:v>
                </c:pt>
                <c:pt idx="25">
                  <c:v>-14.202267977083295</c:v>
                </c:pt>
                <c:pt idx="26">
                  <c:v>-13.929767978605902</c:v>
                </c:pt>
                <c:pt idx="27">
                  <c:v>-14.041422373317594</c:v>
                </c:pt>
                <c:pt idx="28">
                  <c:v>-14.118134450456317</c:v>
                </c:pt>
                <c:pt idx="29">
                  <c:v>-14.161717545149592</c:v>
                </c:pt>
                <c:pt idx="30">
                  <c:v>-14.215074479116979</c:v>
                </c:pt>
                <c:pt idx="31">
                  <c:v>-14.304513086093159</c:v>
                </c:pt>
                <c:pt idx="32">
                  <c:v>-14.3636091815264</c:v>
                </c:pt>
                <c:pt idx="33">
                  <c:v>-14.397528786213108</c:v>
                </c:pt>
                <c:pt idx="34">
                  <c:v>-14.406168142049907</c:v>
                </c:pt>
                <c:pt idx="35">
                  <c:v>-14.392025966964802</c:v>
                </c:pt>
                <c:pt idx="36">
                  <c:v>-14.354797283840163</c:v>
                </c:pt>
                <c:pt idx="37">
                  <c:v>-14.286788399896629</c:v>
                </c:pt>
                <c:pt idx="38">
                  <c:v>-14.207575436754937</c:v>
                </c:pt>
                <c:pt idx="39">
                  <c:v>-14.109309630723445</c:v>
                </c:pt>
                <c:pt idx="40">
                  <c:v>-13.992075944470493</c:v>
                </c:pt>
                <c:pt idx="41">
                  <c:v>-13.856575807161072</c:v>
                </c:pt>
                <c:pt idx="42">
                  <c:v>-13.703463239960762</c:v>
                </c:pt>
                <c:pt idx="43">
                  <c:v>-13.523328591970767</c:v>
                </c:pt>
                <c:pt idx="44">
                  <c:v>-13.336722807526073</c:v>
                </c:pt>
                <c:pt idx="45">
                  <c:v>-13.134166494781709</c:v>
                </c:pt>
                <c:pt idx="46">
                  <c:v>-12.916112106067516</c:v>
                </c:pt>
                <c:pt idx="47">
                  <c:v>-12.683015036206896</c:v>
                </c:pt>
                <c:pt idx="48">
                  <c:v>-12.435907733416315</c:v>
                </c:pt>
                <c:pt idx="49">
                  <c:v>-12.163867055647131</c:v>
                </c:pt>
                <c:pt idx="50">
                  <c:v>-11.887882401404767</c:v>
                </c:pt>
                <c:pt idx="51">
                  <c:v>-11.59891760503794</c:v>
                </c:pt>
                <c:pt idx="52">
                  <c:v>-11.295963930197956</c:v>
                </c:pt>
                <c:pt idx="53">
                  <c:v>-10.980580498671884</c:v>
                </c:pt>
                <c:pt idx="54">
                  <c:v>-10.65238365222703</c:v>
                </c:pt>
                <c:pt idx="55">
                  <c:v>-11.443614970533901</c:v>
                </c:pt>
              </c:numCache>
            </c:numRef>
          </c:yVal>
          <c:smooth val="1"/>
          <c:extLst>
            <c:ext xmlns:c16="http://schemas.microsoft.com/office/drawing/2014/chart" uri="{C3380CC4-5D6E-409C-BE32-E72D297353CC}">
              <c16:uniqueId val="{00000003-00FD-4C8B-8E3F-7EC1481AB7AE}"/>
            </c:ext>
          </c:extLst>
        </c:ser>
        <c:ser>
          <c:idx val="4"/>
          <c:order val="4"/>
          <c:tx>
            <c:strRef>
              <c:f>'Combo (DS1)'!$A$35</c:f>
              <c:strCache>
                <c:ptCount val="1"/>
                <c:pt idx="0">
                  <c:v>Combination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'Combo (DS1)'!$B$30:$BE$30</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(DS1)'!$B$35:$BE$35</c:f>
              <c:numCache>
                <c:formatCode>General</c:formatCode>
                <c:ptCount val="56"/>
                <c:pt idx="0">
                  <c:v>0</c:v>
                </c:pt>
                <c:pt idx="1">
                  <c:v>2.1746354251983719</c:v>
                </c:pt>
                <c:pt idx="2">
                  <c:v>7.1437972859718535</c:v>
                </c:pt>
                <c:pt idx="3">
                  <c:v>12.75790431576366</c:v>
                </c:pt>
                <c:pt idx="4">
                  <c:v>18.410368926990856</c:v>
                </c:pt>
                <c:pt idx="5">
                  <c:v>24.304509220243204</c:v>
                </c:pt>
                <c:pt idx="6">
                  <c:v>21.501249007279988</c:v>
                </c:pt>
                <c:pt idx="7">
                  <c:v>25.127923128302726</c:v>
                </c:pt>
                <c:pt idx="8">
                  <c:v>28.616257138652404</c:v>
                </c:pt>
                <c:pt idx="9">
                  <c:v>31.774411343944088</c:v>
                </c:pt>
                <c:pt idx="10">
                  <c:v>34.716346801029268</c:v>
                </c:pt>
                <c:pt idx="11">
                  <c:v>28.508813075933674</c:v>
                </c:pt>
                <c:pt idx="12">
                  <c:v>47.382538037449514</c:v>
                </c:pt>
                <c:pt idx="13">
                  <c:v>50.154776034394843</c:v>
                </c:pt>
                <c:pt idx="14">
                  <c:v>52.187886393067046</c:v>
                </c:pt>
                <c:pt idx="15">
                  <c:v>53.47631911805648</c:v>
                </c:pt>
                <c:pt idx="16">
                  <c:v>54.693574500273101</c:v>
                </c:pt>
                <c:pt idx="17">
                  <c:v>1.7499392119133859</c:v>
                </c:pt>
                <c:pt idx="18">
                  <c:v>0.66261941910069311</c:v>
                </c:pt>
                <c:pt idx="19">
                  <c:v>2.1411991786310125</c:v>
                </c:pt>
                <c:pt idx="20">
                  <c:v>3.6230033419983556</c:v>
                </c:pt>
                <c:pt idx="21">
                  <c:v>5.070328470800419</c:v>
                </c:pt>
                <c:pt idx="22">
                  <c:v>6.2504306230490414</c:v>
                </c:pt>
                <c:pt idx="23">
                  <c:v>7.4334479926172889</c:v>
                </c:pt>
                <c:pt idx="24">
                  <c:v>8.6207572947289464</c:v>
                </c:pt>
                <c:pt idx="25">
                  <c:v>9.8216239411642476</c:v>
                </c:pt>
                <c:pt idx="26">
                  <c:v>9.1379518621637459</c:v>
                </c:pt>
                <c:pt idx="27">
                  <c:v>7.5385039308610686</c:v>
                </c:pt>
                <c:pt idx="28">
                  <c:v>6.0904105588300013</c:v>
                </c:pt>
                <c:pt idx="29">
                  <c:v>4.782892571296216</c:v>
                </c:pt>
                <c:pt idx="30">
                  <c:v>3.5616635071165916</c:v>
                </c:pt>
                <c:pt idx="31">
                  <c:v>2.3793038283045291</c:v>
                </c:pt>
                <c:pt idx="32">
                  <c:v>1.2980166812948823</c:v>
                </c:pt>
                <c:pt idx="33">
                  <c:v>0.31933662495083581</c:v>
                </c:pt>
                <c:pt idx="34">
                  <c:v>-0.56260410662477511</c:v>
                </c:pt>
                <c:pt idx="35">
                  <c:v>-1.3558100610459576</c:v>
                </c:pt>
                <c:pt idx="36">
                  <c:v>-2.0650529281597585</c:v>
                </c:pt>
                <c:pt idx="37">
                  <c:v>-2.6873201768899975</c:v>
                </c:pt>
                <c:pt idx="38">
                  <c:v>-3.2465045950146703</c:v>
                </c:pt>
                <c:pt idx="39">
                  <c:v>-3.7387381599832565</c:v>
                </c:pt>
                <c:pt idx="40">
                  <c:v>-4.1677769740646369</c:v>
                </c:pt>
                <c:pt idx="41">
                  <c:v>-4.5377082579005901</c:v>
                </c:pt>
                <c:pt idx="42">
                  <c:v>-4.8523088224178963</c:v>
                </c:pt>
                <c:pt idx="43">
                  <c:v>-5.1050493943672564</c:v>
                </c:pt>
                <c:pt idx="44">
                  <c:v>-5.319137854788778</c:v>
                </c:pt>
                <c:pt idx="45">
                  <c:v>-5.487545787791376</c:v>
                </c:pt>
                <c:pt idx="46">
                  <c:v>-5.6129867675464169</c:v>
                </c:pt>
                <c:pt idx="47">
                  <c:v>-5.6980022978559219</c:v>
                </c:pt>
                <c:pt idx="48">
                  <c:v>-5.7455495985504257</c:v>
                </c:pt>
                <c:pt idx="49">
                  <c:v>-5.7464815633671975</c:v>
                </c:pt>
                <c:pt idx="50">
                  <c:v>-5.7234265028954923</c:v>
                </c:pt>
                <c:pt idx="51">
                  <c:v>-5.6688607404697962</c:v>
                </c:pt>
                <c:pt idx="52">
                  <c:v>-5.5831714664625594</c:v>
                </c:pt>
                <c:pt idx="53">
                  <c:v>-5.469206254274539</c:v>
                </c:pt>
                <c:pt idx="54">
                  <c:v>-5.3277707965459484</c:v>
                </c:pt>
                <c:pt idx="55">
                  <c:v>-7.7668966818807377</c:v>
                </c:pt>
              </c:numCache>
            </c:numRef>
          </c:yVal>
          <c:smooth val="1"/>
          <c:extLst>
            <c:ext xmlns:c16="http://schemas.microsoft.com/office/drawing/2014/chart" uri="{C3380CC4-5D6E-409C-BE32-E72D297353CC}">
              <c16:uniqueId val="{00000004-00FD-4C8B-8E3F-7EC1481AB7AE}"/>
            </c:ext>
          </c:extLst>
        </c:ser>
        <c:dLbls>
          <c:showLegendKey val="0"/>
          <c:showVal val="0"/>
          <c:showCatName val="0"/>
          <c:showSerName val="0"/>
          <c:showPercent val="0"/>
          <c:showBubbleSize val="0"/>
        </c:dLbls>
        <c:axId val="1951251167"/>
        <c:axId val="1951242527"/>
      </c:scatterChart>
      <c:valAx>
        <c:axId val="19512511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42527"/>
        <c:crosses val="autoZero"/>
        <c:crossBetween val="midCat"/>
      </c:valAx>
      <c:valAx>
        <c:axId val="19512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51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Cumulative spend Supply</a:t>
            </a:r>
            <a:r>
              <a:rPr lang="en-GB" baseline="0"/>
              <a:t> + Demand Options</a:t>
            </a:r>
          </a:p>
          <a:p>
            <a:pPr>
              <a:defRPr/>
            </a:pPr>
            <a:endParaRPr lang="en-GB"/>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82657047139246E-2"/>
          <c:y val="6.7930610401619379E-2"/>
          <c:w val="0.95590711168309372"/>
          <c:h val="0.87439860974796757"/>
        </c:manualLayout>
      </c:layout>
      <c:scatterChart>
        <c:scatterStyle val="smoothMarker"/>
        <c:varyColors val="0"/>
        <c:ser>
          <c:idx val="0"/>
          <c:order val="0"/>
          <c:tx>
            <c:strRef>
              <c:f>'Combo (DS1)'!$A$66</c:f>
              <c:strCache>
                <c:ptCount val="1"/>
                <c:pt idx="0">
                  <c:v>Combination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'Combo (DS1)'!$B$65:$BE$65</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(DS1)'!$B$66:$BE$66</c:f>
              <c:numCache>
                <c:formatCode>General</c:formatCode>
                <c:ptCount val="56"/>
                <c:pt idx="0">
                  <c:v>0</c:v>
                </c:pt>
                <c:pt idx="1">
                  <c:v>14.649576045471875</c:v>
                </c:pt>
                <c:pt idx="2">
                  <c:v>32.291912299798426</c:v>
                </c:pt>
                <c:pt idx="3">
                  <c:v>48.749433115101411</c:v>
                </c:pt>
                <c:pt idx="4">
                  <c:v>71.348353654784745</c:v>
                </c:pt>
                <c:pt idx="5">
                  <c:v>92.372963575790507</c:v>
                </c:pt>
                <c:pt idx="6">
                  <c:v>107.81996983382842</c:v>
                </c:pt>
                <c:pt idx="7">
                  <c:v>124.61367227537548</c:v>
                </c:pt>
                <c:pt idx="8">
                  <c:v>141.79128849758902</c:v>
                </c:pt>
                <c:pt idx="9">
                  <c:v>158.0280842934263</c:v>
                </c:pt>
                <c:pt idx="10">
                  <c:v>177.55470853238432</c:v>
                </c:pt>
                <c:pt idx="11">
                  <c:v>276.23502311609388</c:v>
                </c:pt>
                <c:pt idx="12">
                  <c:v>297.61968397985163</c:v>
                </c:pt>
                <c:pt idx="13">
                  <c:v>317.99062569179767</c:v>
                </c:pt>
                <c:pt idx="14">
                  <c:v>339.32270978056715</c:v>
                </c:pt>
                <c:pt idx="15">
                  <c:v>361.9109577483203</c:v>
                </c:pt>
                <c:pt idx="16">
                  <c:v>383.54659177369297</c:v>
                </c:pt>
                <c:pt idx="17">
                  <c:v>405.37551667660938</c:v>
                </c:pt>
                <c:pt idx="18">
                  <c:v>427.45377304406321</c:v>
                </c:pt>
                <c:pt idx="19">
                  <c:v>449.91354118041153</c:v>
                </c:pt>
                <c:pt idx="20">
                  <c:v>472.62872748483795</c:v>
                </c:pt>
                <c:pt idx="21">
                  <c:v>496.38686994484249</c:v>
                </c:pt>
                <c:pt idx="22">
                  <c:v>520.43703153303807</c:v>
                </c:pt>
                <c:pt idx="23">
                  <c:v>544.75857182578613</c:v>
                </c:pt>
                <c:pt idx="24">
                  <c:v>567.50647386699166</c:v>
                </c:pt>
                <c:pt idx="25">
                  <c:v>590.26112669630197</c:v>
                </c:pt>
                <c:pt idx="26">
                  <c:v>608.48855786593606</c:v>
                </c:pt>
                <c:pt idx="27">
                  <c:v>626.74251155400509</c:v>
                </c:pt>
                <c:pt idx="28">
                  <c:v>645.01348509827528</c:v>
                </c:pt>
                <c:pt idx="29">
                  <c:v>663.30828140199094</c:v>
                </c:pt>
                <c:pt idx="30">
                  <c:v>681.63124130423057</c:v>
                </c:pt>
                <c:pt idx="31">
                  <c:v>702.89517763276717</c:v>
                </c:pt>
                <c:pt idx="32">
                  <c:v>724.2005868804365</c:v>
                </c:pt>
                <c:pt idx="33">
                  <c:v>745.53828622560354</c:v>
                </c:pt>
                <c:pt idx="34">
                  <c:v>766.90753401839856</c:v>
                </c:pt>
                <c:pt idx="35">
                  <c:v>788.27702475271951</c:v>
                </c:pt>
                <c:pt idx="36">
                  <c:v>809.69710413075268</c:v>
                </c:pt>
                <c:pt idx="37">
                  <c:v>831.15718014026822</c:v>
                </c:pt>
                <c:pt idx="38">
                  <c:v>852.63599498000599</c:v>
                </c:pt>
                <c:pt idx="39">
                  <c:v>873.70776920511389</c:v>
                </c:pt>
                <c:pt idx="40">
                  <c:v>894.73849274881172</c:v>
                </c:pt>
                <c:pt idx="41">
                  <c:v>914.00033614422682</c:v>
                </c:pt>
                <c:pt idx="42">
                  <c:v>933.28870205807709</c:v>
                </c:pt>
                <c:pt idx="43">
                  <c:v>952.59408782812898</c:v>
                </c:pt>
                <c:pt idx="44">
                  <c:v>971.92329635762565</c:v>
                </c:pt>
                <c:pt idx="45">
                  <c:v>991.2806684856464</c:v>
                </c:pt>
                <c:pt idx="46">
                  <c:v>1013.5790170399642</c:v>
                </c:pt>
                <c:pt idx="47">
                  <c:v>1035.9188385134153</c:v>
                </c:pt>
                <c:pt idx="48">
                  <c:v>1058.2909500843634</c:v>
                </c:pt>
                <c:pt idx="49">
                  <c:v>1080.6946101029396</c:v>
                </c:pt>
                <c:pt idx="50">
                  <c:v>1103.0985130630418</c:v>
                </c:pt>
                <c:pt idx="51">
                  <c:v>1125.5530046668562</c:v>
                </c:pt>
                <c:pt idx="52">
                  <c:v>1148.047492902153</c:v>
                </c:pt>
                <c:pt idx="53">
                  <c:v>1170.560719967672</c:v>
                </c:pt>
                <c:pt idx="54">
                  <c:v>1192.6669064185614</c:v>
                </c:pt>
                <c:pt idx="55">
                  <c:v>1214.7320421880402</c:v>
                </c:pt>
              </c:numCache>
            </c:numRef>
          </c:yVal>
          <c:smooth val="1"/>
          <c:extLst>
            <c:ext xmlns:c16="http://schemas.microsoft.com/office/drawing/2014/chart" uri="{C3380CC4-5D6E-409C-BE32-E72D297353CC}">
              <c16:uniqueId val="{00000000-C0DC-477E-B456-E68D20D08B51}"/>
            </c:ext>
          </c:extLst>
        </c:ser>
        <c:ser>
          <c:idx val="1"/>
          <c:order val="1"/>
          <c:tx>
            <c:strRef>
              <c:f>'Combo (DS1)'!$A$67</c:f>
              <c:strCache>
                <c:ptCount val="1"/>
                <c:pt idx="0">
                  <c:v>Combination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'Combo (DS1)'!$B$65:$BE$65</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(DS1)'!$B$67:$BE$67</c:f>
              <c:numCache>
                <c:formatCode>General</c:formatCode>
                <c:ptCount val="56"/>
                <c:pt idx="1">
                  <c:v>24.851082432808973</c:v>
                </c:pt>
                <c:pt idx="2">
                  <c:v>81.069567725598176</c:v>
                </c:pt>
                <c:pt idx="3">
                  <c:v>137.17896995773336</c:v>
                </c:pt>
                <c:pt idx="4">
                  <c:v>200.52624406054611</c:v>
                </c:pt>
                <c:pt idx="5">
                  <c:v>262.03961399748908</c:v>
                </c:pt>
                <c:pt idx="6">
                  <c:v>278.0603971923361</c:v>
                </c:pt>
                <c:pt idx="7">
                  <c:v>295.18149154957166</c:v>
                </c:pt>
                <c:pt idx="8">
                  <c:v>312.47667817127478</c:v>
                </c:pt>
                <c:pt idx="9">
                  <c:v>328.68199539296307</c:v>
                </c:pt>
                <c:pt idx="10">
                  <c:v>347.81209767375566</c:v>
                </c:pt>
                <c:pt idx="11">
                  <c:v>445.19586432899695</c:v>
                </c:pt>
                <c:pt idx="12">
                  <c:v>465.0566858425538</c:v>
                </c:pt>
                <c:pt idx="13">
                  <c:v>483.74336385370077</c:v>
                </c:pt>
                <c:pt idx="14">
                  <c:v>503.1316893884316</c:v>
                </c:pt>
                <c:pt idx="15">
                  <c:v>523.5002930902416</c:v>
                </c:pt>
                <c:pt idx="16">
                  <c:v>544.23978874280544</c:v>
                </c:pt>
                <c:pt idx="17">
                  <c:v>572.41208746440986</c:v>
                </c:pt>
                <c:pt idx="18">
                  <c:v>600.57312371664079</c:v>
                </c:pt>
                <c:pt idx="19">
                  <c:v>628.85953570777701</c:v>
                </c:pt>
                <c:pt idx="20">
                  <c:v>656.79998288155195</c:v>
                </c:pt>
                <c:pt idx="21">
                  <c:v>671.76566063887867</c:v>
                </c:pt>
                <c:pt idx="22">
                  <c:v>686.80537722474617</c:v>
                </c:pt>
                <c:pt idx="23">
                  <c:v>701.8954684140582</c:v>
                </c:pt>
                <c:pt idx="24">
                  <c:v>717.03946497384743</c:v>
                </c:pt>
                <c:pt idx="25">
                  <c:v>732.22397847761908</c:v>
                </c:pt>
                <c:pt idx="26">
                  <c:v>747.67790950437461</c:v>
                </c:pt>
                <c:pt idx="27">
                  <c:v>763.17419218851535</c:v>
                </c:pt>
                <c:pt idx="28">
                  <c:v>778.7019702109227</c:v>
                </c:pt>
                <c:pt idx="29">
                  <c:v>794.26682807801467</c:v>
                </c:pt>
                <c:pt idx="30">
                  <c:v>809.87200787862389</c:v>
                </c:pt>
                <c:pt idx="31">
                  <c:v>830.92690650437862</c:v>
                </c:pt>
                <c:pt idx="32">
                  <c:v>860.52052174614516</c:v>
                </c:pt>
                <c:pt idx="33">
                  <c:v>890.12739444106683</c:v>
                </c:pt>
                <c:pt idx="34">
                  <c:v>919.75167492771823</c:v>
                </c:pt>
                <c:pt idx="35">
                  <c:v>949.0176278052918</c:v>
                </c:pt>
                <c:pt idx="36">
                  <c:v>965.29295313750288</c:v>
                </c:pt>
                <c:pt idx="37">
                  <c:v>981.63274364085169</c:v>
                </c:pt>
                <c:pt idx="38">
                  <c:v>998.0132639117088</c:v>
                </c:pt>
                <c:pt idx="39">
                  <c:v>1014.4379713665285</c:v>
                </c:pt>
                <c:pt idx="40">
                  <c:v>1030.8934024015157</c:v>
                </c:pt>
                <c:pt idx="41">
                  <c:v>1047.3817456540521</c:v>
                </c:pt>
                <c:pt idx="42">
                  <c:v>1063.9124405639741</c:v>
                </c:pt>
                <c:pt idx="43">
                  <c:v>1080.474630812163</c:v>
                </c:pt>
                <c:pt idx="44">
                  <c:v>1097.073900905036</c:v>
                </c:pt>
                <c:pt idx="45">
                  <c:v>1113.7134929314263</c:v>
                </c:pt>
                <c:pt idx="46">
                  <c:v>1135.8028037829624</c:v>
                </c:pt>
                <c:pt idx="47">
                  <c:v>1166.4308312505107</c:v>
                </c:pt>
                <c:pt idx="48">
                  <c:v>1197.0721161712133</c:v>
                </c:pt>
                <c:pt idx="49">
                  <c:v>1227.730808883646</c:v>
                </c:pt>
                <c:pt idx="50">
                  <c:v>1258.0311739870008</c:v>
                </c:pt>
                <c:pt idx="51">
                  <c:v>1275.3409115449931</c:v>
                </c:pt>
                <c:pt idx="52">
                  <c:v>1292.7151142741232</c:v>
                </c:pt>
                <c:pt idx="53">
                  <c:v>1310.1300467707617</c:v>
                </c:pt>
                <c:pt idx="54">
                  <c:v>1327.5891664513631</c:v>
                </c:pt>
                <c:pt idx="55">
                  <c:v>1345.0790097121312</c:v>
                </c:pt>
              </c:numCache>
            </c:numRef>
          </c:yVal>
          <c:smooth val="1"/>
          <c:extLst>
            <c:ext xmlns:c16="http://schemas.microsoft.com/office/drawing/2014/chart" uri="{C3380CC4-5D6E-409C-BE32-E72D297353CC}">
              <c16:uniqueId val="{00000001-C0DC-477E-B456-E68D20D08B51}"/>
            </c:ext>
          </c:extLst>
        </c:ser>
        <c:ser>
          <c:idx val="2"/>
          <c:order val="2"/>
          <c:tx>
            <c:strRef>
              <c:f>'Combo (DS1)'!$A$68</c:f>
              <c:strCache>
                <c:ptCount val="1"/>
                <c:pt idx="0">
                  <c:v>Combination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'Combo (DS1)'!$B$65:$BE$65</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(DS1)'!$B$68:$BE$68</c:f>
              <c:numCache>
                <c:formatCode>General</c:formatCode>
                <c:ptCount val="56"/>
                <c:pt idx="1">
                  <c:v>31.746903546905262</c:v>
                </c:pt>
                <c:pt idx="2">
                  <c:v>94.290665704336277</c:v>
                </c:pt>
                <c:pt idx="3">
                  <c:v>155.8680595945055</c:v>
                </c:pt>
                <c:pt idx="4">
                  <c:v>228.30630046146706</c:v>
                </c:pt>
                <c:pt idx="5">
                  <c:v>299.99384820522567</c:v>
                </c:pt>
                <c:pt idx="6">
                  <c:v>324.93415610149441</c:v>
                </c:pt>
                <c:pt idx="7">
                  <c:v>350.91581335132088</c:v>
                </c:pt>
                <c:pt idx="8">
                  <c:v>376.91806239046542</c:v>
                </c:pt>
                <c:pt idx="9">
                  <c:v>400.53928137104964</c:v>
                </c:pt>
                <c:pt idx="10">
                  <c:v>431.4616300286412</c:v>
                </c:pt>
                <c:pt idx="11">
                  <c:v>488.49586409448597</c:v>
                </c:pt>
                <c:pt idx="12">
                  <c:v>517.56688670602853</c:v>
                </c:pt>
                <c:pt idx="13">
                  <c:v>544.30413789720603</c:v>
                </c:pt>
                <c:pt idx="14">
                  <c:v>573.22756629610706</c:v>
                </c:pt>
                <c:pt idx="15">
                  <c:v>604.94782631859289</c:v>
                </c:pt>
                <c:pt idx="16">
                  <c:v>641.93626078161617</c:v>
                </c:pt>
                <c:pt idx="17">
                  <c:v>687.56372400613384</c:v>
                </c:pt>
                <c:pt idx="18">
                  <c:v>733.82562587783616</c:v>
                </c:pt>
                <c:pt idx="19">
                  <c:v>782.40509206102149</c:v>
                </c:pt>
                <c:pt idx="20">
                  <c:v>825.63307808703462</c:v>
                </c:pt>
                <c:pt idx="21">
                  <c:v>859.58464714515185</c:v>
                </c:pt>
                <c:pt idx="22">
                  <c:v>892.56383179627278</c:v>
                </c:pt>
                <c:pt idx="23">
                  <c:v>922.69936677511203</c:v>
                </c:pt>
                <c:pt idx="24">
                  <c:v>960.70573893013341</c:v>
                </c:pt>
                <c:pt idx="25">
                  <c:v>995.93697535928584</c:v>
                </c:pt>
                <c:pt idx="26">
                  <c:v>1030.8605954936115</c:v>
                </c:pt>
                <c:pt idx="27">
                  <c:v>1065.8265672853227</c:v>
                </c:pt>
                <c:pt idx="28">
                  <c:v>1100.8240344153003</c:v>
                </c:pt>
                <c:pt idx="29">
                  <c:v>1135.8585813899626</c:v>
                </c:pt>
                <c:pt idx="30">
                  <c:v>1170.9334502981421</c:v>
                </c:pt>
                <c:pt idx="31">
                  <c:v>1211.4580380314671</c:v>
                </c:pt>
                <c:pt idx="32">
                  <c:v>1260.5213423808041</c:v>
                </c:pt>
                <c:pt idx="33">
                  <c:v>1309.5979041832961</c:v>
                </c:pt>
                <c:pt idx="34">
                  <c:v>1358.6918737775179</c:v>
                </c:pt>
                <c:pt idx="35">
                  <c:v>1407.4275157626616</c:v>
                </c:pt>
                <c:pt idx="36">
                  <c:v>1443.1725302024429</c:v>
                </c:pt>
                <c:pt idx="37">
                  <c:v>1478.9820098133619</c:v>
                </c:pt>
                <c:pt idx="38">
                  <c:v>1514.8322191917894</c:v>
                </c:pt>
                <c:pt idx="39">
                  <c:v>1550.7266157541792</c:v>
                </c:pt>
                <c:pt idx="40">
                  <c:v>1586.6517358967367</c:v>
                </c:pt>
                <c:pt idx="41">
                  <c:v>1622.6097682568434</c:v>
                </c:pt>
                <c:pt idx="42">
                  <c:v>1658.6101522743356</c:v>
                </c:pt>
                <c:pt idx="43">
                  <c:v>1694.6420316300948</c:v>
                </c:pt>
                <c:pt idx="44">
                  <c:v>1730.7109908305381</c:v>
                </c:pt>
                <c:pt idx="45">
                  <c:v>1766.8202719644987</c:v>
                </c:pt>
                <c:pt idx="46">
                  <c:v>1808.3792719236051</c:v>
                </c:pt>
                <c:pt idx="47">
                  <c:v>1858.4769884987236</c:v>
                </c:pt>
                <c:pt idx="48">
                  <c:v>1908.5879625269965</c:v>
                </c:pt>
                <c:pt idx="49">
                  <c:v>1958.7163443469994</c:v>
                </c:pt>
                <c:pt idx="50">
                  <c:v>2008.4863985579245</c:v>
                </c:pt>
                <c:pt idx="51">
                  <c:v>2045.2658252234874</c:v>
                </c:pt>
                <c:pt idx="52">
                  <c:v>2082.1097170601874</c:v>
                </c:pt>
                <c:pt idx="53">
                  <c:v>2118.9943386643963</c:v>
                </c:pt>
                <c:pt idx="54">
                  <c:v>2155.9231474525677</c:v>
                </c:pt>
                <c:pt idx="55">
                  <c:v>2192.8826798209061</c:v>
                </c:pt>
              </c:numCache>
            </c:numRef>
          </c:yVal>
          <c:smooth val="1"/>
          <c:extLst>
            <c:ext xmlns:c16="http://schemas.microsoft.com/office/drawing/2014/chart" uri="{C3380CC4-5D6E-409C-BE32-E72D297353CC}">
              <c16:uniqueId val="{00000002-C0DC-477E-B456-E68D20D08B51}"/>
            </c:ext>
          </c:extLst>
        </c:ser>
        <c:ser>
          <c:idx val="3"/>
          <c:order val="3"/>
          <c:tx>
            <c:strRef>
              <c:f>'Combo (DS1)'!$A$69</c:f>
              <c:strCache>
                <c:ptCount val="1"/>
                <c:pt idx="0">
                  <c:v>Combination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'Combo (DS1)'!$B$65:$BE$65</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(DS1)'!$B$69:$BE$69</c:f>
              <c:numCache>
                <c:formatCode>General</c:formatCode>
                <c:ptCount val="56"/>
                <c:pt idx="1">
                  <c:v>8.8131754271715419</c:v>
                </c:pt>
                <c:pt idx="2">
                  <c:v>18.428279252628872</c:v>
                </c:pt>
                <c:pt idx="3">
                  <c:v>28.336428758332218</c:v>
                </c:pt>
                <c:pt idx="4">
                  <c:v>40.247466411403877</c:v>
                </c:pt>
                <c:pt idx="5">
                  <c:v>49.794629846556781</c:v>
                </c:pt>
                <c:pt idx="6">
                  <c:v>57.67675643501164</c:v>
                </c:pt>
                <c:pt idx="7">
                  <c:v>66.126816350090579</c:v>
                </c:pt>
                <c:pt idx="8">
                  <c:v>74.722637307964845</c:v>
                </c:pt>
                <c:pt idx="9">
                  <c:v>83.234754672381882</c:v>
                </c:pt>
                <c:pt idx="10">
                  <c:v>93.622636404402954</c:v>
                </c:pt>
                <c:pt idx="11">
                  <c:v>184.00781455485986</c:v>
                </c:pt>
                <c:pt idx="12">
                  <c:v>196.59959168572695</c:v>
                </c:pt>
                <c:pt idx="13">
                  <c:v>208.84542415266205</c:v>
                </c:pt>
                <c:pt idx="14">
                  <c:v>222.20343450154954</c:v>
                </c:pt>
                <c:pt idx="15">
                  <c:v>235.28396077709485</c:v>
                </c:pt>
                <c:pt idx="16">
                  <c:v>250.21144852572738</c:v>
                </c:pt>
                <c:pt idx="17">
                  <c:v>266.09597874191394</c:v>
                </c:pt>
                <c:pt idx="18">
                  <c:v>280.98673718407582</c:v>
                </c:pt>
                <c:pt idx="19">
                  <c:v>296.62560009325279</c:v>
                </c:pt>
                <c:pt idx="20">
                  <c:v>312.19612851594212</c:v>
                </c:pt>
                <c:pt idx="21">
                  <c:v>330.19723598087671</c:v>
                </c:pt>
                <c:pt idx="22">
                  <c:v>347.07365914651723</c:v>
                </c:pt>
                <c:pt idx="23">
                  <c:v>363.50522118419411</c:v>
                </c:pt>
                <c:pt idx="24">
                  <c:v>381.11083194633113</c:v>
                </c:pt>
                <c:pt idx="25">
                  <c:v>398.47032382805173</c:v>
                </c:pt>
                <c:pt idx="26">
                  <c:v>412.56427191470277</c:v>
                </c:pt>
                <c:pt idx="27">
                  <c:v>426.68719883155381</c:v>
                </c:pt>
                <c:pt idx="28">
                  <c:v>440.82966033347395</c:v>
                </c:pt>
                <c:pt idx="29">
                  <c:v>454.9985214860086</c:v>
                </c:pt>
                <c:pt idx="30">
                  <c:v>469.19818776330294</c:v>
                </c:pt>
                <c:pt idx="31">
                  <c:v>485.15891200170176</c:v>
                </c:pt>
                <c:pt idx="32">
                  <c:v>501.16762007983021</c:v>
                </c:pt>
                <c:pt idx="33">
                  <c:v>517.21452059941055</c:v>
                </c:pt>
                <c:pt idx="34">
                  <c:v>533.29836605118351</c:v>
                </c:pt>
                <c:pt idx="35">
                  <c:v>549.38743134935544</c:v>
                </c:pt>
                <c:pt idx="36">
                  <c:v>565.50993047585246</c:v>
                </c:pt>
                <c:pt idx="37">
                  <c:v>581.6768096136941</c:v>
                </c:pt>
                <c:pt idx="38">
                  <c:v>597.86657756468298</c:v>
                </c:pt>
                <c:pt idx="39">
                  <c:v>614.08469472419063</c:v>
                </c:pt>
                <c:pt idx="40">
                  <c:v>630.31948938214975</c:v>
                </c:pt>
                <c:pt idx="41">
                  <c:v>645.43856573699975</c:v>
                </c:pt>
                <c:pt idx="42">
                  <c:v>660.5874591791486</c:v>
                </c:pt>
                <c:pt idx="43">
                  <c:v>675.75664750426586</c:v>
                </c:pt>
                <c:pt idx="44">
                  <c:v>690.95292544184724</c:v>
                </c:pt>
                <c:pt idx="45">
                  <c:v>706.18063494779813</c:v>
                </c:pt>
                <c:pt idx="46">
                  <c:v>723.16997144705283</c:v>
                </c:pt>
                <c:pt idx="47">
                  <c:v>740.20780888462753</c:v>
                </c:pt>
                <c:pt idx="48">
                  <c:v>757.2843088487549</c:v>
                </c:pt>
                <c:pt idx="49">
                  <c:v>774.39818124140913</c:v>
                </c:pt>
                <c:pt idx="50">
                  <c:v>791.51766237185245</c:v>
                </c:pt>
                <c:pt idx="51">
                  <c:v>808.67093120780225</c:v>
                </c:pt>
                <c:pt idx="52">
                  <c:v>825.86890215775247</c:v>
                </c:pt>
                <c:pt idx="53">
                  <c:v>843.09005517465869</c:v>
                </c:pt>
                <c:pt idx="54">
                  <c:v>860.33982444943513</c:v>
                </c:pt>
                <c:pt idx="55">
                  <c:v>877.60651445961514</c:v>
                </c:pt>
              </c:numCache>
            </c:numRef>
          </c:yVal>
          <c:smooth val="1"/>
          <c:extLst>
            <c:ext xmlns:c16="http://schemas.microsoft.com/office/drawing/2014/chart" uri="{C3380CC4-5D6E-409C-BE32-E72D297353CC}">
              <c16:uniqueId val="{00000003-C0DC-477E-B456-E68D20D08B51}"/>
            </c:ext>
          </c:extLst>
        </c:ser>
        <c:ser>
          <c:idx val="4"/>
          <c:order val="4"/>
          <c:tx>
            <c:strRef>
              <c:f>'Combo (DS1)'!$A$70</c:f>
              <c:strCache>
                <c:ptCount val="1"/>
                <c:pt idx="0">
                  <c:v>Combination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'Combo (DS1)'!$B$65:$BE$65</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(DS1)'!$B$70:$BE$70</c:f>
              <c:numCache>
                <c:formatCode>General</c:formatCode>
                <c:ptCount val="56"/>
                <c:pt idx="1">
                  <c:v>26.242503650496801</c:v>
                </c:pt>
                <c:pt idx="2">
                  <c:v>72.60274968879304</c:v>
                </c:pt>
                <c:pt idx="3">
                  <c:v>118.50986019016264</c:v>
                </c:pt>
                <c:pt idx="4">
                  <c:v>171.21748093260339</c:v>
                </c:pt>
                <c:pt idx="5">
                  <c:v>224.19454548608761</c:v>
                </c:pt>
                <c:pt idx="6">
                  <c:v>250.63376733483062</c:v>
                </c:pt>
                <c:pt idx="7">
                  <c:v>281.47619099066429</c:v>
                </c:pt>
                <c:pt idx="8">
                  <c:v>313.0521048611937</c:v>
                </c:pt>
                <c:pt idx="9">
                  <c:v>343.2211196508627</c:v>
                </c:pt>
                <c:pt idx="10">
                  <c:v>377.9406215063745</c:v>
                </c:pt>
                <c:pt idx="11">
                  <c:v>450.70869830131562</c:v>
                </c:pt>
                <c:pt idx="12">
                  <c:v>476.66558744740792</c:v>
                </c:pt>
                <c:pt idx="13">
                  <c:v>500.80211951407199</c:v>
                </c:pt>
                <c:pt idx="14">
                  <c:v>525.75586025749237</c:v>
                </c:pt>
                <c:pt idx="15">
                  <c:v>552.83566268917355</c:v>
                </c:pt>
                <c:pt idx="16">
                  <c:v>582.96296368148796</c:v>
                </c:pt>
                <c:pt idx="17">
                  <c:v>620.69641761114337</c:v>
                </c:pt>
                <c:pt idx="18">
                  <c:v>659.00504323234316</c:v>
                </c:pt>
                <c:pt idx="19">
                  <c:v>699.01035003721961</c:v>
                </c:pt>
                <c:pt idx="20">
                  <c:v>735.29438441917102</c:v>
                </c:pt>
                <c:pt idx="21">
                  <c:v>764.81373050918808</c:v>
                </c:pt>
                <c:pt idx="22">
                  <c:v>795.57468584822038</c:v>
                </c:pt>
                <c:pt idx="23">
                  <c:v>824.19875639175984</c:v>
                </c:pt>
                <c:pt idx="24">
                  <c:v>858.78533710887245</c:v>
                </c:pt>
                <c:pt idx="25">
                  <c:v>890.96416057870579</c:v>
                </c:pt>
                <c:pt idx="26">
                  <c:v>918.21381969619608</c:v>
                </c:pt>
                <c:pt idx="27">
                  <c:v>947.51953332672485</c:v>
                </c:pt>
                <c:pt idx="28">
                  <c:v>976.82503259538692</c:v>
                </c:pt>
                <c:pt idx="29">
                  <c:v>1006.1683426283847</c:v>
                </c:pt>
                <c:pt idx="30">
                  <c:v>1035.5531031235596</c:v>
                </c:pt>
                <c:pt idx="31">
                  <c:v>1068.0992013316811</c:v>
                </c:pt>
                <c:pt idx="32">
                  <c:v>1108.2386459843583</c:v>
                </c:pt>
                <c:pt idx="33">
                  <c:v>1148.3652868208464</c:v>
                </c:pt>
                <c:pt idx="34">
                  <c:v>1188.5179424933126</c:v>
                </c:pt>
                <c:pt idx="35">
                  <c:v>1228.6683273980566</c:v>
                </c:pt>
                <c:pt idx="36">
                  <c:v>1259.2670725939577</c:v>
                </c:pt>
                <c:pt idx="37">
                  <c:v>1291.9366614156149</c:v>
                </c:pt>
                <c:pt idx="38">
                  <c:v>1324.6090948136643</c:v>
                </c:pt>
                <c:pt idx="39">
                  <c:v>1357.3212601605842</c:v>
                </c:pt>
                <c:pt idx="40">
                  <c:v>1389.7677236391223</c:v>
                </c:pt>
                <c:pt idx="41">
                  <c:v>1418.0516659925386</c:v>
                </c:pt>
                <c:pt idx="42">
                  <c:v>1448.3916745056067</c:v>
                </c:pt>
                <c:pt idx="43">
                  <c:v>1478.7314792202685</c:v>
                </c:pt>
                <c:pt idx="44">
                  <c:v>1509.1091042854875</c:v>
                </c:pt>
                <c:pt idx="45">
                  <c:v>1539.5281885165934</c:v>
                </c:pt>
                <c:pt idx="46">
                  <c:v>1573.1086183666905</c:v>
                </c:pt>
                <c:pt idx="47">
                  <c:v>1614.2824018458307</c:v>
                </c:pt>
                <c:pt idx="48">
                  <c:v>1655.4433880400697</c:v>
                </c:pt>
                <c:pt idx="49">
                  <c:v>1696.6303950098545</c:v>
                </c:pt>
                <c:pt idx="50">
                  <c:v>1737.815136615113</c:v>
                </c:pt>
                <c:pt idx="51">
                  <c:v>1769.4482434282431</c:v>
                </c:pt>
                <c:pt idx="52">
                  <c:v>1803.1521983423731</c:v>
                </c:pt>
                <c:pt idx="53">
                  <c:v>1836.8590019073179</c:v>
                </c:pt>
                <c:pt idx="54">
                  <c:v>1870.6055411314755</c:v>
                </c:pt>
                <c:pt idx="55">
                  <c:v>1904.0863818667469</c:v>
                </c:pt>
              </c:numCache>
            </c:numRef>
          </c:yVal>
          <c:smooth val="1"/>
          <c:extLst>
            <c:ext xmlns:c16="http://schemas.microsoft.com/office/drawing/2014/chart" uri="{C3380CC4-5D6E-409C-BE32-E72D297353CC}">
              <c16:uniqueId val="{00000004-C0DC-477E-B456-E68D20D08B51}"/>
            </c:ext>
          </c:extLst>
        </c:ser>
        <c:dLbls>
          <c:showLegendKey val="0"/>
          <c:showVal val="0"/>
          <c:showCatName val="0"/>
          <c:showSerName val="0"/>
          <c:showPercent val="0"/>
          <c:showBubbleSize val="0"/>
        </c:dLbls>
        <c:axId val="1951245887"/>
        <c:axId val="1951237247"/>
      </c:scatterChart>
      <c:valAx>
        <c:axId val="195124588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37247"/>
        <c:crosses val="autoZero"/>
        <c:crossBetween val="midCat"/>
      </c:valAx>
      <c:valAx>
        <c:axId val="195123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458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'Combo (DS1)'!$A$5</c:f>
              <c:strCache>
                <c:ptCount val="1"/>
                <c:pt idx="0">
                  <c:v>Base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'Combo (DS1)'!$B$4:$BE$4</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'Combo (DS1)'!$B$5:$BE$5</c:f>
              <c:numCache>
                <c:formatCode>0.00</c:formatCode>
                <c:ptCount val="56"/>
                <c:pt idx="0">
                  <c:v>-0.12112499121013087</c:v>
                </c:pt>
                <c:pt idx="1">
                  <c:v>-0.87590618297840095</c:v>
                </c:pt>
                <c:pt idx="2">
                  <c:v>-1.5913543731290005</c:v>
                </c:pt>
                <c:pt idx="3">
                  <c:v>-2.3568316616599958</c:v>
                </c:pt>
                <c:pt idx="4">
                  <c:v>-3.2768694621379701</c:v>
                </c:pt>
                <c:pt idx="5">
                  <c:v>-4.1368035120894291</c:v>
                </c:pt>
                <c:pt idx="6">
                  <c:v>-12.014390659411127</c:v>
                </c:pt>
                <c:pt idx="7">
                  <c:v>-12.83075262563213</c:v>
                </c:pt>
                <c:pt idx="8">
                  <c:v>-13.525438834289329</c:v>
                </c:pt>
                <c:pt idx="9">
                  <c:v>-14.319279001058383</c:v>
                </c:pt>
                <c:pt idx="10">
                  <c:v>-15.109032806870673</c:v>
                </c:pt>
                <c:pt idx="11">
                  <c:v>-25.109032806870673</c:v>
                </c:pt>
                <c:pt idx="12">
                  <c:v>-30.109032806870673</c:v>
                </c:pt>
                <c:pt idx="13">
                  <c:v>-31.109032806870673</c:v>
                </c:pt>
                <c:pt idx="14">
                  <c:v>-32.109032806870673</c:v>
                </c:pt>
                <c:pt idx="15">
                  <c:v>-33.109032806870673</c:v>
                </c:pt>
                <c:pt idx="16">
                  <c:v>-34.109032806870673</c:v>
                </c:pt>
                <c:pt idx="17">
                  <c:v>-89.215983506707204</c:v>
                </c:pt>
                <c:pt idx="18">
                  <c:v>-92.46493686047593</c:v>
                </c:pt>
                <c:pt idx="19">
                  <c:v>-93.148685357337229</c:v>
                </c:pt>
                <c:pt idx="20">
                  <c:v>-93.836680527448692</c:v>
                </c:pt>
                <c:pt idx="21">
                  <c:v>-94.56489278480143</c:v>
                </c:pt>
                <c:pt idx="22">
                  <c:v>-95.565752307264077</c:v>
                </c:pt>
                <c:pt idx="23">
                  <c:v>-96.56918329374983</c:v>
                </c:pt>
                <c:pt idx="24">
                  <c:v>-97.573996145105156</c:v>
                </c:pt>
                <c:pt idx="25">
                  <c:v>-98.571098551032691</c:v>
                </c:pt>
                <c:pt idx="26">
                  <c:v>-99.579872300023922</c:v>
                </c:pt>
                <c:pt idx="27">
                  <c:v>-100.58941735555689</c:v>
                </c:pt>
                <c:pt idx="28">
                  <c:v>-101.59937975681457</c:v>
                </c:pt>
                <c:pt idx="29">
                  <c:v>-102.60940750277987</c:v>
                </c:pt>
                <c:pt idx="30">
                  <c:v>-103.66694386169164</c:v>
                </c:pt>
                <c:pt idx="31">
                  <c:v>-104.8098701851055</c:v>
                </c:pt>
                <c:pt idx="32">
                  <c:v>-105.96376980277955</c:v>
                </c:pt>
                <c:pt idx="33">
                  <c:v>-107.11907534296871</c:v>
                </c:pt>
                <c:pt idx="34">
                  <c:v>-108.2742484126228</c:v>
                </c:pt>
                <c:pt idx="35">
                  <c:v>-109.43046506239759</c:v>
                </c:pt>
                <c:pt idx="36">
                  <c:v>-110.58620082249692</c:v>
                </c:pt>
                <c:pt idx="37">
                  <c:v>-111.7326375835015</c:v>
                </c:pt>
                <c:pt idx="38">
                  <c:v>-112.88831466729302</c:v>
                </c:pt>
                <c:pt idx="39">
                  <c:v>-114.04442725690987</c:v>
                </c:pt>
                <c:pt idx="40">
                  <c:v>-115.20017867982676</c:v>
                </c:pt>
                <c:pt idx="41">
                  <c:v>-116.35545731878169</c:v>
                </c:pt>
                <c:pt idx="42">
                  <c:v>-117.51016736752243</c:v>
                </c:pt>
                <c:pt idx="43">
                  <c:v>-118.6542076201471</c:v>
                </c:pt>
                <c:pt idx="44">
                  <c:v>-119.80749118147649</c:v>
                </c:pt>
                <c:pt idx="45">
                  <c:v>-120.95995033754852</c:v>
                </c:pt>
                <c:pt idx="46">
                  <c:v>-122.11149486833224</c:v>
                </c:pt>
                <c:pt idx="47">
                  <c:v>-123.26207958272695</c:v>
                </c:pt>
                <c:pt idx="48">
                  <c:v>-124.41227514640343</c:v>
                </c:pt>
                <c:pt idx="49">
                  <c:v>-125.55073241320582</c:v>
                </c:pt>
                <c:pt idx="50">
                  <c:v>-126.69804776875375</c:v>
                </c:pt>
                <c:pt idx="51">
                  <c:v>-127.84482245746352</c:v>
                </c:pt>
                <c:pt idx="52">
                  <c:v>-128.98971320940225</c:v>
                </c:pt>
                <c:pt idx="53">
                  <c:v>-130.13397048826221</c:v>
                </c:pt>
                <c:pt idx="54">
                  <c:v>-131.27692584343458</c:v>
                </c:pt>
                <c:pt idx="55">
                  <c:v>-132.46635625391824</c:v>
                </c:pt>
              </c:numCache>
            </c:numRef>
          </c:yVal>
          <c:smooth val="1"/>
          <c:extLst>
            <c:ext xmlns:c16="http://schemas.microsoft.com/office/drawing/2014/chart" uri="{C3380CC4-5D6E-409C-BE32-E72D297353CC}">
              <c16:uniqueId val="{00000000-9CBE-4A6C-8F2B-03202F2D47BD}"/>
            </c:ext>
          </c:extLst>
        </c:ser>
        <c:dLbls>
          <c:showLegendKey val="0"/>
          <c:showVal val="0"/>
          <c:showCatName val="0"/>
          <c:showSerName val="0"/>
          <c:showPercent val="0"/>
          <c:showBubbleSize val="0"/>
        </c:dLbls>
        <c:axId val="1948078335"/>
        <c:axId val="1948086975"/>
      </c:scatterChart>
      <c:valAx>
        <c:axId val="194807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86975"/>
        <c:crosses val="autoZero"/>
        <c:crossBetween val="midCat"/>
      </c:valAx>
      <c:valAx>
        <c:axId val="1948086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7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552450</xdr:colOff>
      <xdr:row>22</xdr:row>
      <xdr:rowOff>468890</xdr:rowOff>
    </xdr:from>
    <xdr:to>
      <xdr:col>19</xdr:col>
      <xdr:colOff>638089</xdr:colOff>
      <xdr:row>40</xdr:row>
      <xdr:rowOff>86590</xdr:rowOff>
    </xdr:to>
    <xdr:graphicFrame macro="">
      <xdr:nvGraphicFramePr>
        <xdr:cNvPr id="2" name="Chart 1">
          <a:extLst>
            <a:ext uri="{FF2B5EF4-FFF2-40B4-BE49-F238E27FC236}">
              <a16:creationId xmlns:a16="http://schemas.microsoft.com/office/drawing/2014/main" id="{2ED3E20A-980F-08DA-4C1B-703E35134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766331</xdr:colOff>
      <xdr:row>46</xdr:row>
      <xdr:rowOff>85034</xdr:rowOff>
    </xdr:from>
    <xdr:to>
      <xdr:col>21</xdr:col>
      <xdr:colOff>700434</xdr:colOff>
      <xdr:row>56</xdr:row>
      <xdr:rowOff>2857</xdr:rowOff>
    </xdr:to>
    <xdr:graphicFrame macro="">
      <xdr:nvGraphicFramePr>
        <xdr:cNvPr id="3" name="Chart 2">
          <a:extLst>
            <a:ext uri="{FF2B5EF4-FFF2-40B4-BE49-F238E27FC236}">
              <a16:creationId xmlns:a16="http://schemas.microsoft.com/office/drawing/2014/main" id="{25D92EAD-BFD8-483C-0FA2-5E67D321F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754855</xdr:colOff>
      <xdr:row>94</xdr:row>
      <xdr:rowOff>81017</xdr:rowOff>
    </xdr:from>
    <xdr:to>
      <xdr:col>29</xdr:col>
      <xdr:colOff>349568</xdr:colOff>
      <xdr:row>146</xdr:row>
      <xdr:rowOff>79534</xdr:rowOff>
    </xdr:to>
    <xdr:graphicFrame macro="">
      <xdr:nvGraphicFramePr>
        <xdr:cNvPr id="8" name="Chart 7">
          <a:extLst>
            <a:ext uri="{FF2B5EF4-FFF2-40B4-BE49-F238E27FC236}">
              <a16:creationId xmlns:a16="http://schemas.microsoft.com/office/drawing/2014/main" id="{BBB9DBD6-B129-144E-05D0-015A91AB3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88</xdr:row>
      <xdr:rowOff>243026</xdr:rowOff>
    </xdr:from>
    <xdr:to>
      <xdr:col>11</xdr:col>
      <xdr:colOff>635877</xdr:colOff>
      <xdr:row>142</xdr:row>
      <xdr:rowOff>149067</xdr:rowOff>
    </xdr:to>
    <xdr:graphicFrame macro="">
      <xdr:nvGraphicFramePr>
        <xdr:cNvPr id="11" name="Chart 10">
          <a:extLst>
            <a:ext uri="{FF2B5EF4-FFF2-40B4-BE49-F238E27FC236}">
              <a16:creationId xmlns:a16="http://schemas.microsoft.com/office/drawing/2014/main" id="{8A8996B6-54DD-4E46-141F-60FAFBCD5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839677</xdr:colOff>
      <xdr:row>139</xdr:row>
      <xdr:rowOff>172410</xdr:rowOff>
    </xdr:from>
    <xdr:to>
      <xdr:col>13</xdr:col>
      <xdr:colOff>271937</xdr:colOff>
      <xdr:row>186</xdr:row>
      <xdr:rowOff>13813</xdr:rowOff>
    </xdr:to>
    <xdr:graphicFrame macro="">
      <xdr:nvGraphicFramePr>
        <xdr:cNvPr id="13" name="Chart 12">
          <a:extLst>
            <a:ext uri="{FF2B5EF4-FFF2-40B4-BE49-F238E27FC236}">
              <a16:creationId xmlns:a16="http://schemas.microsoft.com/office/drawing/2014/main" id="{95808D21-CDBB-D9EF-943B-91398318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33342</xdr:colOff>
      <xdr:row>145</xdr:row>
      <xdr:rowOff>13293</xdr:rowOff>
    </xdr:from>
    <xdr:to>
      <xdr:col>31</xdr:col>
      <xdr:colOff>580549</xdr:colOff>
      <xdr:row>191</xdr:row>
      <xdr:rowOff>33813</xdr:rowOff>
    </xdr:to>
    <xdr:graphicFrame macro="">
      <xdr:nvGraphicFramePr>
        <xdr:cNvPr id="15" name="Chart 14">
          <a:extLst>
            <a:ext uri="{FF2B5EF4-FFF2-40B4-BE49-F238E27FC236}">
              <a16:creationId xmlns:a16="http://schemas.microsoft.com/office/drawing/2014/main" id="{6ADEA8B5-F7EA-73A5-96D9-CC2AB34C5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126076</xdr:colOff>
      <xdr:row>75</xdr:row>
      <xdr:rowOff>51260</xdr:rowOff>
    </xdr:from>
    <xdr:to>
      <xdr:col>36</xdr:col>
      <xdr:colOff>883920</xdr:colOff>
      <xdr:row>85</xdr:row>
      <xdr:rowOff>304799</xdr:rowOff>
    </xdr:to>
    <xdr:graphicFrame macro="">
      <xdr:nvGraphicFramePr>
        <xdr:cNvPr id="17" name="Chart 16">
          <a:extLst>
            <a:ext uri="{FF2B5EF4-FFF2-40B4-BE49-F238E27FC236}">
              <a16:creationId xmlns:a16="http://schemas.microsoft.com/office/drawing/2014/main" id="{D0E46C56-530B-412D-1EF4-2C3CE4BCF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5973-8402-4880-A938-B555D2D6A25C}">
  <dimension ref="A1:BT304"/>
  <sheetViews>
    <sheetView workbookViewId="0">
      <selection activeCell="D40" sqref="D40"/>
    </sheetView>
  </sheetViews>
  <sheetFormatPr defaultRowHeight="13.8"/>
  <cols>
    <col min="1" max="1" width="9" style="25"/>
    <col min="15" max="15" width="32.5" style="25" customWidth="1"/>
    <col min="16" max="16" width="26.296875" style="25" customWidth="1"/>
    <col min="17" max="20" width="9" style="25"/>
    <col min="21" max="21" width="33.19921875" style="25" customWidth="1"/>
    <col min="22" max="72" width="9" style="25"/>
  </cols>
  <sheetData>
    <row r="1" spans="2:21" s="25" customFormat="1"/>
    <row r="2" spans="2:21">
      <c r="B2" s="37" t="s">
        <v>83</v>
      </c>
      <c r="C2" s="38"/>
      <c r="D2" s="38"/>
      <c r="E2" s="38"/>
      <c r="F2" s="38"/>
      <c r="G2" s="38"/>
      <c r="H2" s="38"/>
      <c r="I2" s="38"/>
      <c r="J2" s="38"/>
      <c r="K2" s="38"/>
      <c r="L2" s="38"/>
      <c r="M2" s="38"/>
      <c r="N2" s="39"/>
      <c r="O2" s="25" t="s">
        <v>96</v>
      </c>
      <c r="U2" s="47"/>
    </row>
    <row r="3" spans="2:21">
      <c r="B3" s="40"/>
      <c r="C3" s="41"/>
      <c r="D3" s="41"/>
      <c r="E3" s="41"/>
      <c r="F3" s="41"/>
      <c r="G3" s="41"/>
      <c r="H3" s="41"/>
      <c r="I3" s="41"/>
      <c r="J3" s="41"/>
      <c r="K3" s="41"/>
      <c r="L3" s="41"/>
      <c r="M3" s="41"/>
      <c r="N3" s="42"/>
      <c r="O3" s="46"/>
      <c r="P3" s="47"/>
      <c r="Q3" s="47"/>
      <c r="R3" s="47"/>
      <c r="S3" s="47"/>
      <c r="T3" s="47"/>
      <c r="U3" s="47"/>
    </row>
    <row r="4" spans="2:21">
      <c r="B4" s="40"/>
      <c r="C4" s="41"/>
      <c r="D4" s="41"/>
      <c r="E4" s="41"/>
      <c r="F4" s="41"/>
      <c r="G4" s="41"/>
      <c r="H4" s="41"/>
      <c r="I4" s="41"/>
      <c r="J4" s="41"/>
      <c r="K4" s="41"/>
      <c r="L4" s="41"/>
      <c r="M4" s="41"/>
      <c r="N4" s="42"/>
      <c r="O4" s="48"/>
      <c r="P4" s="47"/>
      <c r="Q4" s="47"/>
      <c r="R4" s="47"/>
      <c r="S4" s="47"/>
      <c r="T4" s="47"/>
      <c r="U4" s="47"/>
    </row>
    <row r="5" spans="2:21">
      <c r="B5" s="40"/>
      <c r="C5" s="41"/>
      <c r="D5" s="41"/>
      <c r="E5" s="41"/>
      <c r="F5" s="41"/>
      <c r="G5" s="41"/>
      <c r="H5" s="41"/>
      <c r="I5" s="41"/>
      <c r="J5" s="41"/>
      <c r="K5" s="41"/>
      <c r="L5" s="41"/>
      <c r="M5" s="41"/>
      <c r="N5" s="42"/>
      <c r="O5" s="48"/>
      <c r="P5" s="47"/>
      <c r="Q5" s="47"/>
      <c r="R5" s="47"/>
      <c r="S5" s="47"/>
      <c r="T5" s="47"/>
      <c r="U5" s="47"/>
    </row>
    <row r="6" spans="2:21">
      <c r="B6" s="40"/>
      <c r="C6" s="41"/>
      <c r="D6" s="41"/>
      <c r="E6" s="41"/>
      <c r="F6" s="41"/>
      <c r="G6" s="41"/>
      <c r="H6" s="41"/>
      <c r="I6" s="41"/>
      <c r="J6" s="41"/>
      <c r="K6" s="41"/>
      <c r="L6" s="41"/>
      <c r="M6" s="41"/>
      <c r="N6" s="42"/>
      <c r="O6" s="48"/>
      <c r="P6" s="47"/>
      <c r="Q6" s="47"/>
      <c r="R6" s="47"/>
      <c r="S6" s="47"/>
      <c r="T6" s="47"/>
      <c r="U6" s="47"/>
    </row>
    <row r="7" spans="2:21">
      <c r="B7" s="40"/>
      <c r="C7" s="41"/>
      <c r="D7" s="41"/>
      <c r="E7" s="41"/>
      <c r="F7" s="41"/>
      <c r="G7" s="41"/>
      <c r="H7" s="41"/>
      <c r="I7" s="41"/>
      <c r="J7" s="41"/>
      <c r="K7" s="41"/>
      <c r="L7" s="41"/>
      <c r="M7" s="41"/>
      <c r="N7" s="42"/>
      <c r="O7" s="48"/>
      <c r="P7" s="47"/>
      <c r="Q7" s="47"/>
      <c r="R7" s="47"/>
      <c r="S7" s="47"/>
      <c r="T7" s="47"/>
      <c r="U7" s="47"/>
    </row>
    <row r="8" spans="2:21">
      <c r="B8" s="40"/>
      <c r="C8" s="41"/>
      <c r="D8" s="41"/>
      <c r="E8" s="41"/>
      <c r="F8" s="41"/>
      <c r="G8" s="41"/>
      <c r="H8" s="41"/>
      <c r="I8" s="41"/>
      <c r="J8" s="41"/>
      <c r="K8" s="41"/>
      <c r="L8" s="41"/>
      <c r="M8" s="41"/>
      <c r="N8" s="42"/>
      <c r="O8" s="48"/>
      <c r="P8" s="47"/>
      <c r="Q8" s="47"/>
      <c r="R8" s="47"/>
      <c r="S8" s="47"/>
      <c r="T8" s="47"/>
      <c r="U8" s="47"/>
    </row>
    <row r="9" spans="2:21">
      <c r="B9" s="40"/>
      <c r="C9" s="41"/>
      <c r="D9" s="41"/>
      <c r="E9" s="41"/>
      <c r="F9" s="41"/>
      <c r="G9" s="41"/>
      <c r="H9" s="41"/>
      <c r="I9" s="41"/>
      <c r="J9" s="41"/>
      <c r="K9" s="41"/>
      <c r="L9" s="41"/>
      <c r="M9" s="41"/>
      <c r="N9" s="42"/>
      <c r="O9" s="48"/>
      <c r="P9" s="47"/>
      <c r="Q9" s="47"/>
      <c r="R9" s="47"/>
      <c r="S9" s="47"/>
      <c r="T9" s="47"/>
      <c r="U9" s="47"/>
    </row>
    <row r="10" spans="2:21" ht="15" customHeight="1">
      <c r="B10" s="40"/>
      <c r="C10" s="41"/>
      <c r="D10" s="41"/>
      <c r="E10" s="41"/>
      <c r="F10" s="41"/>
      <c r="G10" s="41"/>
      <c r="H10" s="41"/>
      <c r="I10" s="41"/>
      <c r="J10" s="41"/>
      <c r="K10" s="41"/>
      <c r="L10" s="41"/>
      <c r="M10" s="41"/>
      <c r="N10" s="42"/>
      <c r="O10" s="48"/>
      <c r="P10" s="47"/>
      <c r="Q10" s="47"/>
      <c r="R10" s="47"/>
      <c r="S10" s="47"/>
      <c r="T10" s="47"/>
      <c r="U10" s="47"/>
    </row>
    <row r="11" spans="2:21">
      <c r="B11" s="40"/>
      <c r="C11" s="41"/>
      <c r="D11" s="41"/>
      <c r="E11" s="41"/>
      <c r="F11" s="41"/>
      <c r="G11" s="41"/>
      <c r="H11" s="41"/>
      <c r="I11" s="41"/>
      <c r="J11" s="41"/>
      <c r="K11" s="41"/>
      <c r="L11" s="41"/>
      <c r="M11" s="41"/>
      <c r="N11" s="42"/>
      <c r="O11" s="48"/>
      <c r="P11" s="47"/>
      <c r="Q11" s="47"/>
      <c r="R11" s="47"/>
      <c r="S11" s="47"/>
      <c r="T11" s="47"/>
      <c r="U11" s="47"/>
    </row>
    <row r="12" spans="2:21">
      <c r="B12" s="40"/>
      <c r="C12" s="41"/>
      <c r="D12" s="41"/>
      <c r="E12" s="41"/>
      <c r="F12" s="41"/>
      <c r="G12" s="41"/>
      <c r="H12" s="41"/>
      <c r="I12" s="41"/>
      <c r="J12" s="41"/>
      <c r="K12" s="41"/>
      <c r="L12" s="41"/>
      <c r="M12" s="41"/>
      <c r="N12" s="42"/>
      <c r="O12" s="48"/>
      <c r="P12" s="47"/>
      <c r="Q12" s="47"/>
      <c r="R12" s="47"/>
      <c r="S12" s="47"/>
      <c r="T12" s="47"/>
      <c r="U12" s="47"/>
    </row>
    <row r="13" spans="2:21">
      <c r="B13" s="40"/>
      <c r="C13" s="41"/>
      <c r="D13" s="41"/>
      <c r="E13" s="41"/>
      <c r="F13" s="41"/>
      <c r="G13" s="41"/>
      <c r="H13" s="41"/>
      <c r="I13" s="41"/>
      <c r="J13" s="41"/>
      <c r="K13" s="41"/>
      <c r="L13" s="41"/>
      <c r="M13" s="41"/>
      <c r="N13" s="42"/>
      <c r="O13" s="48"/>
      <c r="P13" s="47"/>
      <c r="Q13" s="47"/>
      <c r="R13" s="47"/>
      <c r="S13" s="47"/>
      <c r="T13" s="47"/>
      <c r="U13" s="47"/>
    </row>
    <row r="14" spans="2:21">
      <c r="B14" s="40"/>
      <c r="C14" s="41"/>
      <c r="D14" s="41"/>
      <c r="E14" s="41"/>
      <c r="F14" s="41"/>
      <c r="G14" s="41"/>
      <c r="H14" s="41"/>
      <c r="I14" s="41"/>
      <c r="J14" s="41"/>
      <c r="K14" s="41"/>
      <c r="L14" s="41"/>
      <c r="M14" s="41"/>
      <c r="N14" s="42"/>
      <c r="O14" s="48"/>
      <c r="P14" s="47"/>
      <c r="Q14" s="47"/>
      <c r="R14" s="47"/>
      <c r="S14" s="47"/>
      <c r="T14" s="47"/>
      <c r="U14" s="47"/>
    </row>
    <row r="15" spans="2:21">
      <c r="B15" s="40"/>
      <c r="C15" s="41"/>
      <c r="D15" s="41"/>
      <c r="E15" s="41"/>
      <c r="F15" s="41"/>
      <c r="G15" s="41"/>
      <c r="H15" s="41"/>
      <c r="I15" s="41"/>
      <c r="J15" s="41"/>
      <c r="K15" s="41"/>
      <c r="L15" s="41"/>
      <c r="M15" s="41"/>
      <c r="N15" s="42"/>
      <c r="O15" s="48"/>
      <c r="P15" s="47"/>
      <c r="Q15" s="47"/>
      <c r="R15" s="47"/>
      <c r="S15" s="47"/>
      <c r="T15" s="47"/>
      <c r="U15" s="47"/>
    </row>
    <row r="16" spans="2:21">
      <c r="B16" s="40"/>
      <c r="C16" s="41"/>
      <c r="D16" s="41"/>
      <c r="E16" s="41"/>
      <c r="F16" s="41"/>
      <c r="G16" s="41"/>
      <c r="H16" s="41"/>
      <c r="I16" s="41"/>
      <c r="J16" s="41"/>
      <c r="K16" s="41"/>
      <c r="L16" s="41"/>
      <c r="M16" s="41"/>
      <c r="N16" s="42"/>
      <c r="O16" s="48"/>
      <c r="P16" s="47"/>
      <c r="Q16" s="47"/>
      <c r="R16" s="47"/>
      <c r="S16" s="47"/>
      <c r="T16" s="47"/>
      <c r="U16" s="47"/>
    </row>
    <row r="17" spans="2:21">
      <c r="B17" s="40"/>
      <c r="C17" s="41"/>
      <c r="D17" s="41"/>
      <c r="E17" s="41"/>
      <c r="F17" s="41"/>
      <c r="G17" s="41"/>
      <c r="H17" s="41"/>
      <c r="I17" s="41"/>
      <c r="J17" s="41"/>
      <c r="K17" s="41"/>
      <c r="L17" s="41"/>
      <c r="M17" s="41"/>
      <c r="N17" s="42"/>
      <c r="O17" s="48"/>
      <c r="P17" s="47"/>
      <c r="Q17" s="47"/>
      <c r="R17" s="47"/>
      <c r="S17" s="47"/>
      <c r="T17" s="47"/>
      <c r="U17" s="47"/>
    </row>
    <row r="18" spans="2:21">
      <c r="B18" s="40"/>
      <c r="C18" s="41"/>
      <c r="D18" s="41"/>
      <c r="E18" s="41"/>
      <c r="F18" s="41"/>
      <c r="G18" s="41"/>
      <c r="H18" s="41"/>
      <c r="I18" s="41"/>
      <c r="J18" s="41"/>
      <c r="K18" s="41"/>
      <c r="L18" s="41"/>
      <c r="M18" s="41"/>
      <c r="N18" s="42"/>
      <c r="O18" s="48"/>
      <c r="P18" s="47"/>
      <c r="Q18" s="47"/>
      <c r="R18" s="47"/>
      <c r="S18" s="47"/>
      <c r="T18" s="47"/>
      <c r="U18" s="47"/>
    </row>
    <row r="19" spans="2:21">
      <c r="B19" s="40"/>
      <c r="C19" s="41"/>
      <c r="D19" s="41"/>
      <c r="E19" s="41"/>
      <c r="F19" s="41"/>
      <c r="G19" s="41"/>
      <c r="H19" s="41"/>
      <c r="I19" s="41"/>
      <c r="J19" s="41"/>
      <c r="K19" s="41"/>
      <c r="L19" s="41"/>
      <c r="M19" s="41"/>
      <c r="N19" s="42"/>
      <c r="O19" s="48"/>
      <c r="P19" s="47"/>
      <c r="Q19" s="47"/>
      <c r="R19" s="47"/>
      <c r="S19" s="47"/>
      <c r="T19" s="47"/>
      <c r="U19" s="47"/>
    </row>
    <row r="20" spans="2:21">
      <c r="B20" s="40"/>
      <c r="C20" s="41"/>
      <c r="D20" s="41"/>
      <c r="E20" s="41"/>
      <c r="F20" s="41"/>
      <c r="G20" s="41"/>
      <c r="H20" s="41"/>
      <c r="I20" s="41"/>
      <c r="J20" s="41"/>
      <c r="K20" s="41"/>
      <c r="L20" s="41"/>
      <c r="M20" s="41"/>
      <c r="N20" s="42"/>
      <c r="O20" s="48"/>
      <c r="P20" s="47"/>
      <c r="Q20" s="47"/>
      <c r="R20" s="47"/>
      <c r="S20" s="47"/>
      <c r="T20" s="47"/>
      <c r="U20" s="47"/>
    </row>
    <row r="21" spans="2:21">
      <c r="B21" s="40"/>
      <c r="C21" s="41"/>
      <c r="D21" s="41"/>
      <c r="E21" s="41"/>
      <c r="F21" s="41"/>
      <c r="G21" s="41"/>
      <c r="H21" s="41"/>
      <c r="I21" s="41"/>
      <c r="J21" s="41"/>
      <c r="K21" s="41"/>
      <c r="L21" s="41"/>
      <c r="M21" s="41"/>
      <c r="N21" s="42"/>
      <c r="O21" s="48"/>
      <c r="P21" s="47"/>
      <c r="Q21" s="47"/>
      <c r="R21" s="47"/>
      <c r="S21" s="47"/>
      <c r="T21" s="47"/>
      <c r="U21" s="47"/>
    </row>
    <row r="22" spans="2:21">
      <c r="B22" s="40"/>
      <c r="C22" s="41"/>
      <c r="D22" s="41"/>
      <c r="E22" s="41"/>
      <c r="F22" s="41"/>
      <c r="G22" s="41"/>
      <c r="H22" s="41"/>
      <c r="I22" s="41"/>
      <c r="J22" s="41"/>
      <c r="K22" s="41"/>
      <c r="L22" s="41"/>
      <c r="M22" s="41"/>
      <c r="N22" s="42"/>
      <c r="O22" s="48"/>
      <c r="P22" s="47"/>
      <c r="Q22" s="47"/>
      <c r="R22" s="47"/>
      <c r="S22" s="47"/>
      <c r="T22" s="47"/>
      <c r="U22" s="47"/>
    </row>
    <row r="23" spans="2:21">
      <c r="B23" s="40"/>
      <c r="C23" s="41"/>
      <c r="D23" s="41"/>
      <c r="E23" s="41"/>
      <c r="F23" s="41"/>
      <c r="G23" s="41"/>
      <c r="H23" s="41"/>
      <c r="I23" s="41"/>
      <c r="J23" s="41"/>
      <c r="K23" s="41"/>
      <c r="L23" s="41"/>
      <c r="M23" s="41"/>
      <c r="N23" s="42"/>
      <c r="O23" s="48"/>
      <c r="P23" s="47"/>
      <c r="Q23" s="47"/>
      <c r="R23" s="47"/>
      <c r="S23" s="47"/>
      <c r="T23" s="47"/>
      <c r="U23" s="47"/>
    </row>
    <row r="24" spans="2:21">
      <c r="B24" s="40"/>
      <c r="C24" s="41"/>
      <c r="D24" s="41"/>
      <c r="E24" s="41"/>
      <c r="F24" s="41"/>
      <c r="G24" s="41"/>
      <c r="H24" s="41"/>
      <c r="I24" s="41"/>
      <c r="J24" s="41"/>
      <c r="K24" s="41"/>
      <c r="L24" s="41"/>
      <c r="M24" s="41"/>
      <c r="N24" s="42"/>
      <c r="O24" s="48"/>
      <c r="P24" s="47"/>
      <c r="Q24" s="47"/>
      <c r="R24" s="47"/>
      <c r="S24" s="47"/>
      <c r="T24" s="47"/>
      <c r="U24" s="47"/>
    </row>
    <row r="25" spans="2:21">
      <c r="B25" s="40"/>
      <c r="C25" s="41"/>
      <c r="D25" s="41"/>
      <c r="E25" s="41"/>
      <c r="F25" s="41"/>
      <c r="G25" s="41"/>
      <c r="H25" s="41"/>
      <c r="I25" s="41"/>
      <c r="J25" s="41"/>
      <c r="K25" s="41"/>
      <c r="L25" s="41"/>
      <c r="M25" s="41"/>
      <c r="N25" s="42"/>
      <c r="O25" s="48"/>
      <c r="P25" s="47"/>
      <c r="Q25" s="47"/>
      <c r="R25" s="47"/>
      <c r="S25" s="47"/>
      <c r="T25" s="47"/>
      <c r="U25" s="47"/>
    </row>
    <row r="26" spans="2:21">
      <c r="B26" s="40"/>
      <c r="C26" s="41"/>
      <c r="D26" s="41"/>
      <c r="E26" s="41"/>
      <c r="F26" s="41"/>
      <c r="G26" s="41"/>
      <c r="H26" s="41"/>
      <c r="I26" s="41"/>
      <c r="J26" s="41"/>
      <c r="K26" s="41"/>
      <c r="L26" s="41"/>
      <c r="M26" s="41"/>
      <c r="N26" s="42"/>
      <c r="O26" s="48"/>
      <c r="P26" s="47"/>
      <c r="Q26" s="47"/>
      <c r="R26" s="47"/>
      <c r="S26" s="47"/>
      <c r="T26" s="47"/>
      <c r="U26" s="47"/>
    </row>
    <row r="27" spans="2:21">
      <c r="B27" s="40"/>
      <c r="C27" s="41"/>
      <c r="D27" s="41"/>
      <c r="E27" s="41"/>
      <c r="F27" s="41"/>
      <c r="G27" s="41"/>
      <c r="H27" s="41"/>
      <c r="I27" s="41"/>
      <c r="J27" s="41"/>
      <c r="K27" s="41"/>
      <c r="L27" s="41"/>
      <c r="M27" s="41"/>
      <c r="N27" s="42"/>
      <c r="O27" s="48"/>
      <c r="P27" s="47"/>
      <c r="Q27" s="47"/>
      <c r="R27" s="47"/>
      <c r="S27" s="47"/>
      <c r="T27" s="47"/>
      <c r="U27" s="47"/>
    </row>
    <row r="28" spans="2:21">
      <c r="B28" s="40"/>
      <c r="C28" s="41"/>
      <c r="D28" s="41"/>
      <c r="E28" s="41"/>
      <c r="F28" s="41"/>
      <c r="G28" s="41"/>
      <c r="H28" s="41"/>
      <c r="I28" s="41"/>
      <c r="J28" s="41"/>
      <c r="K28" s="41"/>
      <c r="L28" s="41"/>
      <c r="M28" s="41"/>
      <c r="N28" s="42"/>
      <c r="O28" s="48"/>
      <c r="P28" s="47"/>
      <c r="Q28" s="47"/>
      <c r="R28" s="47"/>
      <c r="S28" s="47"/>
      <c r="T28" s="47"/>
      <c r="U28" s="47"/>
    </row>
    <row r="29" spans="2:21">
      <c r="B29" s="40"/>
      <c r="C29" s="41"/>
      <c r="D29" s="41"/>
      <c r="E29" s="41"/>
      <c r="F29" s="41"/>
      <c r="G29" s="41"/>
      <c r="H29" s="41"/>
      <c r="I29" s="41"/>
      <c r="J29" s="41"/>
      <c r="K29" s="41"/>
      <c r="L29" s="41"/>
      <c r="M29" s="41"/>
      <c r="N29" s="42"/>
      <c r="O29" s="48"/>
      <c r="P29" s="47"/>
      <c r="Q29" s="47"/>
      <c r="R29" s="47"/>
      <c r="S29" s="47"/>
      <c r="T29" s="47"/>
      <c r="U29" s="47"/>
    </row>
    <row r="30" spans="2:21">
      <c r="B30" s="40"/>
      <c r="C30" s="41"/>
      <c r="D30" s="41"/>
      <c r="E30" s="41"/>
      <c r="F30" s="41"/>
      <c r="G30" s="41"/>
      <c r="H30" s="41"/>
      <c r="I30" s="41"/>
      <c r="J30" s="41"/>
      <c r="K30" s="41"/>
      <c r="L30" s="41"/>
      <c r="M30" s="41"/>
      <c r="N30" s="42"/>
      <c r="O30" s="48"/>
      <c r="P30" s="47"/>
      <c r="Q30" s="47"/>
      <c r="R30" s="47"/>
      <c r="S30" s="47"/>
      <c r="T30" s="47"/>
      <c r="U30" s="47"/>
    </row>
    <row r="31" spans="2:21">
      <c r="B31" s="40"/>
      <c r="C31" s="41"/>
      <c r="D31" s="41"/>
      <c r="E31" s="41"/>
      <c r="F31" s="41"/>
      <c r="G31" s="41"/>
      <c r="H31" s="41"/>
      <c r="I31" s="41"/>
      <c r="J31" s="41"/>
      <c r="K31" s="41"/>
      <c r="L31" s="41"/>
      <c r="M31" s="41"/>
      <c r="N31" s="42"/>
      <c r="O31" s="48"/>
      <c r="P31" s="47"/>
      <c r="Q31" s="47"/>
      <c r="R31" s="47"/>
      <c r="S31" s="47"/>
      <c r="T31" s="47"/>
      <c r="U31" s="47"/>
    </row>
    <row r="32" spans="2:21">
      <c r="B32" s="43"/>
      <c r="C32" s="44"/>
      <c r="D32" s="44"/>
      <c r="E32" s="44"/>
      <c r="F32" s="44"/>
      <c r="G32" s="44"/>
      <c r="H32" s="44"/>
      <c r="I32" s="44"/>
      <c r="J32" s="44"/>
      <c r="K32" s="44"/>
      <c r="L32" s="44"/>
      <c r="M32" s="44"/>
      <c r="N32" s="45"/>
      <c r="O32" s="48"/>
      <c r="P32" s="47"/>
      <c r="Q32" s="47"/>
      <c r="R32" s="47"/>
      <c r="S32" s="47"/>
      <c r="T32" s="47"/>
      <c r="U32" s="47"/>
    </row>
    <row r="33" spans="15:16" s="25" customFormat="1">
      <c r="O33" s="29"/>
      <c r="P33" s="29"/>
    </row>
    <row r="34" spans="15:16" s="25" customFormat="1"/>
    <row r="35" spans="15:16" s="25" customFormat="1"/>
    <row r="36" spans="15:16" s="25" customFormat="1"/>
    <row r="37" spans="15:16" s="25" customFormat="1"/>
    <row r="38" spans="15:16" s="25" customFormat="1"/>
    <row r="39" spans="15:16" s="25" customFormat="1"/>
    <row r="40" spans="15:16" s="25" customFormat="1"/>
    <row r="41" spans="15:16" s="25" customFormat="1"/>
    <row r="42" spans="15:16" s="25" customFormat="1"/>
    <row r="43" spans="15:16" s="25" customFormat="1"/>
    <row r="44" spans="15:16" s="25" customFormat="1"/>
    <row r="45" spans="15:16" s="25" customFormat="1"/>
    <row r="46" spans="15:16" s="25" customFormat="1"/>
    <row r="47" spans="15:16" s="25" customFormat="1"/>
    <row r="48" spans="15:16" s="25" customFormat="1"/>
    <row r="49" s="25" customFormat="1"/>
    <row r="50" s="25" customFormat="1"/>
    <row r="51" s="25" customFormat="1"/>
    <row r="52" s="25" customFormat="1"/>
    <row r="53" s="25" customFormat="1"/>
    <row r="54" s="25" customFormat="1"/>
    <row r="55" s="25" customFormat="1"/>
    <row r="56" s="25" customFormat="1"/>
    <row r="57" s="25" customFormat="1"/>
    <row r="58" s="25" customFormat="1"/>
    <row r="59" s="25" customFormat="1"/>
    <row r="60" s="25" customFormat="1"/>
    <row r="61" s="25" customFormat="1"/>
    <row r="62" s="25" customFormat="1"/>
    <row r="63" s="25" customFormat="1"/>
    <row r="64" s="25" customFormat="1"/>
    <row r="65" s="25" customFormat="1"/>
    <row r="66" s="25" customFormat="1"/>
    <row r="67" s="25" customFormat="1"/>
    <row r="68" s="25" customFormat="1"/>
    <row r="69" s="25" customFormat="1"/>
    <row r="70" s="25" customFormat="1"/>
    <row r="71" s="25" customFormat="1"/>
    <row r="72" s="25" customFormat="1"/>
    <row r="73" s="25" customFormat="1"/>
    <row r="74" s="25" customFormat="1"/>
    <row r="75" s="25" customFormat="1"/>
    <row r="76" s="25" customFormat="1"/>
    <row r="77" s="25" customFormat="1"/>
    <row r="78" s="25" customFormat="1"/>
    <row r="79" s="25" customFormat="1"/>
    <row r="80" s="25" customFormat="1"/>
    <row r="81" s="25" customFormat="1"/>
    <row r="82" s="25" customFormat="1"/>
    <row r="83" s="25" customFormat="1"/>
    <row r="84" s="25" customFormat="1"/>
    <row r="85" s="25" customFormat="1"/>
    <row r="86" s="25" customFormat="1"/>
    <row r="87" s="25" customFormat="1"/>
    <row r="88" s="25" customFormat="1"/>
    <row r="89" s="25" customFormat="1"/>
    <row r="90" s="25" customFormat="1"/>
    <row r="91" s="25" customFormat="1"/>
    <row r="92" s="25" customFormat="1"/>
    <row r="93" s="25" customFormat="1"/>
    <row r="94" s="25" customFormat="1"/>
    <row r="95" s="25" customFormat="1"/>
    <row r="96" s="25" customFormat="1"/>
    <row r="97" s="25" customFormat="1"/>
    <row r="98" s="25" customFormat="1"/>
    <row r="99" s="25" customFormat="1"/>
    <row r="100" s="25" customFormat="1"/>
    <row r="101" s="25" customFormat="1"/>
    <row r="102" s="25" customFormat="1"/>
    <row r="103" s="25" customFormat="1"/>
    <row r="104" s="25" customFormat="1"/>
    <row r="105" s="25" customFormat="1"/>
    <row r="106" s="25" customFormat="1"/>
    <row r="107" s="25" customFormat="1"/>
    <row r="108" s="25" customFormat="1"/>
    <row r="109" s="25" customFormat="1"/>
    <row r="110" s="25" customFormat="1"/>
    <row r="111" s="25" customFormat="1"/>
    <row r="112" s="25" customFormat="1"/>
    <row r="113" s="25" customFormat="1"/>
    <row r="114" s="25" customFormat="1"/>
    <row r="115" s="25" customFormat="1"/>
    <row r="116" s="25" customFormat="1"/>
    <row r="117" s="25" customFormat="1"/>
    <row r="118" s="25" customFormat="1"/>
    <row r="119" s="25" customFormat="1"/>
    <row r="120" s="25" customFormat="1"/>
    <row r="121" s="25" customFormat="1"/>
    <row r="122" s="25" customFormat="1"/>
    <row r="123" s="25" customFormat="1"/>
    <row r="124" s="25" customFormat="1"/>
    <row r="125" s="25" customFormat="1"/>
    <row r="126" s="25" customFormat="1"/>
    <row r="127" s="25" customFormat="1"/>
    <row r="128" s="25" customFormat="1"/>
    <row r="129" s="25" customFormat="1"/>
    <row r="130" s="25" customFormat="1"/>
    <row r="131" s="25" customFormat="1"/>
    <row r="132" s="25" customFormat="1"/>
    <row r="133" s="25" customFormat="1"/>
    <row r="134" s="25" customFormat="1"/>
    <row r="135" s="25" customFormat="1"/>
    <row r="136" s="25" customFormat="1"/>
    <row r="137" s="25" customFormat="1"/>
    <row r="138" s="25" customFormat="1"/>
    <row r="139" s="25" customFormat="1"/>
    <row r="140" s="25" customFormat="1"/>
    <row r="141" s="25" customFormat="1"/>
    <row r="142" s="25" customFormat="1"/>
    <row r="143" s="25" customFormat="1"/>
    <row r="144" s="25" customFormat="1"/>
    <row r="145" s="25" customFormat="1"/>
    <row r="146" s="25" customFormat="1"/>
    <row r="147" s="25" customFormat="1"/>
    <row r="148" s="25" customFormat="1"/>
    <row r="149" s="25" customFormat="1"/>
    <row r="150" s="25" customFormat="1"/>
    <row r="151" s="25" customFormat="1"/>
    <row r="152" s="25" customFormat="1"/>
    <row r="153" s="25" customFormat="1"/>
    <row r="154" s="25" customFormat="1"/>
    <row r="155" s="25" customFormat="1"/>
    <row r="156" s="25" customFormat="1"/>
    <row r="157" s="25" customFormat="1"/>
    <row r="158" s="25" customFormat="1"/>
    <row r="159" s="25" customFormat="1"/>
    <row r="160" s="25" customFormat="1"/>
    <row r="161" s="25" customFormat="1"/>
    <row r="162" s="25" customFormat="1"/>
    <row r="163" s="25" customFormat="1"/>
    <row r="164" s="25" customFormat="1"/>
    <row r="165" s="25" customFormat="1"/>
    <row r="166" s="25" customFormat="1"/>
    <row r="167" s="25" customFormat="1"/>
    <row r="168" s="25" customFormat="1"/>
    <row r="169" s="25" customFormat="1"/>
    <row r="170" s="25" customFormat="1"/>
    <row r="171" s="25" customFormat="1"/>
    <row r="172" s="25" customFormat="1"/>
    <row r="173" s="25" customFormat="1"/>
    <row r="174" s="25" customFormat="1"/>
    <row r="175" s="25" customFormat="1"/>
    <row r="176" s="25" customFormat="1"/>
    <row r="177" s="25" customFormat="1"/>
    <row r="178" s="25" customFormat="1"/>
    <row r="179" s="25" customFormat="1"/>
    <row r="180" s="25" customFormat="1"/>
    <row r="181" s="25" customFormat="1"/>
    <row r="182" s="25" customFormat="1"/>
    <row r="183" s="25" customFormat="1"/>
    <row r="184" s="25" customFormat="1"/>
    <row r="185" s="25" customFormat="1"/>
    <row r="186" s="25" customFormat="1"/>
    <row r="187" s="25" customFormat="1"/>
    <row r="188" s="25" customFormat="1"/>
    <row r="189" s="25" customFormat="1"/>
    <row r="190" s="25" customFormat="1"/>
    <row r="191" s="25" customFormat="1"/>
    <row r="192" s="25" customFormat="1"/>
    <row r="193" s="25" customFormat="1"/>
    <row r="194" s="25" customFormat="1"/>
    <row r="195" s="25" customFormat="1"/>
    <row r="196" s="25" customFormat="1"/>
    <row r="197" s="25" customFormat="1"/>
    <row r="198" s="25" customFormat="1"/>
    <row r="199" s="25" customFormat="1"/>
    <row r="200" s="25" customFormat="1"/>
    <row r="201" s="25" customFormat="1"/>
    <row r="202" s="25" customFormat="1"/>
    <row r="203" s="25" customFormat="1"/>
    <row r="204" s="25" customFormat="1"/>
    <row r="205" s="25" customFormat="1"/>
    <row r="206" s="25" customFormat="1"/>
    <row r="207" s="25" customFormat="1"/>
    <row r="208" s="25" customFormat="1"/>
    <row r="209" s="25" customFormat="1"/>
    <row r="210" s="25" customFormat="1"/>
    <row r="211" s="25" customFormat="1"/>
    <row r="212" s="25" customFormat="1"/>
    <row r="213" s="25" customFormat="1"/>
    <row r="214" s="25" customFormat="1"/>
    <row r="215" s="25" customFormat="1"/>
    <row r="216" s="25" customFormat="1"/>
    <row r="217" s="25" customFormat="1"/>
    <row r="218" s="25" customFormat="1"/>
    <row r="219" s="25" customFormat="1"/>
    <row r="220" s="25" customFormat="1"/>
    <row r="221" s="25" customFormat="1"/>
    <row r="222" s="25" customFormat="1"/>
    <row r="223" s="25" customFormat="1"/>
    <row r="224" s="25" customFormat="1"/>
    <row r="225" s="25" customFormat="1"/>
    <row r="226" s="25" customFormat="1"/>
    <row r="227" s="25" customFormat="1"/>
    <row r="228" s="25" customFormat="1"/>
    <row r="229" s="25" customFormat="1"/>
    <row r="230" s="25" customFormat="1"/>
    <row r="231" s="25" customFormat="1"/>
    <row r="232" s="25" customFormat="1"/>
    <row r="233" s="25" customFormat="1"/>
    <row r="234" s="25" customFormat="1"/>
    <row r="235" s="25" customFormat="1"/>
    <row r="236" s="25" customFormat="1"/>
    <row r="237" s="25" customFormat="1"/>
    <row r="238" s="25" customFormat="1"/>
    <row r="239" s="25" customFormat="1"/>
    <row r="240" s="25" customFormat="1"/>
    <row r="241" s="25" customFormat="1"/>
    <row r="242" s="25" customFormat="1"/>
    <row r="243" s="25" customFormat="1"/>
    <row r="244" s="25" customFormat="1"/>
    <row r="245" s="25" customFormat="1"/>
    <row r="246" s="25" customFormat="1"/>
    <row r="247" s="25" customFormat="1"/>
    <row r="248" s="25" customFormat="1"/>
    <row r="249" s="25" customFormat="1"/>
    <row r="250" s="25" customFormat="1"/>
    <row r="251" s="25" customFormat="1"/>
    <row r="252" s="25" customFormat="1"/>
    <row r="253" s="25" customFormat="1"/>
    <row r="254" s="25" customFormat="1"/>
    <row r="255" s="25" customFormat="1"/>
    <row r="256" s="25" customFormat="1"/>
    <row r="257" s="25" customFormat="1"/>
    <row r="258" s="25" customFormat="1"/>
    <row r="259" s="25" customFormat="1"/>
    <row r="260" s="25" customFormat="1"/>
    <row r="261" s="25" customFormat="1"/>
    <row r="262" s="25" customFormat="1"/>
    <row r="263" s="25" customFormat="1"/>
    <row r="264" s="25" customFormat="1"/>
    <row r="265" s="25" customFormat="1"/>
    <row r="266" s="25" customFormat="1"/>
    <row r="267" s="25" customFormat="1"/>
    <row r="268" s="25" customFormat="1"/>
    <row r="269" s="25" customFormat="1"/>
    <row r="270" s="25" customFormat="1"/>
    <row r="271" s="25" customFormat="1"/>
    <row r="272" s="25" customFormat="1"/>
    <row r="273" s="25" customFormat="1"/>
    <row r="274" s="25" customFormat="1"/>
    <row r="275" s="25" customFormat="1"/>
    <row r="276" s="25" customFormat="1"/>
    <row r="277" s="25" customFormat="1"/>
    <row r="278" s="25" customFormat="1"/>
    <row r="279" s="25" customFormat="1"/>
    <row r="280" s="25" customFormat="1"/>
    <row r="281" s="25" customFormat="1"/>
    <row r="282" s="25" customFormat="1"/>
    <row r="283" s="25" customFormat="1"/>
    <row r="284" s="25" customFormat="1"/>
    <row r="285" s="25" customFormat="1"/>
    <row r="286" s="25" customFormat="1"/>
    <row r="287" s="25" customFormat="1"/>
    <row r="288" s="25" customFormat="1"/>
    <row r="289" s="25" customFormat="1"/>
    <row r="290" s="25" customFormat="1"/>
    <row r="291" s="25" customFormat="1"/>
    <row r="292" s="25" customFormat="1"/>
    <row r="293" s="25" customFormat="1"/>
    <row r="294" s="25" customFormat="1"/>
    <row r="295" s="25" customFormat="1"/>
    <row r="296" s="25" customFormat="1"/>
    <row r="297" s="25" customFormat="1"/>
    <row r="298" s="25" customFormat="1"/>
    <row r="299" s="25" customFormat="1"/>
    <row r="300" s="25" customFormat="1"/>
    <row r="301" s="25" customFormat="1"/>
    <row r="302" s="25" customFormat="1"/>
    <row r="303" s="25" customFormat="1"/>
    <row r="304" s="25" customFormat="1"/>
  </sheetData>
  <mergeCells count="3">
    <mergeCell ref="B2:N32"/>
    <mergeCell ref="O3:T32"/>
    <mergeCell ref="U2:U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2289-F068-4DBD-9CF3-5AB0557DA2CC}">
  <dimension ref="A1:E13"/>
  <sheetViews>
    <sheetView tabSelected="1" workbookViewId="0">
      <selection activeCell="E1" sqref="E1"/>
    </sheetView>
  </sheetViews>
  <sheetFormatPr defaultRowHeight="13.8"/>
  <cols>
    <col min="1" max="1" width="13" customWidth="1"/>
  </cols>
  <sheetData>
    <row r="1" spans="1:5" ht="110.4">
      <c r="A1" s="23" t="s">
        <v>63</v>
      </c>
      <c r="B1" s="24" t="s">
        <v>67</v>
      </c>
      <c r="C1" s="24" t="s">
        <v>68</v>
      </c>
      <c r="D1" s="24" t="s">
        <v>74</v>
      </c>
      <c r="E1" s="23" t="s">
        <v>75</v>
      </c>
    </row>
    <row r="2" spans="1:5" ht="27.6">
      <c r="A2" s="13" t="s">
        <v>69</v>
      </c>
      <c r="B2" s="12">
        <v>20</v>
      </c>
      <c r="C2" s="12">
        <v>10</v>
      </c>
      <c r="D2" s="12">
        <v>50</v>
      </c>
      <c r="E2" s="13">
        <v>1.0499999999999998</v>
      </c>
    </row>
    <row r="3" spans="1:5" ht="27.6">
      <c r="A3" s="13" t="s">
        <v>70</v>
      </c>
      <c r="B3" s="12">
        <v>35</v>
      </c>
      <c r="C3" s="12">
        <v>20</v>
      </c>
      <c r="D3" s="12">
        <v>120</v>
      </c>
      <c r="E3" s="13">
        <v>5.43</v>
      </c>
    </row>
    <row r="4" spans="1:5" ht="27.6">
      <c r="A4" s="13" t="s">
        <v>76</v>
      </c>
      <c r="B4" s="12">
        <v>15</v>
      </c>
      <c r="C4" s="12">
        <v>12</v>
      </c>
      <c r="D4" s="12">
        <v>40</v>
      </c>
      <c r="E4" s="13">
        <v>1.2000000000000002</v>
      </c>
    </row>
    <row r="5" spans="1:5" ht="41.4">
      <c r="A5" s="13" t="s">
        <v>71</v>
      </c>
      <c r="B5" s="12">
        <v>15</v>
      </c>
      <c r="C5" s="12">
        <v>10</v>
      </c>
      <c r="D5" s="12">
        <v>50</v>
      </c>
      <c r="E5" s="13">
        <v>1.7999999999999998</v>
      </c>
    </row>
    <row r="6" spans="1:5" ht="41.4">
      <c r="A6" s="13" t="s">
        <v>77</v>
      </c>
      <c r="B6" s="12">
        <v>10</v>
      </c>
      <c r="C6" s="12">
        <v>8</v>
      </c>
      <c r="D6" s="12">
        <v>40</v>
      </c>
      <c r="E6" s="13">
        <v>0.60000000000000009</v>
      </c>
    </row>
    <row r="7" spans="1:5" ht="41.4">
      <c r="A7" s="13" t="s">
        <v>72</v>
      </c>
      <c r="B7" s="12">
        <v>5</v>
      </c>
      <c r="C7" s="12">
        <v>5</v>
      </c>
      <c r="D7" s="12">
        <v>10</v>
      </c>
      <c r="E7" s="13">
        <v>2.0999999999999996</v>
      </c>
    </row>
    <row r="8" spans="1:5" ht="41.4">
      <c r="A8" s="13" t="s">
        <v>73</v>
      </c>
      <c r="B8" s="12">
        <v>4</v>
      </c>
      <c r="C8" s="12">
        <v>5</v>
      </c>
      <c r="D8" s="12">
        <v>8</v>
      </c>
      <c r="E8" s="13">
        <v>1.5</v>
      </c>
    </row>
    <row r="9" spans="1:5" ht="41.4">
      <c r="A9" s="13" t="s">
        <v>78</v>
      </c>
      <c r="B9" s="12">
        <v>10</v>
      </c>
      <c r="C9" s="12">
        <v>10</v>
      </c>
      <c r="D9" s="12">
        <v>30</v>
      </c>
      <c r="E9" s="13">
        <v>1.7999999999999998</v>
      </c>
    </row>
    <row r="10" spans="1:5" ht="41.4">
      <c r="A10" s="13" t="s">
        <v>79</v>
      </c>
      <c r="B10" s="12">
        <v>20</v>
      </c>
      <c r="C10" s="12">
        <v>10</v>
      </c>
      <c r="D10" s="12">
        <v>30</v>
      </c>
      <c r="E10" s="13">
        <v>1.2000000000000002</v>
      </c>
    </row>
    <row r="11" spans="1:5">
      <c r="A11" s="13" t="s">
        <v>81</v>
      </c>
      <c r="B11" s="12">
        <v>5</v>
      </c>
      <c r="C11" s="12">
        <v>10</v>
      </c>
      <c r="D11" s="12">
        <v>20</v>
      </c>
      <c r="E11" s="13">
        <v>0.89999999999999991</v>
      </c>
    </row>
    <row r="12" spans="1:5">
      <c r="A12" s="13" t="s">
        <v>80</v>
      </c>
      <c r="B12" s="12">
        <v>10</v>
      </c>
      <c r="C12" s="12">
        <v>10</v>
      </c>
      <c r="D12" s="12">
        <v>10</v>
      </c>
      <c r="E12" s="13">
        <v>2.7</v>
      </c>
    </row>
    <row r="13" spans="1:5" ht="27.6">
      <c r="A13" s="13" t="s">
        <v>82</v>
      </c>
      <c r="B13" s="12">
        <v>3</v>
      </c>
      <c r="C13" s="12">
        <v>0</v>
      </c>
      <c r="D13" s="12">
        <v>0</v>
      </c>
      <c r="E13" s="13">
        <v>0.30000000000000004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F1FD6-29F3-4A6F-AE31-ED8095120E77}">
  <dimension ref="A3:BH4"/>
  <sheetViews>
    <sheetView zoomScale="70" zoomScaleNormal="70" workbookViewId="0">
      <selection activeCell="B3" sqref="B3:BF4"/>
    </sheetView>
  </sheetViews>
  <sheetFormatPr defaultRowHeight="13.8"/>
  <cols>
    <col min="2" max="2" width="28.09765625" customWidth="1"/>
  </cols>
  <sheetData>
    <row r="3" spans="1:60" s="5" customFormat="1" ht="14.4" thickBot="1">
      <c r="A3" s="1"/>
      <c r="B3" s="4"/>
      <c r="C3" s="2" t="s">
        <v>0</v>
      </c>
      <c r="D3" s="3" t="s">
        <v>1</v>
      </c>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c r="X3" s="3" t="s">
        <v>21</v>
      </c>
      <c r="Y3" s="3" t="s">
        <v>22</v>
      </c>
      <c r="Z3" s="3" t="s">
        <v>23</v>
      </c>
      <c r="AA3" s="3" t="s">
        <v>24</v>
      </c>
      <c r="AB3" s="3" t="s">
        <v>25</v>
      </c>
      <c r="AC3" s="3" t="s">
        <v>26</v>
      </c>
      <c r="AD3" s="3" t="s">
        <v>27</v>
      </c>
      <c r="AE3" s="3" t="s">
        <v>28</v>
      </c>
      <c r="AF3" s="3" t="s">
        <v>29</v>
      </c>
      <c r="AG3" s="3" t="s">
        <v>30</v>
      </c>
      <c r="AH3" s="3" t="s">
        <v>31</v>
      </c>
      <c r="AI3" s="3" t="s">
        <v>32</v>
      </c>
      <c r="AJ3" s="3" t="s">
        <v>33</v>
      </c>
      <c r="AK3" s="3" t="s">
        <v>34</v>
      </c>
      <c r="AL3" s="3" t="s">
        <v>35</v>
      </c>
      <c r="AM3" s="3" t="s">
        <v>36</v>
      </c>
      <c r="AN3" s="3" t="s">
        <v>37</v>
      </c>
      <c r="AO3" s="3" t="s">
        <v>38</v>
      </c>
      <c r="AP3" s="3" t="s">
        <v>39</v>
      </c>
      <c r="AQ3" s="3" t="s">
        <v>40</v>
      </c>
      <c r="AR3" s="3" t="s">
        <v>41</v>
      </c>
      <c r="AS3" s="3" t="s">
        <v>42</v>
      </c>
      <c r="AT3" s="3" t="s">
        <v>43</v>
      </c>
      <c r="AU3" s="3" t="s">
        <v>44</v>
      </c>
      <c r="AV3" s="3" t="s">
        <v>45</v>
      </c>
      <c r="AW3" s="3" t="s">
        <v>46</v>
      </c>
      <c r="AX3" s="3" t="s">
        <v>47</v>
      </c>
      <c r="AY3" s="3" t="s">
        <v>48</v>
      </c>
      <c r="AZ3" s="3" t="s">
        <v>49</v>
      </c>
      <c r="BA3" s="3" t="s">
        <v>50</v>
      </c>
      <c r="BB3" s="3" t="s">
        <v>51</v>
      </c>
      <c r="BC3" s="3" t="s">
        <v>52</v>
      </c>
      <c r="BD3" s="3" t="s">
        <v>53</v>
      </c>
      <c r="BE3" s="3" t="s">
        <v>54</v>
      </c>
      <c r="BF3" s="3" t="s">
        <v>55</v>
      </c>
      <c r="BH3" s="6"/>
    </row>
    <row r="4" spans="1:60" s="5" customFormat="1" ht="27.6">
      <c r="A4" s="1"/>
      <c r="B4" s="18" t="s">
        <v>64</v>
      </c>
      <c r="C4" s="7">
        <v>-0.12112499121013087</v>
      </c>
      <c r="D4" s="8">
        <v>-0.87590618297840095</v>
      </c>
      <c r="E4" s="8">
        <v>-1.5913543731290005</v>
      </c>
      <c r="F4" s="8">
        <v>-2.3568316616599958</v>
      </c>
      <c r="G4" s="8">
        <v>-3.2768694621379701</v>
      </c>
      <c r="H4" s="8">
        <v>-4.1368035120894291</v>
      </c>
      <c r="I4" s="8">
        <v>-12.014390659411127</v>
      </c>
      <c r="J4" s="8">
        <v>-12.83075262563213</v>
      </c>
      <c r="K4" s="8">
        <v>-13.525438834289329</v>
      </c>
      <c r="L4" s="8">
        <v>-14.319279001058383</v>
      </c>
      <c r="M4" s="8">
        <v>-15.109032806870673</v>
      </c>
      <c r="N4" s="8">
        <f>M4-10</f>
        <v>-25.109032806870673</v>
      </c>
      <c r="O4" s="8">
        <f>N4-5</f>
        <v>-30.109032806870673</v>
      </c>
      <c r="P4" s="8">
        <f>O4-1</f>
        <v>-31.109032806870673</v>
      </c>
      <c r="Q4" s="8">
        <f t="shared" ref="Q4:S4" si="0">P4-1</f>
        <v>-32.109032806870673</v>
      </c>
      <c r="R4" s="8">
        <f t="shared" si="0"/>
        <v>-33.109032806870673</v>
      </c>
      <c r="S4" s="8">
        <f t="shared" si="0"/>
        <v>-34.109032806870673</v>
      </c>
      <c r="T4" s="8">
        <v>-89.215983506707204</v>
      </c>
      <c r="U4" s="8">
        <v>-92.46493686047593</v>
      </c>
      <c r="V4" s="8">
        <v>-93.148685357337229</v>
      </c>
      <c r="W4" s="8">
        <v>-93.836680527448692</v>
      </c>
      <c r="X4" s="8">
        <v>-94.56489278480143</v>
      </c>
      <c r="Y4" s="8">
        <v>-95.565752307264077</v>
      </c>
      <c r="Z4" s="8">
        <v>-96.56918329374983</v>
      </c>
      <c r="AA4" s="8">
        <v>-97.573996145105156</v>
      </c>
      <c r="AB4" s="8">
        <v>-98.571098551032691</v>
      </c>
      <c r="AC4" s="8">
        <v>-99.579872300023922</v>
      </c>
      <c r="AD4" s="8">
        <v>-100.58941735555689</v>
      </c>
      <c r="AE4" s="8">
        <v>-101.59937975681457</v>
      </c>
      <c r="AF4" s="8">
        <v>-102.60940750277987</v>
      </c>
      <c r="AG4" s="8">
        <v>-103.66694386169164</v>
      </c>
      <c r="AH4" s="8">
        <v>-104.8098701851055</v>
      </c>
      <c r="AI4" s="8">
        <v>-105.96376980277955</v>
      </c>
      <c r="AJ4" s="8">
        <v>-107.11907534296871</v>
      </c>
      <c r="AK4" s="8">
        <v>-108.2742484126228</v>
      </c>
      <c r="AL4" s="8">
        <v>-109.43046506239759</v>
      </c>
      <c r="AM4" s="8">
        <v>-110.58620082249692</v>
      </c>
      <c r="AN4" s="8">
        <v>-111.7326375835015</v>
      </c>
      <c r="AO4" s="8">
        <v>-112.88831466729302</v>
      </c>
      <c r="AP4" s="8">
        <v>-114.04442725690987</v>
      </c>
      <c r="AQ4" s="8">
        <v>-115.20017867982676</v>
      </c>
      <c r="AR4" s="8">
        <v>-116.35545731878169</v>
      </c>
      <c r="AS4" s="8">
        <v>-117.51016736752243</v>
      </c>
      <c r="AT4" s="8">
        <v>-118.6542076201471</v>
      </c>
      <c r="AU4" s="8">
        <v>-119.80749118147649</v>
      </c>
      <c r="AV4" s="8">
        <v>-120.95995033754852</v>
      </c>
      <c r="AW4" s="8">
        <v>-122.11149486833224</v>
      </c>
      <c r="AX4" s="8">
        <v>-123.26207958272695</v>
      </c>
      <c r="AY4" s="8">
        <v>-124.41227514640343</v>
      </c>
      <c r="AZ4" s="8">
        <v>-125.55073241320582</v>
      </c>
      <c r="BA4" s="8">
        <v>-126.69804776875375</v>
      </c>
      <c r="BB4" s="8">
        <v>-127.84482245746352</v>
      </c>
      <c r="BC4" s="8">
        <v>-128.98971320940225</v>
      </c>
      <c r="BD4" s="8">
        <v>-130.13397048826221</v>
      </c>
      <c r="BE4" s="8">
        <v>-131.27692584343458</v>
      </c>
      <c r="BF4" s="8">
        <v>-132.46635625391824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6FCEC-1CC1-42E0-AEBB-20B8EB1B5A80}">
  <dimension ref="B3:BH40"/>
  <sheetViews>
    <sheetView topLeftCell="A6" zoomScale="55" zoomScaleNormal="55" workbookViewId="0">
      <selection activeCell="B23" sqref="B23:F35"/>
    </sheetView>
  </sheetViews>
  <sheetFormatPr defaultRowHeight="13.8"/>
  <cols>
    <col min="2" max="2" width="21.19921875" customWidth="1"/>
    <col min="3" max="7" width="11.3984375" bestFit="1" customWidth="1"/>
    <col min="8" max="8" width="11.8984375" bestFit="1" customWidth="1"/>
    <col min="9" max="57" width="11.3984375" bestFit="1" customWidth="1"/>
    <col min="58" max="58" width="11.3984375" customWidth="1"/>
    <col min="59" max="60" width="11.8984375" bestFit="1" customWidth="1"/>
  </cols>
  <sheetData>
    <row r="3" spans="2:60" s="10" customFormat="1">
      <c r="B3" s="9" t="s">
        <v>56</v>
      </c>
    </row>
    <row r="5" spans="2:60" ht="27.6">
      <c r="B5" s="15" t="s">
        <v>65</v>
      </c>
      <c r="C5" s="14" t="s">
        <v>1</v>
      </c>
      <c r="D5" s="14" t="s">
        <v>2</v>
      </c>
      <c r="E5" s="14" t="s">
        <v>3</v>
      </c>
      <c r="F5" s="14" t="s">
        <v>4</v>
      </c>
      <c r="G5" s="14" t="s">
        <v>5</v>
      </c>
      <c r="H5" s="14" t="s">
        <v>6</v>
      </c>
      <c r="I5" s="14" t="s">
        <v>7</v>
      </c>
      <c r="J5" s="14" t="s">
        <v>8</v>
      </c>
      <c r="K5" s="14" t="s">
        <v>9</v>
      </c>
      <c r="L5" s="14" t="s">
        <v>10</v>
      </c>
      <c r="M5" s="14" t="s">
        <v>11</v>
      </c>
      <c r="N5" s="14" t="s">
        <v>12</v>
      </c>
      <c r="O5" s="14" t="s">
        <v>13</v>
      </c>
      <c r="P5" s="14" t="s">
        <v>14</v>
      </c>
      <c r="Q5" s="14" t="s">
        <v>15</v>
      </c>
      <c r="R5" s="14" t="s">
        <v>16</v>
      </c>
      <c r="S5" s="14" t="s">
        <v>17</v>
      </c>
      <c r="T5" s="14" t="s">
        <v>18</v>
      </c>
      <c r="U5" s="14" t="s">
        <v>19</v>
      </c>
      <c r="V5" s="14" t="s">
        <v>20</v>
      </c>
      <c r="W5" s="14" t="s">
        <v>21</v>
      </c>
      <c r="X5" s="14" t="s">
        <v>22</v>
      </c>
      <c r="Y5" s="14" t="s">
        <v>23</v>
      </c>
      <c r="Z5" s="14" t="s">
        <v>24</v>
      </c>
      <c r="AA5" s="14" t="s">
        <v>25</v>
      </c>
      <c r="AB5" s="14" t="s">
        <v>26</v>
      </c>
      <c r="AC5" s="14" t="s">
        <v>27</v>
      </c>
      <c r="AD5" s="14" t="s">
        <v>28</v>
      </c>
      <c r="AE5" s="14" t="s">
        <v>29</v>
      </c>
      <c r="AF5" s="14" t="s">
        <v>30</v>
      </c>
      <c r="AG5" s="14" t="s">
        <v>31</v>
      </c>
      <c r="AH5" s="14" t="s">
        <v>32</v>
      </c>
      <c r="AI5" s="14" t="s">
        <v>33</v>
      </c>
      <c r="AJ5" s="14" t="s">
        <v>34</v>
      </c>
      <c r="AK5" s="14" t="s">
        <v>35</v>
      </c>
      <c r="AL5" s="14" t="s">
        <v>36</v>
      </c>
      <c r="AM5" s="14" t="s">
        <v>37</v>
      </c>
      <c r="AN5" s="14" t="s">
        <v>38</v>
      </c>
      <c r="AO5" s="14" t="s">
        <v>39</v>
      </c>
      <c r="AP5" s="14" t="s">
        <v>40</v>
      </c>
      <c r="AQ5" s="14" t="s">
        <v>41</v>
      </c>
      <c r="AR5" s="14" t="s">
        <v>42</v>
      </c>
      <c r="AS5" s="14" t="s">
        <v>43</v>
      </c>
      <c r="AT5" s="14" t="s">
        <v>44</v>
      </c>
      <c r="AU5" s="14" t="s">
        <v>45</v>
      </c>
      <c r="AV5" s="14" t="s">
        <v>46</v>
      </c>
      <c r="AW5" s="14" t="s">
        <v>47</v>
      </c>
      <c r="AX5" s="14" t="s">
        <v>48</v>
      </c>
      <c r="AY5" s="14" t="s">
        <v>49</v>
      </c>
      <c r="AZ5" s="14" t="s">
        <v>50</v>
      </c>
      <c r="BA5" s="14" t="s">
        <v>51</v>
      </c>
      <c r="BB5" s="14" t="s">
        <v>52</v>
      </c>
      <c r="BC5" s="14" t="s">
        <v>53</v>
      </c>
      <c r="BD5" s="14" t="s">
        <v>54</v>
      </c>
      <c r="BE5" s="14" t="s">
        <v>55</v>
      </c>
      <c r="BF5" s="35" t="s">
        <v>112</v>
      </c>
      <c r="BG5" s="35" t="s">
        <v>113</v>
      </c>
      <c r="BH5" s="35" t="s">
        <v>115</v>
      </c>
    </row>
    <row r="6" spans="2:60">
      <c r="B6" s="13" t="s">
        <v>58</v>
      </c>
      <c r="C6" s="12">
        <v>1.8883635854927951</v>
      </c>
      <c r="D6" s="12">
        <v>4.6625980750277183</v>
      </c>
      <c r="E6" s="12">
        <v>7.4599509202491996</v>
      </c>
      <c r="F6" s="12">
        <v>10.279998000016839</v>
      </c>
      <c r="G6" s="12">
        <v>13.121768979920246</v>
      </c>
      <c r="H6" s="12">
        <v>15.157450764298034</v>
      </c>
      <c r="I6" s="12">
        <v>17.147923059594948</v>
      </c>
      <c r="J6" s="12">
        <v>19.186969406111668</v>
      </c>
      <c r="K6" s="12">
        <v>21.277025346664466</v>
      </c>
      <c r="L6" s="12">
        <v>23.226126000172343</v>
      </c>
      <c r="M6" s="12">
        <v>25.588246473220472</v>
      </c>
      <c r="N6" s="12">
        <v>28.369623348384557</v>
      </c>
      <c r="O6" s="12">
        <v>31.120773268925198</v>
      </c>
      <c r="P6" s="12">
        <v>33.844465082651261</v>
      </c>
      <c r="Q6" s="12">
        <v>36.543716999907886</v>
      </c>
      <c r="R6" s="12">
        <v>39.219953509454676</v>
      </c>
      <c r="S6" s="12">
        <v>41.876043108746195</v>
      </c>
      <c r="T6" s="12">
        <v>44.513298504098429</v>
      </c>
      <c r="U6" s="12">
        <v>47.136029345611171</v>
      </c>
      <c r="V6" s="12">
        <v>49.747688820008008</v>
      </c>
      <c r="W6" s="12">
        <v>52.344308505058592</v>
      </c>
      <c r="X6" s="12">
        <v>54.905678863351191</v>
      </c>
      <c r="Y6" s="12">
        <v>57.43571328653146</v>
      </c>
      <c r="Z6" s="12">
        <v>59.80422687465866</v>
      </c>
      <c r="AA6" s="12">
        <v>61.998922929274471</v>
      </c>
      <c r="AB6" s="12">
        <v>63.100277445049002</v>
      </c>
      <c r="AC6" s="12">
        <v>63.620849488814301</v>
      </c>
      <c r="AD6" s="12">
        <v>64.203197779864396</v>
      </c>
      <c r="AE6" s="12">
        <v>64.843046507487543</v>
      </c>
      <c r="AF6" s="12">
        <v>65.548572983939479</v>
      </c>
      <c r="AG6" s="12">
        <v>66.341012374671166</v>
      </c>
      <c r="AH6" s="12">
        <v>67.205346064947307</v>
      </c>
      <c r="AI6" s="12">
        <v>68.114076171408001</v>
      </c>
      <c r="AJ6" s="12">
        <v>69.064374165837748</v>
      </c>
      <c r="AK6" s="12">
        <v>70.053633245841837</v>
      </c>
      <c r="AL6" s="12">
        <v>71.079450862560819</v>
      </c>
      <c r="AM6" s="12">
        <v>72.139612631709198</v>
      </c>
      <c r="AN6" s="12">
        <v>73.232077517915315</v>
      </c>
      <c r="AO6" s="12">
        <v>74.354964191147047</v>
      </c>
      <c r="AP6" s="12">
        <v>75.506538462109901</v>
      </c>
      <c r="AQ6" s="12">
        <v>76.685201710933597</v>
      </c>
      <c r="AR6" s="12">
        <v>77.889480230310866</v>
      </c>
      <c r="AS6" s="12">
        <v>79.11801541053741</v>
      </c>
      <c r="AT6" s="12">
        <v>80.369554699684755</v>
      </c>
      <c r="AU6" s="12">
        <v>81.642943277455771</v>
      </c>
      <c r="AV6" s="12">
        <v>82.937116386165897</v>
      </c>
      <c r="AW6" s="12">
        <v>84.251092266791261</v>
      </c>
      <c r="AX6" s="12">
        <v>85.583965652162661</v>
      </c>
      <c r="AY6" s="12">
        <v>86.934901773199044</v>
      </c>
      <c r="AZ6" s="12">
        <v>88.30313083757143</v>
      </c>
      <c r="BA6" s="12">
        <v>89.687942943416971</v>
      </c>
      <c r="BB6" s="12">
        <v>91.088683393689266</v>
      </c>
      <c r="BC6" s="12">
        <v>92.504748379463265</v>
      </c>
      <c r="BD6" s="12">
        <v>93.935581003023927</v>
      </c>
      <c r="BE6" s="12">
        <v>93.304070784856918</v>
      </c>
      <c r="BF6" s="36">
        <f>SUM(C6:BE6)</f>
        <v>3110.5003216999967</v>
      </c>
      <c r="BG6">
        <f>BF6/57</f>
        <v>54.570181082456081</v>
      </c>
      <c r="BH6">
        <f>BG6*365/BG13</f>
        <v>1096.1644239778918</v>
      </c>
    </row>
    <row r="7" spans="2:60">
      <c r="B7" s="13" t="s">
        <v>59</v>
      </c>
      <c r="C7" s="12">
        <v>3.0929487941118143</v>
      </c>
      <c r="D7" s="12">
        <v>9.4359043640513853</v>
      </c>
      <c r="E7" s="12">
        <v>17.01643141806775</v>
      </c>
      <c r="F7" s="12">
        <v>24.733611883692397</v>
      </c>
      <c r="G7" s="12">
        <v>32.499071788918506</v>
      </c>
      <c r="H7" s="12">
        <v>36.183722249475437</v>
      </c>
      <c r="I7" s="12">
        <v>37.901994076817758</v>
      </c>
      <c r="J7" s="12">
        <v>39.536992024983981</v>
      </c>
      <c r="K7" s="12">
        <v>41.094089495736434</v>
      </c>
      <c r="L7" s="12">
        <v>42.577444963841515</v>
      </c>
      <c r="M7" s="12">
        <v>44.445994173984708</v>
      </c>
      <c r="N7" s="12">
        <v>46.709418849888543</v>
      </c>
      <c r="O7" s="12">
        <v>48.920817698495341</v>
      </c>
      <c r="P7" s="12">
        <v>51.084824415359975</v>
      </c>
      <c r="Q7" s="12">
        <v>53.206353916652198</v>
      </c>
      <c r="R7" s="12">
        <v>54.796924519791901</v>
      </c>
      <c r="S7" s="12">
        <v>55.475576479467058</v>
      </c>
      <c r="T7" s="12">
        <v>55.805755452291095</v>
      </c>
      <c r="U7" s="12">
        <v>56.242564269958507</v>
      </c>
      <c r="V7" s="12">
        <v>56.780204002239138</v>
      </c>
      <c r="W7" s="12">
        <v>57.405835414773996</v>
      </c>
      <c r="X7" s="12">
        <v>58.09146158622805</v>
      </c>
      <c r="Y7" s="12">
        <v>58.833372902213249</v>
      </c>
      <c r="Z7" s="12">
        <v>59.646642657299218</v>
      </c>
      <c r="AA7" s="12">
        <v>60.526145110322858</v>
      </c>
      <c r="AB7" s="12">
        <v>61.045159915238614</v>
      </c>
      <c r="AC7" s="12">
        <v>61.545259928931429</v>
      </c>
      <c r="AD7" s="12">
        <v>62.104994875157317</v>
      </c>
      <c r="AE7" s="12">
        <v>62.720414673125305</v>
      </c>
      <c r="AF7" s="12">
        <v>63.399990112117607</v>
      </c>
      <c r="AG7" s="12">
        <v>64.16522040165313</v>
      </c>
      <c r="AH7" s="12">
        <v>65.001324123890598</v>
      </c>
      <c r="AI7" s="12">
        <v>65.881016115799852</v>
      </c>
      <c r="AJ7" s="12">
        <v>66.801658265822923</v>
      </c>
      <c r="AK7" s="12">
        <v>67.760813875782844</v>
      </c>
      <c r="AL7" s="12">
        <v>68.756232012942817</v>
      </c>
      <c r="AM7" s="12">
        <v>69.785833092087259</v>
      </c>
      <c r="AN7" s="12">
        <v>70.847695590098368</v>
      </c>
      <c r="AO7" s="12">
        <v>71.940043803306111</v>
      </c>
      <c r="AP7" s="12">
        <v>73.061236565065755</v>
      </c>
      <c r="AQ7" s="12">
        <v>74.209756847599351</v>
      </c>
      <c r="AR7" s="12">
        <v>75.384202178201846</v>
      </c>
      <c r="AS7" s="12">
        <v>76.583275805477498</v>
      </c>
      <c r="AT7" s="12">
        <v>77.805778556394287</v>
      </c>
      <c r="AU7" s="12">
        <v>79.050601329651286</v>
      </c>
      <c r="AV7" s="12">
        <v>80.316718175186836</v>
      </c>
      <c r="AW7" s="12">
        <v>81.603179913638371</v>
      </c>
      <c r="AX7" s="12">
        <v>82.909108253226904</v>
      </c>
      <c r="AY7" s="12">
        <v>84.233690364917692</v>
      </c>
      <c r="AZ7" s="12">
        <v>85.576173879803733</v>
      </c>
      <c r="BA7" s="12">
        <v>86.935862275518701</v>
      </c>
      <c r="BB7" s="12">
        <v>88.3121106211117</v>
      </c>
      <c r="BC7" s="12">
        <v>89.704321652235095</v>
      </c>
      <c r="BD7" s="12">
        <v>91.111942150722129</v>
      </c>
      <c r="BE7" s="12">
        <v>91.978169761956082</v>
      </c>
      <c r="BF7" s="36">
        <f t="shared" ref="BF7:BF17" si="0">SUM(C7:BE7)</f>
        <v>3342.575887625323</v>
      </c>
      <c r="BG7">
        <f t="shared" ref="BG7:BG17" si="1">BF7/57</f>
        <v>58.641682239040755</v>
      </c>
      <c r="BH7">
        <f t="shared" ref="BH7:BH10" si="2">BG7*365/BG14</f>
        <v>1046.275757321481</v>
      </c>
    </row>
    <row r="8" spans="2:60">
      <c r="B8" s="13" t="s">
        <v>60</v>
      </c>
      <c r="C8" s="12">
        <v>4.4829749974282613</v>
      </c>
      <c r="D8" s="12">
        <v>12.617733087402922</v>
      </c>
      <c r="E8" s="12">
        <v>21.986811189471229</v>
      </c>
      <c r="F8" s="12">
        <v>31.489935991969965</v>
      </c>
      <c r="G8" s="12">
        <v>41.038265227873048</v>
      </c>
      <c r="H8" s="12">
        <v>45.678636452180555</v>
      </c>
      <c r="I8" s="12">
        <v>48.222289668550104</v>
      </c>
      <c r="J8" s="12">
        <v>50.638018085211236</v>
      </c>
      <c r="K8" s="12">
        <v>52.93472334698685</v>
      </c>
      <c r="L8" s="12">
        <v>55.119845473010301</v>
      </c>
      <c r="M8" s="12">
        <v>57.655296607350458</v>
      </c>
      <c r="N8" s="12">
        <v>60.553514424691826</v>
      </c>
      <c r="O8" s="12">
        <v>63.370135734280559</v>
      </c>
      <c r="P8" s="12">
        <v>66.112131705452569</v>
      </c>
      <c r="Q8" s="12">
        <v>68.786569958587677</v>
      </c>
      <c r="R8" s="12">
        <v>71.398394454661343</v>
      </c>
      <c r="S8" s="12">
        <v>73.954113180424656</v>
      </c>
      <c r="T8" s="12">
        <v>76.458231412600611</v>
      </c>
      <c r="U8" s="12">
        <v>78.918048378454728</v>
      </c>
      <c r="V8" s="12">
        <v>81.339696034096235</v>
      </c>
      <c r="W8" s="12">
        <v>83.721322915852525</v>
      </c>
      <c r="X8" s="12">
        <v>86.045051308769246</v>
      </c>
      <c r="Y8" s="12">
        <v>88.316490898773424</v>
      </c>
      <c r="Z8" s="12">
        <v>90.559297605651651</v>
      </c>
      <c r="AA8" s="12">
        <v>92.776249871066</v>
      </c>
      <c r="AB8" s="12">
        <v>93.075558451557541</v>
      </c>
      <c r="AC8" s="12">
        <v>92.160610716775764</v>
      </c>
      <c r="AD8" s="12">
        <v>91.417156165275557</v>
      </c>
      <c r="AE8" s="12">
        <v>90.832402456493085</v>
      </c>
      <c r="AF8" s="12">
        <v>90.406677087186537</v>
      </c>
      <c r="AG8" s="12">
        <v>90.153979689512127</v>
      </c>
      <c r="AH8" s="12">
        <v>90.052622098900301</v>
      </c>
      <c r="AI8" s="12">
        <v>90.06895837401423</v>
      </c>
      <c r="AJ8" s="12">
        <v>90.194492435558587</v>
      </c>
      <c r="AK8" s="12">
        <v>90.421392681875844</v>
      </c>
      <c r="AL8" s="12">
        <v>90.742439736558154</v>
      </c>
      <c r="AM8" s="12">
        <v>91.15097831959018</v>
      </c>
      <c r="AN8" s="12">
        <v>91.640872915769847</v>
      </c>
      <c r="AO8" s="12">
        <v>92.206466940040954</v>
      </c>
      <c r="AP8" s="12">
        <v>92.842545123197667</v>
      </c>
      <c r="AQ8" s="12">
        <v>93.544298863337445</v>
      </c>
      <c r="AR8" s="12">
        <v>94.307294308626709</v>
      </c>
      <c r="AS8" s="12">
        <v>95.12744295551424</v>
      </c>
      <c r="AT8" s="12">
        <v>96.000974563627025</v>
      </c>
      <c r="AU8" s="12">
        <v>96.92441220432373</v>
      </c>
      <c r="AV8" s="12">
        <v>97.894549274370164</v>
      </c>
      <c r="AW8" s="12">
        <v>98.908428319542651</v>
      </c>
      <c r="AX8" s="12">
        <v>99.963321525243757</v>
      </c>
      <c r="AY8" s="12">
        <v>101.0567127425272</v>
      </c>
      <c r="AZ8" s="12">
        <v>102.1862809283346</v>
      </c>
      <c r="BA8" s="12">
        <v>103.349884888335</v>
      </c>
      <c r="BB8" s="12">
        <v>104.54554921958361</v>
      </c>
      <c r="BC8" s="12">
        <v>105.7714513583437</v>
      </c>
      <c r="BD8" s="12">
        <v>107.02590964589724</v>
      </c>
      <c r="BE8" s="12">
        <v>105.73628424024042</v>
      </c>
      <c r="BF8" s="36">
        <f t="shared" si="0"/>
        <v>4373.8837262409525</v>
      </c>
      <c r="BG8">
        <f t="shared" si="1"/>
        <v>76.734802214753557</v>
      </c>
      <c r="BH8">
        <f t="shared" si="2"/>
        <v>756.59004992801852</v>
      </c>
    </row>
    <row r="9" spans="2:60">
      <c r="B9" s="13" t="s">
        <v>61</v>
      </c>
      <c r="C9" s="12">
        <v>0.91758335374962674</v>
      </c>
      <c r="D9" s="12">
        <v>2.3642265133587745</v>
      </c>
      <c r="E9" s="12">
        <v>3.831622252035638</v>
      </c>
      <c r="F9" s="12">
        <v>5.3179250024200142</v>
      </c>
      <c r="G9" s="12">
        <v>6.8204028469514411</v>
      </c>
      <c r="H9" s="12">
        <v>8.138524068713199</v>
      </c>
      <c r="I9" s="12">
        <v>9.4342285183729864</v>
      </c>
      <c r="J9" s="12">
        <v>10.709951849365765</v>
      </c>
      <c r="K9" s="12">
        <v>12.015147268085041</v>
      </c>
      <c r="L9" s="12">
        <v>13.297568950465205</v>
      </c>
      <c r="M9" s="12">
        <v>15.012307821387413</v>
      </c>
      <c r="N9" s="12">
        <v>17.164447912542933</v>
      </c>
      <c r="O9" s="12">
        <v>19.303647782818441</v>
      </c>
      <c r="P9" s="12">
        <v>21.431346890798441</v>
      </c>
      <c r="Q9" s="12">
        <v>23.549453532666369</v>
      </c>
      <c r="R9" s="12">
        <v>25.658597697494685</v>
      </c>
      <c r="S9" s="12">
        <v>27.760502839748657</v>
      </c>
      <c r="T9" s="12">
        <v>29.855667245630272</v>
      </c>
      <c r="U9" s="12">
        <v>31.947246539102661</v>
      </c>
      <c r="V9" s="12">
        <v>34.037789203815279</v>
      </c>
      <c r="W9" s="12">
        <v>36.124391853459969</v>
      </c>
      <c r="X9" s="12">
        <v>38.196830408842168</v>
      </c>
      <c r="Y9" s="12">
        <v>40.25630967420777</v>
      </c>
      <c r="Z9" s="12">
        <v>42.313196010601693</v>
      </c>
      <c r="AA9" s="12">
        <v>44.368830573949396</v>
      </c>
      <c r="AB9" s="12">
        <v>45.65010432141802</v>
      </c>
      <c r="AC9" s="12">
        <v>46.547994982239295</v>
      </c>
      <c r="AD9" s="12">
        <v>47.481245306358254</v>
      </c>
      <c r="AE9" s="12">
        <v>48.447689957630281</v>
      </c>
      <c r="AF9" s="12">
        <v>49.451869382574657</v>
      </c>
      <c r="AG9" s="12">
        <v>50.505357099012336</v>
      </c>
      <c r="AH9" s="12">
        <v>51.600160621253153</v>
      </c>
      <c r="AI9" s="12">
        <v>52.721546556755605</v>
      </c>
      <c r="AJ9" s="12">
        <v>53.868080270572889</v>
      </c>
      <c r="AK9" s="12">
        <v>55.038439095432786</v>
      </c>
      <c r="AL9" s="12">
        <v>56.231403538656757</v>
      </c>
      <c r="AM9" s="12">
        <v>57.445849183604871</v>
      </c>
      <c r="AN9" s="12">
        <v>58.68073923053808</v>
      </c>
      <c r="AO9" s="12">
        <v>59.935117626186425</v>
      </c>
      <c r="AP9" s="12">
        <v>61.20810273535627</v>
      </c>
      <c r="AQ9" s="12">
        <v>62.498881511620617</v>
      </c>
      <c r="AR9" s="12">
        <v>63.806704127561666</v>
      </c>
      <c r="AS9" s="12">
        <v>65.130879028176338</v>
      </c>
      <c r="AT9" s="12">
        <v>66.47076837395042</v>
      </c>
      <c r="AU9" s="12">
        <v>67.82578384276681</v>
      </c>
      <c r="AV9" s="12">
        <v>69.195382762264728</v>
      </c>
      <c r="AW9" s="12">
        <v>70.579064546520058</v>
      </c>
      <c r="AX9" s="12">
        <v>71.976367412987116</v>
      </c>
      <c r="AY9" s="12">
        <v>73.38686535755869</v>
      </c>
      <c r="AZ9" s="12">
        <v>74.810165367348986</v>
      </c>
      <c r="BA9" s="12">
        <v>76.245904852425582</v>
      </c>
      <c r="BB9" s="12">
        <v>77.693749279204297</v>
      </c>
      <c r="BC9" s="12">
        <v>79.153389989590323</v>
      </c>
      <c r="BD9" s="12">
        <v>80.624542191207553</v>
      </c>
      <c r="BE9" s="12">
        <v>81.022741283384335</v>
      </c>
      <c r="BF9" s="36">
        <f t="shared" si="0"/>
        <v>2395.0626364447417</v>
      </c>
      <c r="BG9">
        <f t="shared" si="1"/>
        <v>42.018642744644588</v>
      </c>
      <c r="BH9">
        <f t="shared" si="2"/>
        <v>1251.3451337889949</v>
      </c>
    </row>
    <row r="10" spans="2:60">
      <c r="B10" s="13" t="s">
        <v>62</v>
      </c>
      <c r="C10" s="12">
        <v>3.0505416081767729</v>
      </c>
      <c r="D10" s="12">
        <v>8.735151659100854</v>
      </c>
      <c r="E10" s="12">
        <v>15.114735977423656</v>
      </c>
      <c r="F10" s="12">
        <v>21.687238389128826</v>
      </c>
      <c r="G10" s="12">
        <v>28.441312732332634</v>
      </c>
      <c r="H10" s="12">
        <v>33.515639666691115</v>
      </c>
      <c r="I10" s="12">
        <v>37.958675753934855</v>
      </c>
      <c r="J10" s="12">
        <v>42.141695972941733</v>
      </c>
      <c r="K10" s="12">
        <v>46.093690345002472</v>
      </c>
      <c r="L10" s="12">
        <v>49.82537960789994</v>
      </c>
      <c r="M10" s="12">
        <v>53.617845882804346</v>
      </c>
      <c r="N10" s="12">
        <v>57.491570844320186</v>
      </c>
      <c r="O10" s="12">
        <v>61.263808841265515</v>
      </c>
      <c r="P10" s="12">
        <v>64.296919199937719</v>
      </c>
      <c r="Q10" s="12">
        <v>66.585351924927153</v>
      </c>
      <c r="R10" s="12">
        <v>68.802607307143774</v>
      </c>
      <c r="S10" s="12">
        <v>70.96592271862059</v>
      </c>
      <c r="T10" s="12">
        <v>73.127556279576623</v>
      </c>
      <c r="U10" s="12">
        <v>75.289884535968241</v>
      </c>
      <c r="V10" s="12">
        <v>77.459683869447048</v>
      </c>
      <c r="W10" s="12">
        <v>79.635221255601849</v>
      </c>
      <c r="X10" s="12">
        <v>81.816182930313119</v>
      </c>
      <c r="Y10" s="12">
        <v>84.002631286367119</v>
      </c>
      <c r="Z10" s="12">
        <v>86.194753439834102</v>
      </c>
      <c r="AA10" s="12">
        <v>88.392722492196938</v>
      </c>
      <c r="AB10" s="12">
        <v>88.717824162187668</v>
      </c>
      <c r="AC10" s="12">
        <v>88.127921286417958</v>
      </c>
      <c r="AD10" s="12">
        <v>87.689790315644572</v>
      </c>
      <c r="AE10" s="12">
        <v>87.39230007407609</v>
      </c>
      <c r="AF10" s="12">
        <v>87.228607368808227</v>
      </c>
      <c r="AG10" s="12">
        <v>87.189174013410025</v>
      </c>
      <c r="AH10" s="12">
        <v>87.261786484074435</v>
      </c>
      <c r="AI10" s="12">
        <v>87.438411967919549</v>
      </c>
      <c r="AJ10" s="12">
        <v>87.711644305998021</v>
      </c>
      <c r="AK10" s="12">
        <v>88.07465500135163</v>
      </c>
      <c r="AL10" s="12">
        <v>88.521147894337162</v>
      </c>
      <c r="AM10" s="12">
        <v>89.045317406611503</v>
      </c>
      <c r="AN10" s="12">
        <v>89.641810072278346</v>
      </c>
      <c r="AO10" s="12">
        <v>90.305689096926614</v>
      </c>
      <c r="AP10" s="12">
        <v>91.032401705762126</v>
      </c>
      <c r="AQ10" s="12">
        <v>91.817749060881098</v>
      </c>
      <c r="AR10" s="12">
        <v>92.657858545104531</v>
      </c>
      <c r="AS10" s="12">
        <v>93.549158225779848</v>
      </c>
      <c r="AT10" s="12">
        <v>94.488353326687715</v>
      </c>
      <c r="AU10" s="12">
        <v>95.472404549757144</v>
      </c>
      <c r="AV10" s="12">
        <v>96.498508100785827</v>
      </c>
      <c r="AW10" s="12">
        <v>97.564077284871033</v>
      </c>
      <c r="AX10" s="12">
        <v>98.666725547853005</v>
      </c>
      <c r="AY10" s="12">
        <v>99.804250849838624</v>
      </c>
      <c r="AZ10" s="12">
        <v>100.97462126585826</v>
      </c>
      <c r="BA10" s="12">
        <v>102.17596171699373</v>
      </c>
      <c r="BB10" s="12">
        <v>103.40654174293969</v>
      </c>
      <c r="BC10" s="12">
        <v>104.66476423398767</v>
      </c>
      <c r="BD10" s="12">
        <v>105.94915504688863</v>
      </c>
      <c r="BE10" s="12">
        <v>104.6994595720375</v>
      </c>
      <c r="BF10" s="36">
        <f t="shared" si="0"/>
        <v>4183.2747947470243</v>
      </c>
      <c r="BG10">
        <f t="shared" si="1"/>
        <v>73.390785872754819</v>
      </c>
      <c r="BH10">
        <f t="shared" si="2"/>
        <v>844.57481144697636</v>
      </c>
    </row>
    <row r="11" spans="2:60">
      <c r="B11" s="16"/>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36"/>
    </row>
    <row r="12" spans="2:60">
      <c r="B12" s="15" t="s">
        <v>66</v>
      </c>
      <c r="C12" s="14" t="s">
        <v>1</v>
      </c>
      <c r="D12" s="14" t="s">
        <v>2</v>
      </c>
      <c r="E12" s="14" t="s">
        <v>3</v>
      </c>
      <c r="F12" s="14" t="s">
        <v>4</v>
      </c>
      <c r="G12" s="14" t="s">
        <v>5</v>
      </c>
      <c r="H12" s="14" t="s">
        <v>6</v>
      </c>
      <c r="I12" s="14" t="s">
        <v>7</v>
      </c>
      <c r="J12" s="14" t="s">
        <v>8</v>
      </c>
      <c r="K12" s="14" t="s">
        <v>9</v>
      </c>
      <c r="L12" s="14" t="s">
        <v>10</v>
      </c>
      <c r="M12" s="14" t="s">
        <v>11</v>
      </c>
      <c r="N12" s="14" t="s">
        <v>12</v>
      </c>
      <c r="O12" s="14" t="s">
        <v>13</v>
      </c>
      <c r="P12" s="14" t="s">
        <v>14</v>
      </c>
      <c r="Q12" s="14" t="s">
        <v>15</v>
      </c>
      <c r="R12" s="14" t="s">
        <v>16</v>
      </c>
      <c r="S12" s="14" t="s">
        <v>17</v>
      </c>
      <c r="T12" s="14" t="s">
        <v>18</v>
      </c>
      <c r="U12" s="14" t="s">
        <v>19</v>
      </c>
      <c r="V12" s="14" t="s">
        <v>20</v>
      </c>
      <c r="W12" s="14" t="s">
        <v>21</v>
      </c>
      <c r="X12" s="14" t="s">
        <v>22</v>
      </c>
      <c r="Y12" s="14" t="s">
        <v>23</v>
      </c>
      <c r="Z12" s="14" t="s">
        <v>24</v>
      </c>
      <c r="AA12" s="14" t="s">
        <v>25</v>
      </c>
      <c r="AB12" s="14" t="s">
        <v>26</v>
      </c>
      <c r="AC12" s="14" t="s">
        <v>27</v>
      </c>
      <c r="AD12" s="14" t="s">
        <v>28</v>
      </c>
      <c r="AE12" s="14" t="s">
        <v>29</v>
      </c>
      <c r="AF12" s="14" t="s">
        <v>30</v>
      </c>
      <c r="AG12" s="14" t="s">
        <v>31</v>
      </c>
      <c r="AH12" s="14" t="s">
        <v>32</v>
      </c>
      <c r="AI12" s="14" t="s">
        <v>33</v>
      </c>
      <c r="AJ12" s="14" t="s">
        <v>34</v>
      </c>
      <c r="AK12" s="14" t="s">
        <v>35</v>
      </c>
      <c r="AL12" s="14" t="s">
        <v>36</v>
      </c>
      <c r="AM12" s="14" t="s">
        <v>37</v>
      </c>
      <c r="AN12" s="14" t="s">
        <v>38</v>
      </c>
      <c r="AO12" s="14" t="s">
        <v>39</v>
      </c>
      <c r="AP12" s="14" t="s">
        <v>40</v>
      </c>
      <c r="AQ12" s="14" t="s">
        <v>41</v>
      </c>
      <c r="AR12" s="14" t="s">
        <v>42</v>
      </c>
      <c r="AS12" s="14" t="s">
        <v>43</v>
      </c>
      <c r="AT12" s="14" t="s">
        <v>44</v>
      </c>
      <c r="AU12" s="14" t="s">
        <v>45</v>
      </c>
      <c r="AV12" s="14" t="s">
        <v>46</v>
      </c>
      <c r="AW12" s="14" t="s">
        <v>47</v>
      </c>
      <c r="AX12" s="14" t="s">
        <v>48</v>
      </c>
      <c r="AY12" s="14" t="s">
        <v>49</v>
      </c>
      <c r="AZ12" s="14" t="s">
        <v>50</v>
      </c>
      <c r="BA12" s="14" t="s">
        <v>51</v>
      </c>
      <c r="BB12" s="14" t="s">
        <v>52</v>
      </c>
      <c r="BC12" s="14" t="s">
        <v>53</v>
      </c>
      <c r="BD12" s="14" t="s">
        <v>54</v>
      </c>
      <c r="BE12" s="14" t="s">
        <v>55</v>
      </c>
      <c r="BF12" s="36"/>
    </row>
    <row r="13" spans="2:60">
      <c r="B13" s="13" t="s">
        <v>58</v>
      </c>
      <c r="C13" s="21">
        <v>14.649576045471875</v>
      </c>
      <c r="D13" s="21">
        <v>17.642336254326555</v>
      </c>
      <c r="E13" s="21">
        <v>16.457520815302985</v>
      </c>
      <c r="F13" s="21">
        <v>22.598920539683331</v>
      </c>
      <c r="G13" s="21">
        <v>21.024609921005766</v>
      </c>
      <c r="H13" s="21">
        <v>15.447006258037913</v>
      </c>
      <c r="I13" s="21">
        <v>16.793702441547062</v>
      </c>
      <c r="J13" s="21">
        <v>17.177616222213555</v>
      </c>
      <c r="K13" s="21">
        <v>16.236795795837285</v>
      </c>
      <c r="L13" s="21">
        <v>19.526624238958025</v>
      </c>
      <c r="M13" s="21">
        <v>18.680314583709585</v>
      </c>
      <c r="N13" s="21">
        <v>19.13466086375777</v>
      </c>
      <c r="O13" s="21">
        <v>18.120941711946042</v>
      </c>
      <c r="P13" s="21">
        <v>19.082084088769506</v>
      </c>
      <c r="Q13" s="21">
        <v>20.338247967753123</v>
      </c>
      <c r="R13" s="21">
        <v>19.385634025372688</v>
      </c>
      <c r="S13" s="21">
        <v>19.578924902916427</v>
      </c>
      <c r="T13" s="21">
        <v>19.828256367453829</v>
      </c>
      <c r="U13" s="21">
        <v>20.209768136348302</v>
      </c>
      <c r="V13" s="21">
        <v>20.465186304426428</v>
      </c>
      <c r="W13" s="21">
        <v>21.508142460004539</v>
      </c>
      <c r="X13" s="21">
        <v>21.80016158819555</v>
      </c>
      <c r="Y13" s="21">
        <v>22.071540292748097</v>
      </c>
      <c r="Z13" s="21">
        <v>20.497902041205492</v>
      </c>
      <c r="AA13" s="21">
        <v>20.504652829310274</v>
      </c>
      <c r="AB13" s="21">
        <v>15.977431169634052</v>
      </c>
      <c r="AC13" s="21">
        <v>16.003953688069025</v>
      </c>
      <c r="AD13" s="21">
        <v>16.020973544270145</v>
      </c>
      <c r="AE13" s="21">
        <v>16.044796303715646</v>
      </c>
      <c r="AF13" s="21">
        <v>16.072959902239575</v>
      </c>
      <c r="AG13" s="21">
        <v>19.013936328536577</v>
      </c>
      <c r="AH13" s="21">
        <v>19.055409247669282</v>
      </c>
      <c r="AI13" s="21">
        <v>19.087699345167081</v>
      </c>
      <c r="AJ13" s="21">
        <v>19.119247792794965</v>
      </c>
      <c r="AK13" s="21">
        <v>19.119490734320998</v>
      </c>
      <c r="AL13" s="21">
        <v>19.170079378033119</v>
      </c>
      <c r="AM13" s="21">
        <v>19.210076009515568</v>
      </c>
      <c r="AN13" s="21">
        <v>19.228814839737719</v>
      </c>
      <c r="AO13" s="21">
        <v>18.821774225107895</v>
      </c>
      <c r="AP13" s="21">
        <v>18.780723543697846</v>
      </c>
      <c r="AQ13" s="21">
        <v>17.011843395415045</v>
      </c>
      <c r="AR13" s="21">
        <v>17.038365913850296</v>
      </c>
      <c r="AS13" s="21">
        <v>17.055385770051835</v>
      </c>
      <c r="AT13" s="21">
        <v>17.079208529496636</v>
      </c>
      <c r="AU13" s="21">
        <v>17.10737212802081</v>
      </c>
      <c r="AV13" s="21">
        <v>20.048348554317894</v>
      </c>
      <c r="AW13" s="21">
        <v>20.089821473450971</v>
      </c>
      <c r="AX13" s="21">
        <v>20.122111570948068</v>
      </c>
      <c r="AY13" s="21">
        <v>20.15366001857624</v>
      </c>
      <c r="AZ13" s="21">
        <v>20.153902960102286</v>
      </c>
      <c r="BA13" s="21">
        <v>20.204491603814493</v>
      </c>
      <c r="BB13" s="21">
        <v>20.244488235296799</v>
      </c>
      <c r="BC13" s="21">
        <v>20.26322706551904</v>
      </c>
      <c r="BD13" s="21">
        <v>19.856186450889581</v>
      </c>
      <c r="BE13" s="21">
        <v>19.815135769478832</v>
      </c>
      <c r="BF13" s="36">
        <f t="shared" si="0"/>
        <v>1035.7320421880404</v>
      </c>
      <c r="BG13">
        <f t="shared" si="1"/>
        <v>18.170737582246321</v>
      </c>
    </row>
    <row r="14" spans="2:60">
      <c r="B14" s="13" t="s">
        <v>59</v>
      </c>
      <c r="C14" s="21">
        <v>24.851082432808973</v>
      </c>
      <c r="D14" s="21">
        <v>56.218485292789211</v>
      </c>
      <c r="E14" s="21">
        <v>56.109402232135182</v>
      </c>
      <c r="F14" s="21">
        <v>63.34727410281274</v>
      </c>
      <c r="G14" s="21">
        <v>61.513369936942986</v>
      </c>
      <c r="H14" s="21">
        <v>16.020783194847038</v>
      </c>
      <c r="I14" s="21">
        <v>17.121094357235581</v>
      </c>
      <c r="J14" s="21">
        <v>17.295186621703095</v>
      </c>
      <c r="K14" s="21">
        <v>16.205317221688301</v>
      </c>
      <c r="L14" s="21">
        <v>19.130102280792563</v>
      </c>
      <c r="M14" s="21">
        <v>17.383766655241271</v>
      </c>
      <c r="N14" s="21">
        <v>17.610821513556843</v>
      </c>
      <c r="O14" s="21">
        <v>16.436678011146942</v>
      </c>
      <c r="P14" s="21">
        <v>17.138325534730818</v>
      </c>
      <c r="Q14" s="21">
        <v>18.118603701809999</v>
      </c>
      <c r="R14" s="21">
        <v>18.489495652563793</v>
      </c>
      <c r="S14" s="21">
        <v>25.922298721604392</v>
      </c>
      <c r="T14" s="21">
        <v>25.911036252230911</v>
      </c>
      <c r="U14" s="21">
        <v>26.03641199113617</v>
      </c>
      <c r="V14" s="21">
        <v>25.69044717377491</v>
      </c>
      <c r="W14" s="21">
        <v>12.715677757326725</v>
      </c>
      <c r="X14" s="21">
        <v>12.789716585867538</v>
      </c>
      <c r="Y14" s="21">
        <v>12.840091189311989</v>
      </c>
      <c r="Z14" s="21">
        <v>12.893996559789196</v>
      </c>
      <c r="AA14" s="21">
        <v>12.934513503771665</v>
      </c>
      <c r="AB14" s="21">
        <v>13.2039310267555</v>
      </c>
      <c r="AC14" s="21">
        <v>13.246282684140789</v>
      </c>
      <c r="AD14" s="21">
        <v>13.277778022407318</v>
      </c>
      <c r="AE14" s="21">
        <v>13.31485786709197</v>
      </c>
      <c r="AF14" s="21">
        <v>13.355179800609173</v>
      </c>
      <c r="AG14" s="21">
        <v>18.804898625754785</v>
      </c>
      <c r="AH14" s="21">
        <v>27.343615241766582</v>
      </c>
      <c r="AI14" s="21">
        <v>27.356872694921659</v>
      </c>
      <c r="AJ14" s="21">
        <v>27.374280486651447</v>
      </c>
      <c r="AK14" s="21">
        <v>27.015952877573511</v>
      </c>
      <c r="AL14" s="21">
        <v>14.025325332211041</v>
      </c>
      <c r="AM14" s="21">
        <v>14.08979050334877</v>
      </c>
      <c r="AN14" s="21">
        <v>14.130520270857168</v>
      </c>
      <c r="AO14" s="21">
        <v>14.174707454819625</v>
      </c>
      <c r="AP14" s="21">
        <v>14.205431034987216</v>
      </c>
      <c r="AQ14" s="21">
        <v>14.238343252536488</v>
      </c>
      <c r="AR14" s="21">
        <v>14.280694909922058</v>
      </c>
      <c r="AS14" s="21">
        <v>14.312190248189005</v>
      </c>
      <c r="AT14" s="21">
        <v>14.34927009287296</v>
      </c>
      <c r="AU14" s="21">
        <v>14.389592026390407</v>
      </c>
      <c r="AV14" s="21">
        <v>19.839310851536098</v>
      </c>
      <c r="AW14" s="21">
        <v>28.378027467548264</v>
      </c>
      <c r="AX14" s="21">
        <v>28.391284920702638</v>
      </c>
      <c r="AY14" s="21">
        <v>28.408692712432714</v>
      </c>
      <c r="AZ14" s="21">
        <v>28.050365103354792</v>
      </c>
      <c r="BA14" s="21">
        <v>15.059737557992419</v>
      </c>
      <c r="BB14" s="21">
        <v>15.124202729130001</v>
      </c>
      <c r="BC14" s="21">
        <v>15.164932496638485</v>
      </c>
      <c r="BD14" s="21">
        <v>15.20911968060131</v>
      </c>
      <c r="BE14" s="21">
        <v>15.239843260768199</v>
      </c>
      <c r="BF14" s="36">
        <f t="shared" si="0"/>
        <v>1166.0790097121314</v>
      </c>
      <c r="BG14">
        <f t="shared" si="1"/>
        <v>20.457526486177745</v>
      </c>
    </row>
    <row r="15" spans="2:60">
      <c r="B15" s="13" t="s">
        <v>60</v>
      </c>
      <c r="C15" s="21">
        <v>31.746903546905262</v>
      </c>
      <c r="D15" s="21">
        <v>62.543762157431011</v>
      </c>
      <c r="E15" s="21">
        <v>61.577393890169205</v>
      </c>
      <c r="F15" s="21">
        <v>72.438240866961564</v>
      </c>
      <c r="G15" s="21">
        <v>71.687547743758628</v>
      </c>
      <c r="H15" s="21">
        <v>24.94030789626872</v>
      </c>
      <c r="I15" s="21">
        <v>25.981657249826455</v>
      </c>
      <c r="J15" s="21">
        <v>26.002249039144559</v>
      </c>
      <c r="K15" s="21">
        <v>23.621218980584221</v>
      </c>
      <c r="L15" s="21">
        <v>30.922348657591574</v>
      </c>
      <c r="M15" s="21">
        <v>27.03423406584475</v>
      </c>
      <c r="N15" s="21">
        <v>27.871022611542603</v>
      </c>
      <c r="O15" s="21">
        <v>25.53725119117756</v>
      </c>
      <c r="P15" s="21">
        <v>27.72342839890106</v>
      </c>
      <c r="Q15" s="21">
        <v>30.520260022485775</v>
      </c>
      <c r="R15" s="21">
        <v>35.788434463023265</v>
      </c>
      <c r="S15" s="21">
        <v>44.427463224517631</v>
      </c>
      <c r="T15" s="21">
        <v>45.061901871702283</v>
      </c>
      <c r="U15" s="21">
        <v>47.379466183185315</v>
      </c>
      <c r="V15" s="21">
        <v>42.027986026013089</v>
      </c>
      <c r="W15" s="21">
        <v>32.751569058117184</v>
      </c>
      <c r="X15" s="21">
        <v>31.779184651120939</v>
      </c>
      <c r="Y15" s="21">
        <v>28.935534978839275</v>
      </c>
      <c r="Z15" s="21">
        <v>36.806372155021414</v>
      </c>
      <c r="AA15" s="21">
        <v>34.031236429152422</v>
      </c>
      <c r="AB15" s="21">
        <v>33.723620134325785</v>
      </c>
      <c r="AC15" s="21">
        <v>33.765971791711074</v>
      </c>
      <c r="AD15" s="21">
        <v>33.797467129977605</v>
      </c>
      <c r="AE15" s="21">
        <v>33.83454697466226</v>
      </c>
      <c r="AF15" s="21">
        <v>33.874868908179465</v>
      </c>
      <c r="AG15" s="21">
        <v>39.324587733325075</v>
      </c>
      <c r="AH15" s="21">
        <v>47.863304349336872</v>
      </c>
      <c r="AI15" s="21">
        <v>47.876561802491949</v>
      </c>
      <c r="AJ15" s="21">
        <v>47.893969594221737</v>
      </c>
      <c r="AK15" s="21">
        <v>47.535641985143798</v>
      </c>
      <c r="AL15" s="21">
        <v>34.545014439781333</v>
      </c>
      <c r="AM15" s="21">
        <v>34.60947961091906</v>
      </c>
      <c r="AN15" s="21">
        <v>34.650209378427455</v>
      </c>
      <c r="AO15" s="21">
        <v>34.694396562389912</v>
      </c>
      <c r="AP15" s="21">
        <v>34.7251201425575</v>
      </c>
      <c r="AQ15" s="21">
        <v>34.758032360106775</v>
      </c>
      <c r="AR15" s="21">
        <v>34.800384017492348</v>
      </c>
      <c r="AS15" s="21">
        <v>34.831879355759291</v>
      </c>
      <c r="AT15" s="21">
        <v>34.868959200443243</v>
      </c>
      <c r="AU15" s="21">
        <v>34.909281133960697</v>
      </c>
      <c r="AV15" s="21">
        <v>40.358999959106384</v>
      </c>
      <c r="AW15" s="21">
        <v>48.897716575118558</v>
      </c>
      <c r="AX15" s="21">
        <v>48.910974028272925</v>
      </c>
      <c r="AY15" s="21">
        <v>48.928381820003004</v>
      </c>
      <c r="AZ15" s="21">
        <v>48.570054210925079</v>
      </c>
      <c r="BA15" s="21">
        <v>35.579426665562707</v>
      </c>
      <c r="BB15" s="21">
        <v>35.643891836700291</v>
      </c>
      <c r="BC15" s="21">
        <v>35.684621604208772</v>
      </c>
      <c r="BD15" s="21">
        <v>35.728808788171598</v>
      </c>
      <c r="BE15" s="21">
        <v>35.75953236833849</v>
      </c>
      <c r="BF15" s="36">
        <f t="shared" si="0"/>
        <v>2110.0826798209077</v>
      </c>
      <c r="BG15">
        <f t="shared" si="1"/>
        <v>37.018994382822946</v>
      </c>
    </row>
    <row r="16" spans="2:60">
      <c r="B16" s="13" t="s">
        <v>61</v>
      </c>
      <c r="C16" s="21">
        <v>8.8131754271715419</v>
      </c>
      <c r="D16" s="21">
        <v>9.6151038254573304</v>
      </c>
      <c r="E16" s="21">
        <v>9.9081495057033475</v>
      </c>
      <c r="F16" s="21">
        <v>11.911037653071658</v>
      </c>
      <c r="G16" s="21">
        <v>9.5471634351529033</v>
      </c>
      <c r="H16" s="21">
        <v>7.8821265884548559</v>
      </c>
      <c r="I16" s="21">
        <v>8.4500599150789331</v>
      </c>
      <c r="J16" s="21">
        <v>8.595820957874265</v>
      </c>
      <c r="K16" s="21">
        <v>8.5121173644170369</v>
      </c>
      <c r="L16" s="21">
        <v>10.387881732021079</v>
      </c>
      <c r="M16" s="21">
        <v>10.385178150456923</v>
      </c>
      <c r="N16" s="21">
        <v>10.341777130867095</v>
      </c>
      <c r="O16" s="21">
        <v>9.995832466935088</v>
      </c>
      <c r="P16" s="21">
        <v>11.108010348887499</v>
      </c>
      <c r="Q16" s="21">
        <v>10.830526275545319</v>
      </c>
      <c r="R16" s="21">
        <v>12.677487748632542</v>
      </c>
      <c r="S16" s="21">
        <v>13.634530216186556</v>
      </c>
      <c r="T16" s="21">
        <v>12.640758442161891</v>
      </c>
      <c r="U16" s="21">
        <v>13.388862909176984</v>
      </c>
      <c r="V16" s="21">
        <v>13.320528422689357</v>
      </c>
      <c r="W16" s="21">
        <v>15.75110746493459</v>
      </c>
      <c r="X16" s="21">
        <v>14.626423165640501</v>
      </c>
      <c r="Y16" s="21">
        <v>14.181562037676878</v>
      </c>
      <c r="Z16" s="21">
        <v>15.355610762137005</v>
      </c>
      <c r="AA16" s="21">
        <v>15.109491881720615</v>
      </c>
      <c r="AB16" s="21">
        <v>11.843948086651013</v>
      </c>
      <c r="AC16" s="21">
        <v>11.872926916851069</v>
      </c>
      <c r="AD16" s="21">
        <v>11.892461501920145</v>
      </c>
      <c r="AE16" s="21">
        <v>11.91886115253463</v>
      </c>
      <c r="AF16" s="21">
        <v>11.94966627729432</v>
      </c>
      <c r="AG16" s="21">
        <v>13.710724238398836</v>
      </c>
      <c r="AH16" s="21">
        <v>13.758708078128468</v>
      </c>
      <c r="AI16" s="21">
        <v>13.796900519580372</v>
      </c>
      <c r="AJ16" s="21">
        <v>13.833845451772991</v>
      </c>
      <c r="AK16" s="21">
        <v>13.839065298171942</v>
      </c>
      <c r="AL16" s="21">
        <v>13.872499126496978</v>
      </c>
      <c r="AM16" s="21">
        <v>13.91687913784159</v>
      </c>
      <c r="AN16" s="21">
        <v>13.939767950988866</v>
      </c>
      <c r="AO16" s="21">
        <v>13.968117159507594</v>
      </c>
      <c r="AP16" s="21">
        <v>13.9847946579591</v>
      </c>
      <c r="AQ16" s="21">
        <v>12.869076354850002</v>
      </c>
      <c r="AR16" s="21">
        <v>12.898893442148879</v>
      </c>
      <c r="AS16" s="21">
        <v>12.919188325117227</v>
      </c>
      <c r="AT16" s="21">
        <v>12.946277937581439</v>
      </c>
      <c r="AU16" s="21">
        <v>12.97770950595085</v>
      </c>
      <c r="AV16" s="21">
        <v>14.739336499254682</v>
      </c>
      <c r="AW16" s="21">
        <v>14.787837437574726</v>
      </c>
      <c r="AX16" s="21">
        <v>14.826499964127333</v>
      </c>
      <c r="AY16" s="21">
        <v>14.863872392654258</v>
      </c>
      <c r="AZ16" s="21">
        <v>14.869481130443365</v>
      </c>
      <c r="BA16" s="21">
        <v>14.90326883594977</v>
      </c>
      <c r="BB16" s="21">
        <v>14.947970949950248</v>
      </c>
      <c r="BC16" s="21">
        <v>14.971153016906182</v>
      </c>
      <c r="BD16" s="21">
        <v>14.999769274776499</v>
      </c>
      <c r="BE16" s="21">
        <v>15.01669001018004</v>
      </c>
      <c r="BF16" s="36">
        <f t="shared" si="0"/>
        <v>698.60651445961525</v>
      </c>
      <c r="BG16">
        <f t="shared" si="1"/>
        <v>12.256254639642373</v>
      </c>
    </row>
    <row r="17" spans="2:59">
      <c r="B17" s="13" t="s">
        <v>62</v>
      </c>
      <c r="C17" s="21">
        <v>26.242503650496801</v>
      </c>
      <c r="D17" s="21">
        <v>46.360246038296246</v>
      </c>
      <c r="E17" s="21">
        <v>45.907110501369601</v>
      </c>
      <c r="F17" s="21">
        <v>52.707620742440746</v>
      </c>
      <c r="G17" s="21">
        <v>52.977064553484219</v>
      </c>
      <c r="H17" s="21">
        <v>26.439221848743017</v>
      </c>
      <c r="I17" s="21">
        <v>30.842423655833695</v>
      </c>
      <c r="J17" s="21">
        <v>31.575913870529398</v>
      </c>
      <c r="K17" s="21">
        <v>30.169014789668985</v>
      </c>
      <c r="L17" s="21">
        <v>34.719501855511815</v>
      </c>
      <c r="M17" s="21">
        <v>22.768076794941109</v>
      </c>
      <c r="N17" s="21">
        <v>24.906889146092265</v>
      </c>
      <c r="O17" s="21">
        <v>23.086532066664088</v>
      </c>
      <c r="P17" s="21">
        <v>23.903740743420411</v>
      </c>
      <c r="Q17" s="21">
        <v>26.029802431681134</v>
      </c>
      <c r="R17" s="21">
        <v>29.07730099231436</v>
      </c>
      <c r="S17" s="21">
        <v>36.68345392965545</v>
      </c>
      <c r="T17" s="21">
        <v>37.258625621199734</v>
      </c>
      <c r="U17" s="21">
        <v>38.955306804876415</v>
      </c>
      <c r="V17" s="21">
        <v>35.234034381951453</v>
      </c>
      <c r="W17" s="21">
        <v>28.469346090017076</v>
      </c>
      <c r="X17" s="21">
        <v>29.710955339032303</v>
      </c>
      <c r="Y17" s="21">
        <v>27.574070543539467</v>
      </c>
      <c r="Z17" s="21">
        <v>33.536580717112628</v>
      </c>
      <c r="AA17" s="21">
        <v>31.128823469833304</v>
      </c>
      <c r="AB17" s="21">
        <v>26.199659117490331</v>
      </c>
      <c r="AC17" s="21">
        <v>28.255713630528799</v>
      </c>
      <c r="AD17" s="21">
        <v>28.255499268662017</v>
      </c>
      <c r="AE17" s="21">
        <v>28.293310032997834</v>
      </c>
      <c r="AF17" s="21">
        <v>28.334760495174873</v>
      </c>
      <c r="AG17" s="21">
        <v>31.496098208121516</v>
      </c>
      <c r="AH17" s="21">
        <v>39.089444652677301</v>
      </c>
      <c r="AI17" s="21">
        <v>39.076640836488146</v>
      </c>
      <c r="AJ17" s="21">
        <v>39.10265567246622</v>
      </c>
      <c r="AK17" s="21">
        <v>39.100384904743912</v>
      </c>
      <c r="AL17" s="21">
        <v>29.548745195901024</v>
      </c>
      <c r="AM17" s="21">
        <v>31.619588821657306</v>
      </c>
      <c r="AN17" s="21">
        <v>31.622433398049324</v>
      </c>
      <c r="AO17" s="21">
        <v>31.662165346919821</v>
      </c>
      <c r="AP17" s="21">
        <v>31.396463478538095</v>
      </c>
      <c r="AQ17" s="21">
        <v>27.233942353416218</v>
      </c>
      <c r="AR17" s="21">
        <v>29.290008513068038</v>
      </c>
      <c r="AS17" s="21">
        <v>29.289804714661805</v>
      </c>
      <c r="AT17" s="21">
        <v>29.327625065218999</v>
      </c>
      <c r="AU17" s="21">
        <v>29.369084231105848</v>
      </c>
      <c r="AV17" s="21">
        <v>32.530429850096986</v>
      </c>
      <c r="AW17" s="21">
        <v>40.123783479140101</v>
      </c>
      <c r="AX17" s="21">
        <v>40.110986194239139</v>
      </c>
      <c r="AY17" s="21">
        <v>40.137006969784736</v>
      </c>
      <c r="AZ17" s="21">
        <v>40.134741605258597</v>
      </c>
      <c r="BA17" s="21">
        <v>30.583106813130044</v>
      </c>
      <c r="BB17" s="21">
        <v>32.653954914130118</v>
      </c>
      <c r="BC17" s="21">
        <v>32.656803564944788</v>
      </c>
      <c r="BD17" s="21">
        <v>32.696539224157583</v>
      </c>
      <c r="BE17" s="21">
        <v>32.430840735271353</v>
      </c>
      <c r="BF17" s="36">
        <f t="shared" si="0"/>
        <v>1807.8863818667469</v>
      </c>
      <c r="BG17">
        <f t="shared" si="1"/>
        <v>31.717304945030648</v>
      </c>
    </row>
    <row r="18" spans="2:59">
      <c r="B18" s="16"/>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row>
    <row r="19" spans="2:59">
      <c r="B19" s="16"/>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row>
    <row r="21" spans="2:59" s="11" customFormat="1">
      <c r="B21" s="9" t="s">
        <v>57</v>
      </c>
    </row>
    <row r="23" spans="2:59" ht="82.8">
      <c r="B23" s="23" t="s">
        <v>63</v>
      </c>
      <c r="C23" s="24" t="s">
        <v>67</v>
      </c>
      <c r="D23" s="24" t="s">
        <v>68</v>
      </c>
      <c r="E23" s="24" t="s">
        <v>74</v>
      </c>
      <c r="F23" s="23" t="s">
        <v>75</v>
      </c>
      <c r="G23" s="19"/>
      <c r="H23" s="28" t="s">
        <v>114</v>
      </c>
    </row>
    <row r="24" spans="2:59">
      <c r="B24" s="13" t="s">
        <v>69</v>
      </c>
      <c r="C24" s="12">
        <v>20</v>
      </c>
      <c r="D24" s="12">
        <v>10</v>
      </c>
      <c r="E24" s="12">
        <v>50</v>
      </c>
      <c r="F24" s="13">
        <v>1.0499999999999998</v>
      </c>
      <c r="G24" s="20"/>
      <c r="H24">
        <f>C24*365/(F24)</f>
        <v>6952.3809523809532</v>
      </c>
    </row>
    <row r="25" spans="2:59">
      <c r="B25" s="13" t="s">
        <v>70</v>
      </c>
      <c r="C25" s="12">
        <v>35</v>
      </c>
      <c r="D25" s="12">
        <v>20</v>
      </c>
      <c r="E25" s="12">
        <v>120</v>
      </c>
      <c r="F25" s="13">
        <v>5.43</v>
      </c>
      <c r="G25" s="20"/>
      <c r="H25">
        <f t="shared" ref="H25:H35" si="3">C25*365/(F25)</f>
        <v>2352.670349907919</v>
      </c>
    </row>
    <row r="26" spans="2:59">
      <c r="B26" s="13" t="s">
        <v>76</v>
      </c>
      <c r="C26" s="12">
        <v>15</v>
      </c>
      <c r="D26" s="12">
        <v>12</v>
      </c>
      <c r="E26" s="12">
        <v>40</v>
      </c>
      <c r="F26" s="13">
        <v>1.2000000000000002</v>
      </c>
      <c r="G26" s="20"/>
      <c r="H26">
        <f t="shared" si="3"/>
        <v>4562.4999999999991</v>
      </c>
    </row>
    <row r="27" spans="2:59">
      <c r="B27" s="13" t="s">
        <v>71</v>
      </c>
      <c r="C27" s="12">
        <v>15</v>
      </c>
      <c r="D27" s="12">
        <v>10</v>
      </c>
      <c r="E27" s="12">
        <v>50</v>
      </c>
      <c r="F27" s="13">
        <v>1.7999999999999998</v>
      </c>
      <c r="G27" s="20"/>
      <c r="H27">
        <f t="shared" si="3"/>
        <v>3041.666666666667</v>
      </c>
    </row>
    <row r="28" spans="2:59" ht="44.4" customHeight="1">
      <c r="B28" s="13" t="s">
        <v>77</v>
      </c>
      <c r="C28" s="12">
        <v>10</v>
      </c>
      <c r="D28" s="12">
        <v>8</v>
      </c>
      <c r="E28" s="12">
        <v>40</v>
      </c>
      <c r="F28" s="13">
        <v>0.60000000000000009</v>
      </c>
      <c r="G28" s="20"/>
      <c r="H28">
        <f t="shared" si="3"/>
        <v>6083.3333333333321</v>
      </c>
    </row>
    <row r="29" spans="2:59">
      <c r="B29" s="13" t="s">
        <v>72</v>
      </c>
      <c r="C29" s="12">
        <v>5</v>
      </c>
      <c r="D29" s="12">
        <v>5</v>
      </c>
      <c r="E29" s="12">
        <v>10</v>
      </c>
      <c r="F29" s="13">
        <v>2.0999999999999996</v>
      </c>
      <c r="G29" s="20"/>
      <c r="H29">
        <f t="shared" si="3"/>
        <v>869.04761904761915</v>
      </c>
    </row>
    <row r="30" spans="2:59">
      <c r="B30" s="13" t="s">
        <v>73</v>
      </c>
      <c r="C30" s="12">
        <v>4</v>
      </c>
      <c r="D30" s="12">
        <v>5</v>
      </c>
      <c r="E30" s="12">
        <v>8</v>
      </c>
      <c r="F30" s="13">
        <v>1.5</v>
      </c>
      <c r="G30" s="20"/>
      <c r="H30">
        <f t="shared" si="3"/>
        <v>973.33333333333337</v>
      </c>
    </row>
    <row r="31" spans="2:59" ht="57" customHeight="1">
      <c r="B31" s="13" t="s">
        <v>78</v>
      </c>
      <c r="C31" s="12">
        <v>10</v>
      </c>
      <c r="D31" s="12">
        <v>10</v>
      </c>
      <c r="E31" s="12">
        <v>30</v>
      </c>
      <c r="F31" s="13">
        <v>1.7999999999999998</v>
      </c>
      <c r="G31" s="20"/>
      <c r="H31">
        <f t="shared" si="3"/>
        <v>2027.7777777777781</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row>
    <row r="32" spans="2:59" ht="41.4" customHeight="1">
      <c r="B32" s="13" t="s">
        <v>79</v>
      </c>
      <c r="C32" s="12">
        <v>20</v>
      </c>
      <c r="D32" s="12">
        <v>10</v>
      </c>
      <c r="E32" s="12">
        <v>30</v>
      </c>
      <c r="F32" s="13">
        <v>1.2000000000000002</v>
      </c>
      <c r="G32" s="20"/>
      <c r="H32">
        <f t="shared" si="3"/>
        <v>6083.3333333333321</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row>
    <row r="33" spans="2:8">
      <c r="B33" s="13" t="s">
        <v>81</v>
      </c>
      <c r="C33" s="12">
        <v>5</v>
      </c>
      <c r="D33" s="12">
        <v>10</v>
      </c>
      <c r="E33" s="12">
        <v>20</v>
      </c>
      <c r="F33" s="13">
        <v>0.89999999999999991</v>
      </c>
      <c r="G33" s="20"/>
      <c r="H33">
        <f t="shared" si="3"/>
        <v>2027.7777777777781</v>
      </c>
    </row>
    <row r="34" spans="2:8">
      <c r="B34" s="13" t="s">
        <v>80</v>
      </c>
      <c r="C34" s="12">
        <v>10</v>
      </c>
      <c r="D34" s="12">
        <v>10</v>
      </c>
      <c r="E34" s="12">
        <v>10</v>
      </c>
      <c r="F34" s="13">
        <v>2.7</v>
      </c>
      <c r="G34" s="20"/>
      <c r="H34">
        <f t="shared" si="3"/>
        <v>1351.8518518518517</v>
      </c>
    </row>
    <row r="35" spans="2:8">
      <c r="B35" s="13" t="s">
        <v>82</v>
      </c>
      <c r="C35" s="12">
        <v>3</v>
      </c>
      <c r="D35" s="12">
        <v>0</v>
      </c>
      <c r="E35" s="12">
        <v>0</v>
      </c>
      <c r="F35" s="13">
        <v>0.30000000000000004</v>
      </c>
      <c r="G35" s="20"/>
      <c r="H35">
        <f t="shared" si="3"/>
        <v>3649.9999999999995</v>
      </c>
    </row>
    <row r="36" spans="2:8">
      <c r="B36" s="13" t="s">
        <v>58</v>
      </c>
      <c r="H36">
        <f>BH6</f>
        <v>1096.1644239778918</v>
      </c>
    </row>
    <row r="37" spans="2:8">
      <c r="B37" s="13" t="s">
        <v>59</v>
      </c>
      <c r="H37">
        <f t="shared" ref="H37:H40" si="4">BH7</f>
        <v>1046.275757321481</v>
      </c>
    </row>
    <row r="38" spans="2:8">
      <c r="B38" s="13" t="s">
        <v>60</v>
      </c>
      <c r="H38">
        <f t="shared" si="4"/>
        <v>756.59004992801852</v>
      </c>
    </row>
    <row r="39" spans="2:8">
      <c r="B39" s="13" t="s">
        <v>61</v>
      </c>
      <c r="H39">
        <f t="shared" si="4"/>
        <v>1251.3451337889949</v>
      </c>
    </row>
    <row r="40" spans="2:8">
      <c r="B40" s="13" t="s">
        <v>62</v>
      </c>
      <c r="H40">
        <f t="shared" si="4"/>
        <v>844.57481144697636</v>
      </c>
    </row>
  </sheetData>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8BCD-E4A0-4FC2-A21E-968530EB9E0B}">
  <dimension ref="B3:BE8"/>
  <sheetViews>
    <sheetView zoomScale="55" zoomScaleNormal="55" workbookViewId="0">
      <selection activeCell="B39" sqref="B39"/>
    </sheetView>
  </sheetViews>
  <sheetFormatPr defaultRowHeight="13.8"/>
  <sheetData>
    <row r="3" spans="2:57" ht="55.2">
      <c r="B3" s="15" t="s">
        <v>65</v>
      </c>
      <c r="C3" s="14" t="s">
        <v>1</v>
      </c>
      <c r="D3" s="14" t="s">
        <v>2</v>
      </c>
      <c r="E3" s="14" t="s">
        <v>3</v>
      </c>
      <c r="F3" s="14" t="s">
        <v>4</v>
      </c>
      <c r="G3" s="14" t="s">
        <v>5</v>
      </c>
      <c r="H3" s="14" t="s">
        <v>6</v>
      </c>
      <c r="I3" s="14" t="s">
        <v>7</v>
      </c>
      <c r="J3" s="14" t="s">
        <v>8</v>
      </c>
      <c r="K3" s="14" t="s">
        <v>9</v>
      </c>
      <c r="L3" s="14" t="s">
        <v>10</v>
      </c>
      <c r="M3" s="14" t="s">
        <v>11</v>
      </c>
      <c r="N3" s="14" t="s">
        <v>12</v>
      </c>
      <c r="O3" s="14" t="s">
        <v>13</v>
      </c>
      <c r="P3" s="14" t="s">
        <v>14</v>
      </c>
      <c r="Q3" s="14" t="s">
        <v>15</v>
      </c>
      <c r="R3" s="14" t="s">
        <v>16</v>
      </c>
      <c r="S3" s="14" t="s">
        <v>17</v>
      </c>
      <c r="T3" s="14" t="s">
        <v>18</v>
      </c>
      <c r="U3" s="14" t="s">
        <v>19</v>
      </c>
      <c r="V3" s="14" t="s">
        <v>20</v>
      </c>
      <c r="W3" s="14" t="s">
        <v>21</v>
      </c>
      <c r="X3" s="14" t="s">
        <v>22</v>
      </c>
      <c r="Y3" s="14" t="s">
        <v>23</v>
      </c>
      <c r="Z3" s="14" t="s">
        <v>24</v>
      </c>
      <c r="AA3" s="14" t="s">
        <v>25</v>
      </c>
      <c r="AB3" s="14" t="s">
        <v>26</v>
      </c>
      <c r="AC3" s="14" t="s">
        <v>27</v>
      </c>
      <c r="AD3" s="14" t="s">
        <v>28</v>
      </c>
      <c r="AE3" s="14" t="s">
        <v>29</v>
      </c>
      <c r="AF3" s="14" t="s">
        <v>30</v>
      </c>
      <c r="AG3" s="14" t="s">
        <v>31</v>
      </c>
      <c r="AH3" s="14" t="s">
        <v>32</v>
      </c>
      <c r="AI3" s="14" t="s">
        <v>33</v>
      </c>
      <c r="AJ3" s="14" t="s">
        <v>34</v>
      </c>
      <c r="AK3" s="14" t="s">
        <v>35</v>
      </c>
      <c r="AL3" s="14" t="s">
        <v>36</v>
      </c>
      <c r="AM3" s="14" t="s">
        <v>37</v>
      </c>
      <c r="AN3" s="14" t="s">
        <v>38</v>
      </c>
      <c r="AO3" s="14" t="s">
        <v>39</v>
      </c>
      <c r="AP3" s="14" t="s">
        <v>40</v>
      </c>
      <c r="AQ3" s="14" t="s">
        <v>41</v>
      </c>
      <c r="AR3" s="14" t="s">
        <v>42</v>
      </c>
      <c r="AS3" s="14" t="s">
        <v>43</v>
      </c>
      <c r="AT3" s="14" t="s">
        <v>44</v>
      </c>
      <c r="AU3" s="14" t="s">
        <v>45</v>
      </c>
      <c r="AV3" s="14" t="s">
        <v>46</v>
      </c>
      <c r="AW3" s="14" t="s">
        <v>47</v>
      </c>
      <c r="AX3" s="14" t="s">
        <v>48</v>
      </c>
      <c r="AY3" s="14" t="s">
        <v>49</v>
      </c>
      <c r="AZ3" s="14" t="s">
        <v>50</v>
      </c>
      <c r="BA3" s="14" t="s">
        <v>51</v>
      </c>
      <c r="BB3" s="14" t="s">
        <v>52</v>
      </c>
      <c r="BC3" s="14" t="s">
        <v>53</v>
      </c>
      <c r="BD3" s="14" t="s">
        <v>54</v>
      </c>
      <c r="BE3" s="14" t="s">
        <v>55</v>
      </c>
    </row>
    <row r="4" spans="2:57" ht="41.4">
      <c r="B4" s="13" t="s">
        <v>58</v>
      </c>
      <c r="C4" s="12">
        <v>1.8883635854927951</v>
      </c>
      <c r="D4" s="12">
        <v>4.6625980750277183</v>
      </c>
      <c r="E4" s="12">
        <v>7.4599509202491996</v>
      </c>
      <c r="F4" s="12">
        <v>10.279998000016839</v>
      </c>
      <c r="G4" s="12">
        <v>13.121768979920246</v>
      </c>
      <c r="H4" s="12">
        <v>15.157450764298034</v>
      </c>
      <c r="I4" s="12">
        <v>17.147923059594948</v>
      </c>
      <c r="J4" s="12">
        <v>19.186969406111668</v>
      </c>
      <c r="K4" s="12">
        <v>21.277025346664466</v>
      </c>
      <c r="L4" s="12">
        <v>23.226126000172343</v>
      </c>
      <c r="M4" s="12">
        <v>25.588246473220472</v>
      </c>
      <c r="N4" s="12">
        <v>28.369623348384557</v>
      </c>
      <c r="O4" s="12">
        <v>31.120773268925198</v>
      </c>
      <c r="P4" s="12">
        <v>33.844465082651261</v>
      </c>
      <c r="Q4" s="12">
        <v>36.543716999907886</v>
      </c>
      <c r="R4" s="12">
        <v>39.219953509454676</v>
      </c>
      <c r="S4" s="12">
        <v>41.876043108746195</v>
      </c>
      <c r="T4" s="12">
        <v>44.513298504098429</v>
      </c>
      <c r="U4" s="12">
        <v>47.136029345611171</v>
      </c>
      <c r="V4" s="12">
        <v>49.747688820008008</v>
      </c>
      <c r="W4" s="12">
        <v>52.344308505058592</v>
      </c>
      <c r="X4" s="12">
        <v>54.905678863351191</v>
      </c>
      <c r="Y4" s="12">
        <v>57.43571328653146</v>
      </c>
      <c r="Z4" s="12">
        <v>59.80422687465866</v>
      </c>
      <c r="AA4" s="12">
        <v>61.998922929274471</v>
      </c>
      <c r="AB4" s="12">
        <v>63.100277445049002</v>
      </c>
      <c r="AC4" s="12">
        <v>63.620849488814301</v>
      </c>
      <c r="AD4" s="12">
        <v>64.203197779864396</v>
      </c>
      <c r="AE4" s="12">
        <v>64.843046507487543</v>
      </c>
      <c r="AF4" s="12">
        <v>65.548572983939479</v>
      </c>
      <c r="AG4" s="12">
        <v>66.341012374671166</v>
      </c>
      <c r="AH4" s="12">
        <v>67.205346064947307</v>
      </c>
      <c r="AI4" s="12">
        <v>68.114076171408001</v>
      </c>
      <c r="AJ4" s="12">
        <v>69.064374165837748</v>
      </c>
      <c r="AK4" s="12">
        <v>70.053633245841837</v>
      </c>
      <c r="AL4" s="12">
        <v>71.079450862560819</v>
      </c>
      <c r="AM4" s="12">
        <v>72.139612631709198</v>
      </c>
      <c r="AN4" s="12">
        <v>73.232077517915315</v>
      </c>
      <c r="AO4" s="12">
        <v>74.354964191147047</v>
      </c>
      <c r="AP4" s="12">
        <v>75.506538462109901</v>
      </c>
      <c r="AQ4" s="12">
        <v>76.685201710933597</v>
      </c>
      <c r="AR4" s="12">
        <v>77.889480230310866</v>
      </c>
      <c r="AS4" s="12">
        <v>79.11801541053741</v>
      </c>
      <c r="AT4" s="12">
        <v>80.369554699684755</v>
      </c>
      <c r="AU4" s="12">
        <v>81.642943277455771</v>
      </c>
      <c r="AV4" s="12">
        <v>82.937116386165897</v>
      </c>
      <c r="AW4" s="12">
        <v>84.251092266791261</v>
      </c>
      <c r="AX4" s="12">
        <v>85.583965652162661</v>
      </c>
      <c r="AY4" s="12">
        <v>86.934901773199044</v>
      </c>
      <c r="AZ4" s="12">
        <v>88.30313083757143</v>
      </c>
      <c r="BA4" s="12">
        <v>89.687942943416971</v>
      </c>
      <c r="BB4" s="12">
        <v>91.088683393689266</v>
      </c>
      <c r="BC4" s="12">
        <v>92.504748379463265</v>
      </c>
      <c r="BD4" s="12">
        <v>93.935581003023927</v>
      </c>
      <c r="BE4" s="12">
        <v>93.304070784856918</v>
      </c>
    </row>
    <row r="5" spans="2:57" ht="41.4">
      <c r="B5" s="13" t="s">
        <v>59</v>
      </c>
      <c r="C5" s="12">
        <v>3.0929487941118143</v>
      </c>
      <c r="D5" s="12">
        <v>9.4359043640513853</v>
      </c>
      <c r="E5" s="12">
        <v>17.01643141806775</v>
      </c>
      <c r="F5" s="12">
        <v>24.733611883692397</v>
      </c>
      <c r="G5" s="12">
        <v>32.499071788918506</v>
      </c>
      <c r="H5" s="12">
        <v>36.183722249475437</v>
      </c>
      <c r="I5" s="12">
        <v>37.901994076817758</v>
      </c>
      <c r="J5" s="12">
        <v>39.536992024983981</v>
      </c>
      <c r="K5" s="12">
        <v>41.094089495736434</v>
      </c>
      <c r="L5" s="12">
        <v>42.577444963841515</v>
      </c>
      <c r="M5" s="12">
        <v>44.445994173984708</v>
      </c>
      <c r="N5" s="12">
        <v>46.709418849888543</v>
      </c>
      <c r="O5" s="12">
        <v>48.920817698495341</v>
      </c>
      <c r="P5" s="12">
        <v>51.084824415359975</v>
      </c>
      <c r="Q5" s="12">
        <v>53.206353916652198</v>
      </c>
      <c r="R5" s="12">
        <v>54.796924519791901</v>
      </c>
      <c r="S5" s="12">
        <v>55.475576479467058</v>
      </c>
      <c r="T5" s="12">
        <v>55.805755452291095</v>
      </c>
      <c r="U5" s="12">
        <v>56.242564269958507</v>
      </c>
      <c r="V5" s="12">
        <v>56.780204002239138</v>
      </c>
      <c r="W5" s="12">
        <v>57.405835414773996</v>
      </c>
      <c r="X5" s="12">
        <v>58.09146158622805</v>
      </c>
      <c r="Y5" s="12">
        <v>58.833372902213249</v>
      </c>
      <c r="Z5" s="12">
        <v>59.646642657299218</v>
      </c>
      <c r="AA5" s="12">
        <v>60.526145110322858</v>
      </c>
      <c r="AB5" s="12">
        <v>61.045159915238614</v>
      </c>
      <c r="AC5" s="12">
        <v>61.545259928931429</v>
      </c>
      <c r="AD5" s="12">
        <v>62.104994875157317</v>
      </c>
      <c r="AE5" s="12">
        <v>62.720414673125305</v>
      </c>
      <c r="AF5" s="12">
        <v>63.399990112117607</v>
      </c>
      <c r="AG5" s="12">
        <v>64.16522040165313</v>
      </c>
      <c r="AH5" s="12">
        <v>65.001324123890598</v>
      </c>
      <c r="AI5" s="12">
        <v>65.881016115799852</v>
      </c>
      <c r="AJ5" s="12">
        <v>66.801658265822923</v>
      </c>
      <c r="AK5" s="12">
        <v>67.760813875782844</v>
      </c>
      <c r="AL5" s="12">
        <v>68.756232012942817</v>
      </c>
      <c r="AM5" s="12">
        <v>69.785833092087259</v>
      </c>
      <c r="AN5" s="12">
        <v>70.847695590098368</v>
      </c>
      <c r="AO5" s="12">
        <v>71.940043803306111</v>
      </c>
      <c r="AP5" s="12">
        <v>73.061236565065755</v>
      </c>
      <c r="AQ5" s="12">
        <v>74.209756847599351</v>
      </c>
      <c r="AR5" s="12">
        <v>75.384202178201846</v>
      </c>
      <c r="AS5" s="12">
        <v>76.583275805477498</v>
      </c>
      <c r="AT5" s="12">
        <v>77.805778556394287</v>
      </c>
      <c r="AU5" s="12">
        <v>79.050601329651286</v>
      </c>
      <c r="AV5" s="12">
        <v>80.316718175186836</v>
      </c>
      <c r="AW5" s="12">
        <v>81.603179913638371</v>
      </c>
      <c r="AX5" s="12">
        <v>82.909108253226904</v>
      </c>
      <c r="AY5" s="12">
        <v>84.233690364917692</v>
      </c>
      <c r="AZ5" s="12">
        <v>85.576173879803733</v>
      </c>
      <c r="BA5" s="12">
        <v>86.935862275518701</v>
      </c>
      <c r="BB5" s="12">
        <v>88.3121106211117</v>
      </c>
      <c r="BC5" s="12">
        <v>89.704321652235095</v>
      </c>
      <c r="BD5" s="12">
        <v>91.111942150722129</v>
      </c>
      <c r="BE5" s="12">
        <v>91.978169761956082</v>
      </c>
    </row>
    <row r="6" spans="2:57" ht="41.4">
      <c r="B6" s="13" t="s">
        <v>60</v>
      </c>
      <c r="C6" s="12">
        <v>4.4829749974282613</v>
      </c>
      <c r="D6" s="12">
        <v>12.617733087402922</v>
      </c>
      <c r="E6" s="12">
        <v>21.986811189471229</v>
      </c>
      <c r="F6" s="12">
        <v>31.489935991969965</v>
      </c>
      <c r="G6" s="12">
        <v>41.038265227873048</v>
      </c>
      <c r="H6" s="12">
        <v>45.678636452180555</v>
      </c>
      <c r="I6" s="12">
        <v>48.222289668550104</v>
      </c>
      <c r="J6" s="12">
        <v>50.638018085211236</v>
      </c>
      <c r="K6" s="12">
        <v>52.93472334698685</v>
      </c>
      <c r="L6" s="12">
        <v>55.119845473010301</v>
      </c>
      <c r="M6" s="12">
        <v>57.655296607350458</v>
      </c>
      <c r="N6" s="12">
        <v>60.553514424691826</v>
      </c>
      <c r="O6" s="12">
        <v>63.370135734280559</v>
      </c>
      <c r="P6" s="12">
        <v>66.112131705452569</v>
      </c>
      <c r="Q6" s="12">
        <v>68.786569958587677</v>
      </c>
      <c r="R6" s="12">
        <v>71.398394454661343</v>
      </c>
      <c r="S6" s="12">
        <v>73.954113180424656</v>
      </c>
      <c r="T6" s="12">
        <v>76.458231412600611</v>
      </c>
      <c r="U6" s="12">
        <v>78.918048378454728</v>
      </c>
      <c r="V6" s="12">
        <v>81.339696034096235</v>
      </c>
      <c r="W6" s="12">
        <v>83.721322915852525</v>
      </c>
      <c r="X6" s="12">
        <v>86.045051308769246</v>
      </c>
      <c r="Y6" s="12">
        <v>88.316490898773424</v>
      </c>
      <c r="Z6" s="12">
        <v>90.559297605651651</v>
      </c>
      <c r="AA6" s="12">
        <v>92.776249871066</v>
      </c>
      <c r="AB6" s="12">
        <v>93.075558451557541</v>
      </c>
      <c r="AC6" s="12">
        <v>92.160610716775764</v>
      </c>
      <c r="AD6" s="12">
        <v>91.417156165275557</v>
      </c>
      <c r="AE6" s="12">
        <v>90.832402456493085</v>
      </c>
      <c r="AF6" s="12">
        <v>90.406677087186537</v>
      </c>
      <c r="AG6" s="12">
        <v>90.153979689512127</v>
      </c>
      <c r="AH6" s="12">
        <v>90.052622098900301</v>
      </c>
      <c r="AI6" s="12">
        <v>90.06895837401423</v>
      </c>
      <c r="AJ6" s="12">
        <v>90.194492435558587</v>
      </c>
      <c r="AK6" s="12">
        <v>90.421392681875844</v>
      </c>
      <c r="AL6" s="12">
        <v>90.742439736558154</v>
      </c>
      <c r="AM6" s="12">
        <v>91.15097831959018</v>
      </c>
      <c r="AN6" s="12">
        <v>91.640872915769847</v>
      </c>
      <c r="AO6" s="12">
        <v>92.206466940040954</v>
      </c>
      <c r="AP6" s="12">
        <v>92.842545123197667</v>
      </c>
      <c r="AQ6" s="12">
        <v>93.544298863337445</v>
      </c>
      <c r="AR6" s="12">
        <v>94.307294308626709</v>
      </c>
      <c r="AS6" s="12">
        <v>95.12744295551424</v>
      </c>
      <c r="AT6" s="12">
        <v>96.000974563627025</v>
      </c>
      <c r="AU6" s="12">
        <v>96.92441220432373</v>
      </c>
      <c r="AV6" s="12">
        <v>97.894549274370164</v>
      </c>
      <c r="AW6" s="12">
        <v>98.908428319542651</v>
      </c>
      <c r="AX6" s="12">
        <v>99.963321525243757</v>
      </c>
      <c r="AY6" s="12">
        <v>101.0567127425272</v>
      </c>
      <c r="AZ6" s="12">
        <v>102.1862809283346</v>
      </c>
      <c r="BA6" s="12">
        <v>103.349884888335</v>
      </c>
      <c r="BB6" s="12">
        <v>104.54554921958361</v>
      </c>
      <c r="BC6" s="12">
        <v>105.7714513583437</v>
      </c>
      <c r="BD6" s="12">
        <v>107.02590964589724</v>
      </c>
      <c r="BE6" s="12">
        <v>105.73628424024042</v>
      </c>
    </row>
    <row r="7" spans="2:57" ht="41.4">
      <c r="B7" s="13" t="s">
        <v>61</v>
      </c>
      <c r="C7" s="12">
        <v>0.91758335374962674</v>
      </c>
      <c r="D7" s="12">
        <v>2.3642265133587745</v>
      </c>
      <c r="E7" s="12">
        <v>3.831622252035638</v>
      </c>
      <c r="F7" s="12">
        <v>5.3179250024200142</v>
      </c>
      <c r="G7" s="12">
        <v>6.8204028469514411</v>
      </c>
      <c r="H7" s="12">
        <v>8.138524068713199</v>
      </c>
      <c r="I7" s="12">
        <v>9.4342285183729864</v>
      </c>
      <c r="J7" s="12">
        <v>10.709951849365765</v>
      </c>
      <c r="K7" s="12">
        <v>12.015147268085041</v>
      </c>
      <c r="L7" s="12">
        <v>13.297568950465205</v>
      </c>
      <c r="M7" s="12">
        <v>15.012307821387413</v>
      </c>
      <c r="N7" s="12">
        <v>17.164447912542933</v>
      </c>
      <c r="O7" s="12">
        <v>19.303647782818441</v>
      </c>
      <c r="P7" s="12">
        <v>21.431346890798441</v>
      </c>
      <c r="Q7" s="12">
        <v>23.549453532666369</v>
      </c>
      <c r="R7" s="12">
        <v>25.658597697494685</v>
      </c>
      <c r="S7" s="12">
        <v>27.760502839748657</v>
      </c>
      <c r="T7" s="12">
        <v>29.855667245630272</v>
      </c>
      <c r="U7" s="12">
        <v>31.947246539102661</v>
      </c>
      <c r="V7" s="12">
        <v>34.037789203815279</v>
      </c>
      <c r="W7" s="12">
        <v>36.124391853459969</v>
      </c>
      <c r="X7" s="12">
        <v>38.196830408842168</v>
      </c>
      <c r="Y7" s="12">
        <v>40.25630967420777</v>
      </c>
      <c r="Z7" s="12">
        <v>42.313196010601693</v>
      </c>
      <c r="AA7" s="12">
        <v>44.368830573949396</v>
      </c>
      <c r="AB7" s="12">
        <v>45.65010432141802</v>
      </c>
      <c r="AC7" s="12">
        <v>46.547994982239295</v>
      </c>
      <c r="AD7" s="12">
        <v>47.481245306358254</v>
      </c>
      <c r="AE7" s="12">
        <v>48.447689957630281</v>
      </c>
      <c r="AF7" s="12">
        <v>49.451869382574657</v>
      </c>
      <c r="AG7" s="12">
        <v>50.505357099012336</v>
      </c>
      <c r="AH7" s="12">
        <v>51.600160621253153</v>
      </c>
      <c r="AI7" s="12">
        <v>52.721546556755605</v>
      </c>
      <c r="AJ7" s="12">
        <v>53.868080270572889</v>
      </c>
      <c r="AK7" s="12">
        <v>55.038439095432786</v>
      </c>
      <c r="AL7" s="12">
        <v>56.231403538656757</v>
      </c>
      <c r="AM7" s="12">
        <v>57.445849183604871</v>
      </c>
      <c r="AN7" s="12">
        <v>58.68073923053808</v>
      </c>
      <c r="AO7" s="12">
        <v>59.935117626186425</v>
      </c>
      <c r="AP7" s="12">
        <v>61.20810273535627</v>
      </c>
      <c r="AQ7" s="12">
        <v>62.498881511620617</v>
      </c>
      <c r="AR7" s="12">
        <v>63.806704127561666</v>
      </c>
      <c r="AS7" s="12">
        <v>65.130879028176338</v>
      </c>
      <c r="AT7" s="12">
        <v>66.47076837395042</v>
      </c>
      <c r="AU7" s="12">
        <v>67.82578384276681</v>
      </c>
      <c r="AV7" s="12">
        <v>69.195382762264728</v>
      </c>
      <c r="AW7" s="12">
        <v>70.579064546520058</v>
      </c>
      <c r="AX7" s="12">
        <v>71.976367412987116</v>
      </c>
      <c r="AY7" s="12">
        <v>73.38686535755869</v>
      </c>
      <c r="AZ7" s="12">
        <v>74.810165367348986</v>
      </c>
      <c r="BA7" s="12">
        <v>76.245904852425582</v>
      </c>
      <c r="BB7" s="12">
        <v>77.693749279204297</v>
      </c>
      <c r="BC7" s="12">
        <v>79.153389989590323</v>
      </c>
      <c r="BD7" s="12">
        <v>80.624542191207553</v>
      </c>
      <c r="BE7" s="12">
        <v>81.022741283384335</v>
      </c>
    </row>
    <row r="8" spans="2:57" ht="41.4">
      <c r="B8" s="13" t="s">
        <v>62</v>
      </c>
      <c r="C8" s="12">
        <v>3.0505416081767729</v>
      </c>
      <c r="D8" s="12">
        <v>8.735151659100854</v>
      </c>
      <c r="E8" s="12">
        <v>15.114735977423656</v>
      </c>
      <c r="F8" s="12">
        <v>21.687238389128826</v>
      </c>
      <c r="G8" s="12">
        <v>28.441312732332634</v>
      </c>
      <c r="H8" s="12">
        <v>33.515639666691115</v>
      </c>
      <c r="I8" s="12">
        <v>37.958675753934855</v>
      </c>
      <c r="J8" s="12">
        <v>42.141695972941733</v>
      </c>
      <c r="K8" s="12">
        <v>46.093690345002472</v>
      </c>
      <c r="L8" s="12">
        <v>49.82537960789994</v>
      </c>
      <c r="M8" s="12">
        <v>53.617845882804346</v>
      </c>
      <c r="N8" s="12">
        <v>57.491570844320186</v>
      </c>
      <c r="O8" s="12">
        <v>61.263808841265515</v>
      </c>
      <c r="P8" s="12">
        <v>64.296919199937719</v>
      </c>
      <c r="Q8" s="12">
        <v>66.585351924927153</v>
      </c>
      <c r="R8" s="12">
        <v>68.802607307143774</v>
      </c>
      <c r="S8" s="12">
        <v>70.96592271862059</v>
      </c>
      <c r="T8" s="12">
        <v>73.127556279576623</v>
      </c>
      <c r="U8" s="12">
        <v>75.289884535968241</v>
      </c>
      <c r="V8" s="12">
        <v>77.459683869447048</v>
      </c>
      <c r="W8" s="12">
        <v>79.635221255601849</v>
      </c>
      <c r="X8" s="12">
        <v>81.816182930313119</v>
      </c>
      <c r="Y8" s="12">
        <v>84.002631286367119</v>
      </c>
      <c r="Z8" s="12">
        <v>86.194753439834102</v>
      </c>
      <c r="AA8" s="12">
        <v>88.392722492196938</v>
      </c>
      <c r="AB8" s="12">
        <v>88.717824162187668</v>
      </c>
      <c r="AC8" s="12">
        <v>88.127921286417958</v>
      </c>
      <c r="AD8" s="12">
        <v>87.689790315644572</v>
      </c>
      <c r="AE8" s="12">
        <v>87.39230007407609</v>
      </c>
      <c r="AF8" s="12">
        <v>87.228607368808227</v>
      </c>
      <c r="AG8" s="12">
        <v>87.189174013410025</v>
      </c>
      <c r="AH8" s="12">
        <v>87.261786484074435</v>
      </c>
      <c r="AI8" s="12">
        <v>87.438411967919549</v>
      </c>
      <c r="AJ8" s="12">
        <v>87.711644305998021</v>
      </c>
      <c r="AK8" s="12">
        <v>88.07465500135163</v>
      </c>
      <c r="AL8" s="12">
        <v>88.521147894337162</v>
      </c>
      <c r="AM8" s="12">
        <v>89.045317406611503</v>
      </c>
      <c r="AN8" s="12">
        <v>89.641810072278346</v>
      </c>
      <c r="AO8" s="12">
        <v>90.305689096926614</v>
      </c>
      <c r="AP8" s="12">
        <v>91.032401705762126</v>
      </c>
      <c r="AQ8" s="12">
        <v>91.817749060881098</v>
      </c>
      <c r="AR8" s="12">
        <v>92.657858545104531</v>
      </c>
      <c r="AS8" s="12">
        <v>93.549158225779848</v>
      </c>
      <c r="AT8" s="12">
        <v>94.488353326687715</v>
      </c>
      <c r="AU8" s="12">
        <v>95.472404549757144</v>
      </c>
      <c r="AV8" s="12">
        <v>96.498508100785827</v>
      </c>
      <c r="AW8" s="12">
        <v>97.564077284871033</v>
      </c>
      <c r="AX8" s="12">
        <v>98.666725547853005</v>
      </c>
      <c r="AY8" s="12">
        <v>99.804250849838624</v>
      </c>
      <c r="AZ8" s="12">
        <v>100.97462126585826</v>
      </c>
      <c r="BA8" s="12">
        <v>102.17596171699373</v>
      </c>
      <c r="BB8" s="12">
        <v>103.40654174293969</v>
      </c>
      <c r="BC8" s="12">
        <v>104.66476423398767</v>
      </c>
      <c r="BD8" s="12">
        <v>105.94915504688863</v>
      </c>
      <c r="BE8" s="12">
        <v>104.6994595720375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48AD-5D5B-45B8-B69B-22539A0773D8}">
  <dimension ref="A3:BF89"/>
  <sheetViews>
    <sheetView topLeftCell="A13" zoomScale="55" zoomScaleNormal="55" workbookViewId="0">
      <selection activeCell="B5" sqref="B4:B5"/>
    </sheetView>
  </sheetViews>
  <sheetFormatPr defaultRowHeight="13.8"/>
  <cols>
    <col min="1" max="1" width="50.09765625" customWidth="1"/>
    <col min="2" max="2" width="12.59765625" bestFit="1" customWidth="1"/>
    <col min="3" max="5" width="12" bestFit="1" customWidth="1"/>
    <col min="6" max="6" width="11.8984375" bestFit="1" customWidth="1"/>
    <col min="7" max="7" width="12" bestFit="1" customWidth="1"/>
    <col min="8" max="11" width="11.8984375" bestFit="1" customWidth="1"/>
    <col min="12" max="12" width="9.8984375" bestFit="1" customWidth="1"/>
    <col min="13" max="18" width="11.8984375" bestFit="1" customWidth="1"/>
    <col min="19" max="19" width="10.8984375" bestFit="1" customWidth="1"/>
    <col min="20" max="25" width="11.8984375" bestFit="1" customWidth="1"/>
    <col min="26" max="26" width="12" bestFit="1" customWidth="1"/>
    <col min="27" max="31" width="11.8984375" bestFit="1" customWidth="1"/>
    <col min="32" max="32" width="10.8984375" bestFit="1" customWidth="1"/>
    <col min="33" max="37" width="11.8984375" bestFit="1" customWidth="1"/>
    <col min="38" max="39" width="10.8984375" bestFit="1" customWidth="1"/>
    <col min="40" max="56" width="11.8984375" bestFit="1" customWidth="1"/>
    <col min="57" max="57" width="10.8984375" bestFit="1" customWidth="1"/>
  </cols>
  <sheetData>
    <row r="3" spans="1:58">
      <c r="A3" t="s">
        <v>84</v>
      </c>
      <c r="B3" s="2" t="s">
        <v>0</v>
      </c>
      <c r="C3" s="3"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row>
    <row r="4" spans="1:58">
      <c r="A4" t="s">
        <v>84</v>
      </c>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v>48</v>
      </c>
      <c r="AX4">
        <v>49</v>
      </c>
      <c r="AY4">
        <v>50</v>
      </c>
      <c r="AZ4">
        <v>51</v>
      </c>
      <c r="BA4">
        <v>52</v>
      </c>
      <c r="BB4">
        <v>53</v>
      </c>
      <c r="BC4">
        <v>54</v>
      </c>
      <c r="BD4">
        <v>55</v>
      </c>
      <c r="BE4">
        <v>56</v>
      </c>
    </row>
    <row r="5" spans="1:58">
      <c r="A5" t="s">
        <v>85</v>
      </c>
      <c r="B5" s="26">
        <f>supplyDemandBalance!C4</f>
        <v>-0.12112499121013087</v>
      </c>
      <c r="C5" s="26">
        <f>supplyDemandBalance!D4</f>
        <v>-0.87590618297840095</v>
      </c>
      <c r="D5" s="26">
        <f>supplyDemandBalance!E4</f>
        <v>-1.5913543731290005</v>
      </c>
      <c r="E5" s="26">
        <f>supplyDemandBalance!F4</f>
        <v>-2.3568316616599958</v>
      </c>
      <c r="F5" s="26">
        <f>supplyDemandBalance!G4</f>
        <v>-3.2768694621379701</v>
      </c>
      <c r="G5" s="26">
        <f>supplyDemandBalance!H4</f>
        <v>-4.1368035120894291</v>
      </c>
      <c r="H5" s="26">
        <f>supplyDemandBalance!I4</f>
        <v>-12.014390659411127</v>
      </c>
      <c r="I5" s="26">
        <f>supplyDemandBalance!J4</f>
        <v>-12.83075262563213</v>
      </c>
      <c r="J5" s="26">
        <f>supplyDemandBalance!K4</f>
        <v>-13.525438834289329</v>
      </c>
      <c r="K5" s="26">
        <f>supplyDemandBalance!L4</f>
        <v>-14.319279001058383</v>
      </c>
      <c r="L5" s="26">
        <f>supplyDemandBalance!M4</f>
        <v>-15.109032806870673</v>
      </c>
      <c r="M5" s="26">
        <f>supplyDemandBalance!N4</f>
        <v>-25.109032806870673</v>
      </c>
      <c r="N5" s="26">
        <f>supplyDemandBalance!O4</f>
        <v>-30.109032806870673</v>
      </c>
      <c r="O5" s="26">
        <f>supplyDemandBalance!P4</f>
        <v>-31.109032806870673</v>
      </c>
      <c r="P5" s="26">
        <f>supplyDemandBalance!Q4</f>
        <v>-32.109032806870673</v>
      </c>
      <c r="Q5" s="26">
        <f>supplyDemandBalance!R4</f>
        <v>-33.109032806870673</v>
      </c>
      <c r="R5" s="26">
        <f>supplyDemandBalance!S4</f>
        <v>-34.109032806870673</v>
      </c>
      <c r="S5" s="26">
        <f>supplyDemandBalance!T4</f>
        <v>-89.215983506707204</v>
      </c>
      <c r="T5" s="26">
        <f>supplyDemandBalance!U4</f>
        <v>-92.46493686047593</v>
      </c>
      <c r="U5" s="26">
        <f>supplyDemandBalance!V4</f>
        <v>-93.148685357337229</v>
      </c>
      <c r="V5" s="26">
        <f>supplyDemandBalance!W4</f>
        <v>-93.836680527448692</v>
      </c>
      <c r="W5" s="26">
        <f>supplyDemandBalance!X4</f>
        <v>-94.56489278480143</v>
      </c>
      <c r="X5" s="26">
        <f>supplyDemandBalance!Y4</f>
        <v>-95.565752307264077</v>
      </c>
      <c r="Y5" s="26">
        <f>supplyDemandBalance!Z4</f>
        <v>-96.56918329374983</v>
      </c>
      <c r="Z5" s="26">
        <f>supplyDemandBalance!AA4</f>
        <v>-97.573996145105156</v>
      </c>
      <c r="AA5" s="26">
        <f>supplyDemandBalance!AB4</f>
        <v>-98.571098551032691</v>
      </c>
      <c r="AB5" s="26">
        <f>supplyDemandBalance!AC4</f>
        <v>-99.579872300023922</v>
      </c>
      <c r="AC5" s="26">
        <f>supplyDemandBalance!AD4</f>
        <v>-100.58941735555689</v>
      </c>
      <c r="AD5" s="26">
        <f>supplyDemandBalance!AE4</f>
        <v>-101.59937975681457</v>
      </c>
      <c r="AE5" s="26">
        <f>supplyDemandBalance!AF4</f>
        <v>-102.60940750277987</v>
      </c>
      <c r="AF5" s="26">
        <f>supplyDemandBalance!AG4</f>
        <v>-103.66694386169164</v>
      </c>
      <c r="AG5" s="26">
        <f>supplyDemandBalance!AH4</f>
        <v>-104.8098701851055</v>
      </c>
      <c r="AH5" s="26">
        <f>supplyDemandBalance!AI4</f>
        <v>-105.96376980277955</v>
      </c>
      <c r="AI5" s="26">
        <f>supplyDemandBalance!AJ4</f>
        <v>-107.11907534296871</v>
      </c>
      <c r="AJ5" s="26">
        <f>supplyDemandBalance!AK4</f>
        <v>-108.2742484126228</v>
      </c>
      <c r="AK5" s="26">
        <f>supplyDemandBalance!AL4</f>
        <v>-109.43046506239759</v>
      </c>
      <c r="AL5" s="26">
        <f>supplyDemandBalance!AM4</f>
        <v>-110.58620082249692</v>
      </c>
      <c r="AM5" s="26">
        <f>supplyDemandBalance!AN4</f>
        <v>-111.7326375835015</v>
      </c>
      <c r="AN5" s="26">
        <f>supplyDemandBalance!AO4</f>
        <v>-112.88831466729302</v>
      </c>
      <c r="AO5" s="26">
        <f>supplyDemandBalance!AP4</f>
        <v>-114.04442725690987</v>
      </c>
      <c r="AP5" s="26">
        <f>supplyDemandBalance!AQ4</f>
        <v>-115.20017867982676</v>
      </c>
      <c r="AQ5" s="26">
        <f>supplyDemandBalance!AR4</f>
        <v>-116.35545731878169</v>
      </c>
      <c r="AR5" s="26">
        <f>supplyDemandBalance!AS4</f>
        <v>-117.51016736752243</v>
      </c>
      <c r="AS5" s="26">
        <f>supplyDemandBalance!AT4</f>
        <v>-118.6542076201471</v>
      </c>
      <c r="AT5" s="26">
        <f>supplyDemandBalance!AU4</f>
        <v>-119.80749118147649</v>
      </c>
      <c r="AU5" s="26">
        <f>supplyDemandBalance!AV4</f>
        <v>-120.95995033754852</v>
      </c>
      <c r="AV5" s="26">
        <f>supplyDemandBalance!AW4</f>
        <v>-122.11149486833224</v>
      </c>
      <c r="AW5" s="26">
        <f>supplyDemandBalance!AX4</f>
        <v>-123.26207958272695</v>
      </c>
      <c r="AX5" s="26">
        <f>supplyDemandBalance!AY4</f>
        <v>-124.41227514640343</v>
      </c>
      <c r="AY5" s="26">
        <f>supplyDemandBalance!AZ4</f>
        <v>-125.55073241320582</v>
      </c>
      <c r="AZ5" s="26">
        <f>supplyDemandBalance!BA4</f>
        <v>-126.69804776875375</v>
      </c>
      <c r="BA5" s="26">
        <f>supplyDemandBalance!BB4</f>
        <v>-127.84482245746352</v>
      </c>
      <c r="BB5" s="26">
        <f>supplyDemandBalance!BC4</f>
        <v>-128.98971320940225</v>
      </c>
      <c r="BC5" s="26">
        <f>supplyDemandBalance!BD4</f>
        <v>-130.13397048826221</v>
      </c>
      <c r="BD5" s="26">
        <f>supplyDemandBalance!BE4</f>
        <v>-131.27692584343458</v>
      </c>
      <c r="BE5" s="26">
        <f>supplyDemandBalance!BF4</f>
        <v>-132.46635625391824</v>
      </c>
    </row>
    <row r="6" spans="1:58">
      <c r="C6">
        <v>2</v>
      </c>
      <c r="D6">
        <v>3</v>
      </c>
      <c r="E6">
        <v>4</v>
      </c>
      <c r="F6">
        <v>5</v>
      </c>
      <c r="G6">
        <v>6</v>
      </c>
      <c r="H6">
        <v>7</v>
      </c>
      <c r="I6">
        <v>8</v>
      </c>
      <c r="J6">
        <v>9</v>
      </c>
      <c r="K6">
        <v>10</v>
      </c>
      <c r="L6">
        <v>11</v>
      </c>
      <c r="M6">
        <v>12</v>
      </c>
      <c r="N6">
        <v>13</v>
      </c>
      <c r="O6">
        <v>14</v>
      </c>
      <c r="P6">
        <v>15</v>
      </c>
      <c r="Q6">
        <v>16</v>
      </c>
      <c r="R6">
        <v>17</v>
      </c>
      <c r="S6">
        <v>18</v>
      </c>
      <c r="T6">
        <v>19</v>
      </c>
      <c r="U6">
        <v>20</v>
      </c>
      <c r="V6">
        <v>21</v>
      </c>
      <c r="W6">
        <v>22</v>
      </c>
      <c r="X6">
        <v>23</v>
      </c>
      <c r="Y6">
        <v>24</v>
      </c>
      <c r="Z6">
        <v>25</v>
      </c>
      <c r="AA6">
        <v>26</v>
      </c>
      <c r="AB6">
        <v>27</v>
      </c>
      <c r="AC6">
        <v>28</v>
      </c>
      <c r="AD6">
        <v>29</v>
      </c>
      <c r="AE6">
        <v>30</v>
      </c>
      <c r="AF6">
        <v>31</v>
      </c>
      <c r="AG6">
        <v>32</v>
      </c>
      <c r="AH6">
        <v>33</v>
      </c>
      <c r="AI6">
        <v>34</v>
      </c>
      <c r="AJ6">
        <v>35</v>
      </c>
      <c r="AK6">
        <v>36</v>
      </c>
      <c r="AL6">
        <v>37</v>
      </c>
      <c r="AM6">
        <v>38</v>
      </c>
      <c r="AN6">
        <v>39</v>
      </c>
      <c r="AO6">
        <v>40</v>
      </c>
      <c r="AP6">
        <v>41</v>
      </c>
      <c r="AQ6">
        <v>42</v>
      </c>
      <c r="AR6">
        <v>43</v>
      </c>
      <c r="AS6">
        <v>44</v>
      </c>
      <c r="AT6">
        <v>45</v>
      </c>
      <c r="AU6">
        <v>46</v>
      </c>
      <c r="AV6">
        <v>47</v>
      </c>
      <c r="AW6">
        <v>48</v>
      </c>
      <c r="AX6">
        <v>49</v>
      </c>
      <c r="AY6">
        <v>50</v>
      </c>
      <c r="AZ6">
        <v>51</v>
      </c>
      <c r="BA6">
        <v>52</v>
      </c>
      <c r="BB6">
        <v>53</v>
      </c>
      <c r="BC6">
        <v>54</v>
      </c>
      <c r="BD6">
        <v>55</v>
      </c>
      <c r="BE6">
        <v>56</v>
      </c>
    </row>
    <row r="7" spans="1:58">
      <c r="A7" t="s">
        <v>102</v>
      </c>
      <c r="C7" s="26">
        <f>options!C6+C$5</f>
        <v>1.0124574025143942</v>
      </c>
      <c r="D7" s="26">
        <f>options!D6+D$5</f>
        <v>3.0712437018987178</v>
      </c>
      <c r="E7" s="26">
        <f>options!E6+E$5</f>
        <v>5.1031192585892038</v>
      </c>
      <c r="F7" s="26">
        <f>options!F6+F$5</f>
        <v>7.0031285378788688</v>
      </c>
      <c r="G7" s="26">
        <f>options!G6+G$5</f>
        <v>8.9849654678308166</v>
      </c>
      <c r="H7" s="26">
        <f>options!H6+H$5</f>
        <v>3.1430601048869065</v>
      </c>
      <c r="I7" s="26">
        <f>options!I6+I$5</f>
        <v>4.3171704339628185</v>
      </c>
      <c r="J7" s="26">
        <f>options!J6+J$5</f>
        <v>5.6615305718223397</v>
      </c>
      <c r="K7" s="26">
        <f>options!K6+K$5</f>
        <v>6.9577463456060826</v>
      </c>
      <c r="L7" s="26">
        <f>options!L6+L$5</f>
        <v>8.1170931933016703</v>
      </c>
      <c r="M7" s="26">
        <f>options!M6+M$5</f>
        <v>0.47921366634979989</v>
      </c>
      <c r="N7" s="26">
        <f>options!N6+N$5</f>
        <v>-1.7394094584861151</v>
      </c>
      <c r="O7" s="26">
        <f>options!O6+O$5</f>
        <v>1.1740462054525835E-2</v>
      </c>
      <c r="P7" s="26">
        <f>options!P6+P$5</f>
        <v>1.7354322757805889</v>
      </c>
      <c r="Q7" s="26">
        <f>options!Q6+Q$5</f>
        <v>3.4346841930372136</v>
      </c>
      <c r="R7" s="26">
        <f>options!R6+R$5</f>
        <v>5.1109207025840035</v>
      </c>
      <c r="S7" s="26">
        <f>options!S6+S$5</f>
        <v>-47.339940397961009</v>
      </c>
      <c r="T7" s="26">
        <f>options!T6+T$5</f>
        <v>-47.951638356377501</v>
      </c>
      <c r="U7" s="26">
        <f>options!U6+U$5</f>
        <v>-46.012656011726058</v>
      </c>
      <c r="V7" s="26">
        <f>options!V6+V$5</f>
        <v>-44.088991707440684</v>
      </c>
      <c r="W7" s="26">
        <f>options!W6+W$5</f>
        <v>-42.220584279742837</v>
      </c>
      <c r="X7" s="26">
        <f>options!X6+X$5</f>
        <v>-40.660073443912886</v>
      </c>
      <c r="Y7" s="26">
        <f>options!Y6+Y$5</f>
        <v>-39.133470007218371</v>
      </c>
      <c r="Z7" s="26">
        <f>options!Z6+Z$5</f>
        <v>-37.769769270446496</v>
      </c>
      <c r="AA7" s="26">
        <f>options!AA6+AA$5</f>
        <v>-36.57217562175822</v>
      </c>
      <c r="AB7" s="26">
        <f>options!AB6+AB$5</f>
        <v>-36.47959485497492</v>
      </c>
      <c r="AC7" s="26">
        <f>options!AC6+AC$5</f>
        <v>-36.968567866742589</v>
      </c>
      <c r="AD7" s="26">
        <f>options!AD6+AD$5</f>
        <v>-37.396181976950174</v>
      </c>
      <c r="AE7" s="26">
        <f>options!AE6+AE$5</f>
        <v>-37.766360995292331</v>
      </c>
      <c r="AF7" s="26">
        <f>options!AF6+AF$5</f>
        <v>-38.118370877752156</v>
      </c>
      <c r="AG7" s="26">
        <f>options!AG6+AG$5</f>
        <v>-38.468857810434329</v>
      </c>
      <c r="AH7" s="26">
        <f>options!AH6+AH$5</f>
        <v>-38.758423737832246</v>
      </c>
      <c r="AI7" s="26">
        <f>options!AI6+AI$5</f>
        <v>-39.004999171560712</v>
      </c>
      <c r="AJ7" s="26">
        <f>options!AJ6+AJ$5</f>
        <v>-39.209874246785049</v>
      </c>
      <c r="AK7" s="26">
        <f>options!AK6+AK$5</f>
        <v>-39.37683181655575</v>
      </c>
      <c r="AL7" s="26">
        <f>options!AL6+AL$5</f>
        <v>-39.506749959936101</v>
      </c>
      <c r="AM7" s="26">
        <f>options!AM6+AM$5</f>
        <v>-39.593024951792302</v>
      </c>
      <c r="AN7" s="26">
        <f>options!AN6+AN$5</f>
        <v>-39.656237149377702</v>
      </c>
      <c r="AO7" s="26">
        <f>options!AO6+AO$5</f>
        <v>-39.689463065762823</v>
      </c>
      <c r="AP7" s="26">
        <f>options!AP6+AP$5</f>
        <v>-39.693640217716862</v>
      </c>
      <c r="AQ7" s="26">
        <f>options!AQ6+AQ$5</f>
        <v>-39.670255607848091</v>
      </c>
      <c r="AR7" s="26">
        <f>options!AR6+AR$5</f>
        <v>-39.620687137211561</v>
      </c>
      <c r="AS7" s="26">
        <f>options!AS6+AS$5</f>
        <v>-39.536192209609695</v>
      </c>
      <c r="AT7" s="26">
        <f>options!AT6+AT$5</f>
        <v>-39.437936481791738</v>
      </c>
      <c r="AU7" s="26">
        <f>options!AU6+AU$5</f>
        <v>-39.317007060092749</v>
      </c>
      <c r="AV7" s="26">
        <f>options!AV6+AV$5</f>
        <v>-39.174378482166347</v>
      </c>
      <c r="AW7" s="26">
        <f>options!AW6+AW$5</f>
        <v>-39.010987315935694</v>
      </c>
      <c r="AX7" s="26">
        <f>options!AX6+AX$5</f>
        <v>-38.82830949424077</v>
      </c>
      <c r="AY7" s="26">
        <f>options!AY6+AY$5</f>
        <v>-38.615830640006777</v>
      </c>
      <c r="AZ7" s="26">
        <f>options!AZ6+AZ$5</f>
        <v>-38.394916931182323</v>
      </c>
      <c r="BA7" s="26">
        <f>options!BA6+BA$5</f>
        <v>-38.156879514046551</v>
      </c>
      <c r="BB7" s="26">
        <f>options!BB6+BB$5</f>
        <v>-37.901029815712988</v>
      </c>
      <c r="BC7" s="26">
        <f>options!BC6+BC$5</f>
        <v>-37.629222108798942</v>
      </c>
      <c r="BD7" s="26">
        <f>options!BD6+BD$5</f>
        <v>-37.341344840410656</v>
      </c>
      <c r="BE7" s="26">
        <f>options!BE6+BE$5</f>
        <v>-39.162285469061317</v>
      </c>
      <c r="BF7" s="26"/>
    </row>
    <row r="8" spans="1:58">
      <c r="A8" t="s">
        <v>103</v>
      </c>
      <c r="C8" s="26">
        <f>options!C7+C$5</f>
        <v>2.2170426111334134</v>
      </c>
      <c r="D8" s="26">
        <f>options!D7+D$5</f>
        <v>7.8445499909223848</v>
      </c>
      <c r="E8" s="26">
        <f>options!E7+E$5</f>
        <v>14.659599756407754</v>
      </c>
      <c r="F8" s="26">
        <f>options!F7+F$5</f>
        <v>21.456742421554427</v>
      </c>
      <c r="G8" s="26">
        <f>options!G7+G$5</f>
        <v>28.362268276829077</v>
      </c>
      <c r="H8" s="26">
        <f>options!H7+H$5</f>
        <v>24.16933159006431</v>
      </c>
      <c r="I8" s="26">
        <f>options!I7+I$5</f>
        <v>25.071241451185628</v>
      </c>
      <c r="J8" s="26">
        <f>options!J7+J$5</f>
        <v>26.011553190694652</v>
      </c>
      <c r="K8" s="26">
        <f>options!K7+K$5</f>
        <v>26.77481049467805</v>
      </c>
      <c r="L8" s="26">
        <f>options!L7+L$5</f>
        <v>27.468412156970842</v>
      </c>
      <c r="M8" s="26">
        <f>options!M7+M$5</f>
        <v>19.336961367114036</v>
      </c>
      <c r="N8" s="26">
        <f>options!N7+N$5</f>
        <v>16.60038604301787</v>
      </c>
      <c r="O8" s="26">
        <f>options!O7+O$5</f>
        <v>17.811784891624669</v>
      </c>
      <c r="P8" s="26">
        <f>options!P7+P$5</f>
        <v>18.975791608489303</v>
      </c>
      <c r="Q8" s="26">
        <f>options!Q7+Q$5</f>
        <v>20.097321109781525</v>
      </c>
      <c r="R8" s="26">
        <f>options!R7+R$5</f>
        <v>20.687891712921228</v>
      </c>
      <c r="S8" s="26">
        <f>options!S7+S$5</f>
        <v>-33.740407027240146</v>
      </c>
      <c r="T8" s="26">
        <f>options!T7+T$5</f>
        <v>-36.659181408184836</v>
      </c>
      <c r="U8" s="26">
        <f>options!U7+U$5</f>
        <v>-36.906121087378722</v>
      </c>
      <c r="V8" s="26">
        <f>options!V7+V$5</f>
        <v>-37.056476525209554</v>
      </c>
      <c r="W8" s="26">
        <f>options!W7+W$5</f>
        <v>-37.159057370027433</v>
      </c>
      <c r="X8" s="26">
        <f>options!X7+X$5</f>
        <v>-37.474290721036027</v>
      </c>
      <c r="Y8" s="26">
        <f>options!Y7+Y$5</f>
        <v>-37.735810391536582</v>
      </c>
      <c r="Z8" s="26">
        <f>options!Z7+Z$5</f>
        <v>-37.927353487805938</v>
      </c>
      <c r="AA8" s="26">
        <f>options!AA7+AA$5</f>
        <v>-38.044953440709833</v>
      </c>
      <c r="AB8" s="26">
        <f>options!AB7+AB$5</f>
        <v>-38.534712384785308</v>
      </c>
      <c r="AC8" s="26">
        <f>options!AC7+AC$5</f>
        <v>-39.044157426625461</v>
      </c>
      <c r="AD8" s="26">
        <f>options!AD7+AD$5</f>
        <v>-39.494384881657254</v>
      </c>
      <c r="AE8" s="26">
        <f>options!AE7+AE$5</f>
        <v>-39.888992829654569</v>
      </c>
      <c r="AF8" s="26">
        <f>options!AF7+AF$5</f>
        <v>-40.266953749574029</v>
      </c>
      <c r="AG8" s="26">
        <f>options!AG7+AG$5</f>
        <v>-40.644649783452365</v>
      </c>
      <c r="AH8" s="26">
        <f>options!AH7+AH$5</f>
        <v>-40.962445678888955</v>
      </c>
      <c r="AI8" s="26">
        <f>options!AI7+AI$5</f>
        <v>-41.238059227168861</v>
      </c>
      <c r="AJ8" s="26">
        <f>options!AJ7+AJ$5</f>
        <v>-41.472590146799874</v>
      </c>
      <c r="AK8" s="26">
        <f>options!AK7+AK$5</f>
        <v>-41.669651186614743</v>
      </c>
      <c r="AL8" s="26">
        <f>options!AL7+AL$5</f>
        <v>-41.829968809554103</v>
      </c>
      <c r="AM8" s="26">
        <f>options!AM7+AM$5</f>
        <v>-41.946804491414241</v>
      </c>
      <c r="AN8" s="26">
        <f>options!AN7+AN$5</f>
        <v>-42.040619077194648</v>
      </c>
      <c r="AO8" s="26">
        <f>options!AO7+AO$5</f>
        <v>-42.104383453603759</v>
      </c>
      <c r="AP8" s="26">
        <f>options!AP7+AP$5</f>
        <v>-42.138942114761008</v>
      </c>
      <c r="AQ8" s="26">
        <f>options!AQ7+AQ$5</f>
        <v>-42.145700471182337</v>
      </c>
      <c r="AR8" s="26">
        <f>options!AR7+AR$5</f>
        <v>-42.125965189320581</v>
      </c>
      <c r="AS8" s="26">
        <f>options!AS7+AS$5</f>
        <v>-42.070931814669606</v>
      </c>
      <c r="AT8" s="26">
        <f>options!AT7+AT$5</f>
        <v>-42.001712625082206</v>
      </c>
      <c r="AU8" s="26">
        <f>options!AU7+AU$5</f>
        <v>-41.909349007897234</v>
      </c>
      <c r="AV8" s="26">
        <f>options!AV7+AV$5</f>
        <v>-41.794776693145408</v>
      </c>
      <c r="AW8" s="26">
        <f>options!AW7+AW$5</f>
        <v>-41.658899669088584</v>
      </c>
      <c r="AX8" s="26">
        <f>options!AX7+AX$5</f>
        <v>-41.503166893176527</v>
      </c>
      <c r="AY8" s="26">
        <f>options!AY7+AY$5</f>
        <v>-41.31704204828813</v>
      </c>
      <c r="AZ8" s="26">
        <f>options!AZ7+AZ$5</f>
        <v>-41.12187388895002</v>
      </c>
      <c r="BA8" s="26">
        <f>options!BA7+BA$5</f>
        <v>-40.908960181944821</v>
      </c>
      <c r="BB8" s="26">
        <f>options!BB7+BB$5</f>
        <v>-40.677602588290554</v>
      </c>
      <c r="BC8" s="26">
        <f>options!BC7+BC$5</f>
        <v>-40.429648836027113</v>
      </c>
      <c r="BD8" s="26">
        <f>options!BD7+BD$5</f>
        <v>-40.164983692712454</v>
      </c>
      <c r="BE8" s="26">
        <f>options!BE7+BE$5</f>
        <v>-40.488186491962153</v>
      </c>
      <c r="BF8" s="26"/>
    </row>
    <row r="9" spans="1:58">
      <c r="A9" t="s">
        <v>104</v>
      </c>
      <c r="C9" s="26">
        <f>options!C8+C$5</f>
        <v>3.6070688144498604</v>
      </c>
      <c r="D9" s="26">
        <f>options!D8+D$5</f>
        <v>11.026378714273921</v>
      </c>
      <c r="E9" s="26">
        <f>options!E8+E$5</f>
        <v>19.629979527811233</v>
      </c>
      <c r="F9" s="26">
        <f>options!F8+F$5</f>
        <v>28.213066529831995</v>
      </c>
      <c r="G9" s="26">
        <f>options!G8+G$5</f>
        <v>36.901461715783618</v>
      </c>
      <c r="H9" s="26">
        <f>options!H8+H$5</f>
        <v>33.664245792769428</v>
      </c>
      <c r="I9" s="26">
        <f>options!I8+I$5</f>
        <v>35.391537042917975</v>
      </c>
      <c r="J9" s="26">
        <f>options!J8+J$5</f>
        <v>37.112579250921911</v>
      </c>
      <c r="K9" s="26">
        <f>options!K8+K$5</f>
        <v>38.615444345928466</v>
      </c>
      <c r="L9" s="26">
        <f>options!L8+L$5</f>
        <v>40.010812666139628</v>
      </c>
      <c r="M9" s="26">
        <f>options!M8+M$5</f>
        <v>32.546263800479785</v>
      </c>
      <c r="N9" s="26">
        <f>options!N8+N$5</f>
        <v>30.444481617821154</v>
      </c>
      <c r="O9" s="26">
        <f>options!O8+O$5</f>
        <v>32.261102927409887</v>
      </c>
      <c r="P9" s="26">
        <f>options!P8+P$5</f>
        <v>34.003098898581896</v>
      </c>
      <c r="Q9" s="26">
        <f>options!Q8+Q$5</f>
        <v>35.677537151717004</v>
      </c>
      <c r="R9" s="26">
        <f>options!R8+R$5</f>
        <v>37.28936164779067</v>
      </c>
      <c r="S9" s="26">
        <f>options!S8+S$5</f>
        <v>-15.261870326282548</v>
      </c>
      <c r="T9" s="26">
        <f>options!T8+T$5</f>
        <v>-16.006705447875319</v>
      </c>
      <c r="U9" s="26">
        <f>options!U8+U$5</f>
        <v>-14.230636978882501</v>
      </c>
      <c r="V9" s="26">
        <f>options!V8+V$5</f>
        <v>-12.496984493352457</v>
      </c>
      <c r="W9" s="26">
        <f>options!W8+W$5</f>
        <v>-10.843569868948904</v>
      </c>
      <c r="X9" s="26">
        <f>options!X8+X$5</f>
        <v>-9.5207009984948314</v>
      </c>
      <c r="Y9" s="26">
        <f>options!Y8+Y$5</f>
        <v>-8.2526923949764068</v>
      </c>
      <c r="Z9" s="26">
        <f>options!Z8+Z$5</f>
        <v>-7.0146985394535051</v>
      </c>
      <c r="AA9" s="26">
        <f>options!AA8+AA$5</f>
        <v>-5.794848679966691</v>
      </c>
      <c r="AB9" s="26">
        <f>options!AB8+AB$5</f>
        <v>-6.5043138484663814</v>
      </c>
      <c r="AC9" s="26">
        <f>options!AC8+AC$5</f>
        <v>-8.4288066387811256</v>
      </c>
      <c r="AD9" s="26">
        <f>options!AD8+AD$5</f>
        <v>-10.182223591539014</v>
      </c>
      <c r="AE9" s="26">
        <f>options!AE8+AE$5</f>
        <v>-11.777005046286789</v>
      </c>
      <c r="AF9" s="26">
        <f>options!AF8+AF$5</f>
        <v>-13.260266774505098</v>
      </c>
      <c r="AG9" s="26">
        <f>options!AG8+AG$5</f>
        <v>-14.655890495593368</v>
      </c>
      <c r="AH9" s="26">
        <f>options!AH8+AH$5</f>
        <v>-15.911147703879251</v>
      </c>
      <c r="AI9" s="26">
        <f>options!AI8+AI$5</f>
        <v>-17.050116968954484</v>
      </c>
      <c r="AJ9" s="26">
        <f>options!AJ8+AJ$5</f>
        <v>-18.07975597706421</v>
      </c>
      <c r="AK9" s="26">
        <f>options!AK8+AK$5</f>
        <v>-19.009072380521744</v>
      </c>
      <c r="AL9" s="26">
        <f>options!AL8+AL$5</f>
        <v>-19.843761085938766</v>
      </c>
      <c r="AM9" s="26">
        <f>options!AM8+AM$5</f>
        <v>-20.58165926391132</v>
      </c>
      <c r="AN9" s="26">
        <f>options!AN8+AN$5</f>
        <v>-21.247441751523169</v>
      </c>
      <c r="AO9" s="26">
        <f>options!AO8+AO$5</f>
        <v>-21.837960316868916</v>
      </c>
      <c r="AP9" s="26">
        <f>options!AP8+AP$5</f>
        <v>-22.357633556629096</v>
      </c>
      <c r="AQ9" s="26">
        <f>options!AQ8+AQ$5</f>
        <v>-22.811158455444243</v>
      </c>
      <c r="AR9" s="26">
        <f>options!AR8+AR$5</f>
        <v>-23.202873058895719</v>
      </c>
      <c r="AS9" s="26">
        <f>options!AS8+AS$5</f>
        <v>-23.526764664632864</v>
      </c>
      <c r="AT9" s="26">
        <f>options!AT8+AT$5</f>
        <v>-23.806516617849468</v>
      </c>
      <c r="AU9" s="26">
        <f>options!AU8+AU$5</f>
        <v>-24.03553813322479</v>
      </c>
      <c r="AV9" s="26">
        <f>options!AV8+AV$5</f>
        <v>-24.21694559396208</v>
      </c>
      <c r="AW9" s="26">
        <f>options!AW8+AW$5</f>
        <v>-24.353651263184304</v>
      </c>
      <c r="AX9" s="26">
        <f>options!AX8+AX$5</f>
        <v>-24.448953621159674</v>
      </c>
      <c r="AY9" s="26">
        <f>options!AY8+AY$5</f>
        <v>-24.494019670678625</v>
      </c>
      <c r="AZ9" s="26">
        <f>options!AZ8+AZ$5</f>
        <v>-24.511766840419156</v>
      </c>
      <c r="BA9" s="26">
        <f>options!BA8+BA$5</f>
        <v>-24.494937569128524</v>
      </c>
      <c r="BB9" s="26">
        <f>options!BB8+BB$5</f>
        <v>-24.444163989818648</v>
      </c>
      <c r="BC9" s="26">
        <f>options!BC8+BC$5</f>
        <v>-24.36251912991851</v>
      </c>
      <c r="BD9" s="26">
        <f>options!BD8+BD$5</f>
        <v>-24.251016197537339</v>
      </c>
      <c r="BE9" s="26">
        <f>options!BE8+BE$5</f>
        <v>-26.730072013677812</v>
      </c>
      <c r="BF9" s="26"/>
    </row>
    <row r="10" spans="1:58">
      <c r="A10" t="s">
        <v>105</v>
      </c>
      <c r="C10" s="26">
        <f>options!C9+C$5</f>
        <v>4.1677170771225791E-2</v>
      </c>
      <c r="D10" s="26">
        <f>options!D9+D$5</f>
        <v>0.77287214022977402</v>
      </c>
      <c r="E10" s="26">
        <f>options!E9+E$5</f>
        <v>1.4747905903756422</v>
      </c>
      <c r="F10" s="26">
        <f>options!F9+F$5</f>
        <v>2.0410555402820441</v>
      </c>
      <c r="G10" s="26">
        <f>options!G9+G$5</f>
        <v>2.683599334862012</v>
      </c>
      <c r="H10" s="26">
        <f>options!H9+H$5</f>
        <v>-3.8758665906979282</v>
      </c>
      <c r="I10" s="26">
        <f>options!I9+I$5</f>
        <v>-3.3965241072591432</v>
      </c>
      <c r="J10" s="26">
        <f>options!J9+J$5</f>
        <v>-2.8154869849235631</v>
      </c>
      <c r="K10" s="26">
        <f>options!K9+K$5</f>
        <v>-2.3041317329733424</v>
      </c>
      <c r="L10" s="26">
        <f>options!L9+L$5</f>
        <v>-1.8114638564054673</v>
      </c>
      <c r="M10" s="26">
        <f>options!M9+M$5</f>
        <v>-10.096724985483259</v>
      </c>
      <c r="N10" s="26">
        <f>options!N9+N$5</f>
        <v>-12.94458489432774</v>
      </c>
      <c r="O10" s="26">
        <f>options!O9+O$5</f>
        <v>-11.805385024052232</v>
      </c>
      <c r="P10" s="26">
        <f>options!P9+P$5</f>
        <v>-10.677685916072232</v>
      </c>
      <c r="Q10" s="26">
        <f>options!Q9+Q$5</f>
        <v>-9.5595792742043031</v>
      </c>
      <c r="R10" s="26">
        <f>options!R9+R$5</f>
        <v>-8.450435109375988</v>
      </c>
      <c r="S10" s="26">
        <f>options!S9+S$5</f>
        <v>-61.45548066695855</v>
      </c>
      <c r="T10" s="26">
        <f>options!T9+T$5</f>
        <v>-62.609269614845658</v>
      </c>
      <c r="U10" s="26">
        <f>options!U9+U$5</f>
        <v>-61.201438818234564</v>
      </c>
      <c r="V10" s="26">
        <f>options!V9+V$5</f>
        <v>-59.798891323633413</v>
      </c>
      <c r="W10" s="26">
        <f>options!W9+W$5</f>
        <v>-58.440500931341461</v>
      </c>
      <c r="X10" s="26">
        <f>options!X9+X$5</f>
        <v>-57.36892189842191</v>
      </c>
      <c r="Y10" s="26">
        <f>options!Y9+Y$5</f>
        <v>-56.31287361954206</v>
      </c>
      <c r="Z10" s="26">
        <f>options!Z9+Z$5</f>
        <v>-55.260800134503462</v>
      </c>
      <c r="AA10" s="26">
        <f>options!AA9+AA$5</f>
        <v>-54.202267977083295</v>
      </c>
      <c r="AB10" s="26">
        <f>options!AB9+AB$5</f>
        <v>-53.929767978605902</v>
      </c>
      <c r="AC10" s="26">
        <f>options!AC9+AC$5</f>
        <v>-54.041422373317594</v>
      </c>
      <c r="AD10" s="26">
        <f>options!AD9+AD$5</f>
        <v>-54.118134450456317</v>
      </c>
      <c r="AE10" s="26">
        <f>options!AE9+AE$5</f>
        <v>-54.161717545149592</v>
      </c>
      <c r="AF10" s="26">
        <f>options!AF9+AF$5</f>
        <v>-54.215074479116979</v>
      </c>
      <c r="AG10" s="26">
        <f>options!AG9+AG$5</f>
        <v>-54.304513086093159</v>
      </c>
      <c r="AH10" s="26">
        <f>options!AH9+AH$5</f>
        <v>-54.3636091815264</v>
      </c>
      <c r="AI10" s="26">
        <f>options!AI9+AI$5</f>
        <v>-54.397528786213108</v>
      </c>
      <c r="AJ10" s="26">
        <f>options!AJ9+AJ$5</f>
        <v>-54.406168142049907</v>
      </c>
      <c r="AK10" s="26">
        <f>options!AK9+AK$5</f>
        <v>-54.392025966964802</v>
      </c>
      <c r="AL10" s="26">
        <f>options!AL9+AL$5</f>
        <v>-54.354797283840163</v>
      </c>
      <c r="AM10" s="26">
        <f>options!AM9+AM$5</f>
        <v>-54.286788399896629</v>
      </c>
      <c r="AN10" s="26">
        <f>options!AN9+AN$5</f>
        <v>-54.207575436754937</v>
      </c>
      <c r="AO10" s="26">
        <f>options!AO9+AO$5</f>
        <v>-54.109309630723445</v>
      </c>
      <c r="AP10" s="26">
        <f>options!AP9+AP$5</f>
        <v>-53.992075944470493</v>
      </c>
      <c r="AQ10" s="26">
        <f>options!AQ9+AQ$5</f>
        <v>-53.856575807161072</v>
      </c>
      <c r="AR10" s="26">
        <f>options!AR9+AR$5</f>
        <v>-53.703463239960762</v>
      </c>
      <c r="AS10" s="26">
        <f>options!AS9+AS$5</f>
        <v>-53.523328591970767</v>
      </c>
      <c r="AT10" s="26">
        <f>options!AT9+AT$5</f>
        <v>-53.336722807526073</v>
      </c>
      <c r="AU10" s="26">
        <f>options!AU9+AU$5</f>
        <v>-53.134166494781709</v>
      </c>
      <c r="AV10" s="26">
        <f>options!AV9+AV$5</f>
        <v>-52.916112106067516</v>
      </c>
      <c r="AW10" s="26">
        <f>options!AW9+AW$5</f>
        <v>-52.683015036206896</v>
      </c>
      <c r="AX10" s="26">
        <f>options!AX9+AX$5</f>
        <v>-52.435907733416315</v>
      </c>
      <c r="AY10" s="26">
        <f>options!AY9+AY$5</f>
        <v>-52.163867055647131</v>
      </c>
      <c r="AZ10" s="26">
        <f>options!AZ9+AZ$5</f>
        <v>-51.887882401404767</v>
      </c>
      <c r="BA10" s="26">
        <f>options!BA9+BA$5</f>
        <v>-51.59891760503794</v>
      </c>
      <c r="BB10" s="26">
        <f>options!BB9+BB$5</f>
        <v>-51.295963930197956</v>
      </c>
      <c r="BC10" s="26">
        <f>options!BC9+BC$5</f>
        <v>-50.980580498671884</v>
      </c>
      <c r="BD10" s="26">
        <f>options!BD9+BD$5</f>
        <v>-50.65238365222703</v>
      </c>
      <c r="BE10" s="26">
        <f>options!BE9+BE$5</f>
        <v>-51.443614970533901</v>
      </c>
      <c r="BF10" s="26"/>
    </row>
    <row r="11" spans="1:58">
      <c r="A11" t="s">
        <v>106</v>
      </c>
      <c r="C11" s="26">
        <f>options!C10+C$5</f>
        <v>2.1746354251983719</v>
      </c>
      <c r="D11" s="26">
        <f>options!D10+D$5</f>
        <v>7.1437972859718535</v>
      </c>
      <c r="E11" s="26">
        <f>options!E10+E$5</f>
        <v>12.75790431576366</v>
      </c>
      <c r="F11" s="26">
        <f>options!F10+F$5</f>
        <v>18.410368926990856</v>
      </c>
      <c r="G11" s="26">
        <f>options!G10+G$5</f>
        <v>24.304509220243204</v>
      </c>
      <c r="H11" s="26">
        <f>options!H10+H$5</f>
        <v>21.501249007279988</v>
      </c>
      <c r="I11" s="26">
        <f>options!I10+I$5</f>
        <v>25.127923128302726</v>
      </c>
      <c r="J11" s="26">
        <f>options!J10+J$5</f>
        <v>28.616257138652404</v>
      </c>
      <c r="K11" s="26">
        <f>options!K10+K$5</f>
        <v>31.774411343944088</v>
      </c>
      <c r="L11" s="26">
        <f>options!L10+L$5</f>
        <v>34.716346801029268</v>
      </c>
      <c r="M11" s="26">
        <f>options!M10+M$5</f>
        <v>28.508813075933674</v>
      </c>
      <c r="N11" s="26">
        <f>options!N10+N$5</f>
        <v>27.382538037449514</v>
      </c>
      <c r="O11" s="26">
        <f>options!O10+O$5</f>
        <v>30.154776034394843</v>
      </c>
      <c r="P11" s="26">
        <f>options!P10+P$5</f>
        <v>32.187886393067046</v>
      </c>
      <c r="Q11" s="26">
        <f>options!Q10+Q$5</f>
        <v>33.47631911805648</v>
      </c>
      <c r="R11" s="26">
        <f>options!R10+R$5</f>
        <v>34.693574500273101</v>
      </c>
      <c r="S11" s="26">
        <f>options!S10+S$5</f>
        <v>-18.250060788086614</v>
      </c>
      <c r="T11" s="26">
        <f>options!T10+T$5</f>
        <v>-19.337380580899307</v>
      </c>
      <c r="U11" s="26">
        <f>options!U10+U$5</f>
        <v>-17.858800821368987</v>
      </c>
      <c r="V11" s="26">
        <f>options!V10+V$5</f>
        <v>-16.376996658001644</v>
      </c>
      <c r="W11" s="26">
        <f>options!W10+W$5</f>
        <v>-14.929671529199581</v>
      </c>
      <c r="X11" s="26">
        <f>options!X10+X$5</f>
        <v>-13.749569376950959</v>
      </c>
      <c r="Y11" s="26">
        <f>options!Y10+Y$5</f>
        <v>-12.566552007382711</v>
      </c>
      <c r="Z11" s="26">
        <f>options!Z10+Z$5</f>
        <v>-11.379242705271054</v>
      </c>
      <c r="AA11" s="26">
        <f>options!AA10+AA$5</f>
        <v>-10.178376058835752</v>
      </c>
      <c r="AB11" s="26">
        <f>options!AB10+AB$5</f>
        <v>-10.862048137836254</v>
      </c>
      <c r="AC11" s="26">
        <f>options!AC10+AC$5</f>
        <v>-12.461496069138931</v>
      </c>
      <c r="AD11" s="26">
        <f>options!AD10+AD$5</f>
        <v>-13.909589441169999</v>
      </c>
      <c r="AE11" s="26">
        <f>options!AE10+AE$5</f>
        <v>-15.217107428703784</v>
      </c>
      <c r="AF11" s="26">
        <f>options!AF10+AF$5</f>
        <v>-16.438336492883408</v>
      </c>
      <c r="AG11" s="26">
        <f>options!AG10+AG$5</f>
        <v>-17.620696171695471</v>
      </c>
      <c r="AH11" s="26">
        <f>options!AH10+AH$5</f>
        <v>-18.701983318705118</v>
      </c>
      <c r="AI11" s="26">
        <f>options!AI10+AI$5</f>
        <v>-19.680663375049164</v>
      </c>
      <c r="AJ11" s="26">
        <f>options!AJ10+AJ$5</f>
        <v>-20.562604106624775</v>
      </c>
      <c r="AK11" s="26">
        <f>options!AK10+AK$5</f>
        <v>-21.355810061045958</v>
      </c>
      <c r="AL11" s="26">
        <f>options!AL10+AL$5</f>
        <v>-22.065052928159758</v>
      </c>
      <c r="AM11" s="26">
        <f>options!AM10+AM$5</f>
        <v>-22.687320176889997</v>
      </c>
      <c r="AN11" s="26">
        <f>options!AN10+AN$5</f>
        <v>-23.24650459501467</v>
      </c>
      <c r="AO11" s="26">
        <f>options!AO10+AO$5</f>
        <v>-23.738738159983257</v>
      </c>
      <c r="AP11" s="26">
        <f>options!AP10+AP$5</f>
        <v>-24.167776974064637</v>
      </c>
      <c r="AQ11" s="26">
        <f>options!AQ10+AQ$5</f>
        <v>-24.53770825790059</v>
      </c>
      <c r="AR11" s="26">
        <f>options!AR10+AR$5</f>
        <v>-24.852308822417896</v>
      </c>
      <c r="AS11" s="26">
        <f>options!AS10+AS$5</f>
        <v>-25.105049394367256</v>
      </c>
      <c r="AT11" s="26">
        <f>options!AT10+AT$5</f>
        <v>-25.319137854788778</v>
      </c>
      <c r="AU11" s="26">
        <f>options!AU10+AU$5</f>
        <v>-25.487545787791376</v>
      </c>
      <c r="AV11" s="26">
        <f>options!AV10+AV$5</f>
        <v>-25.612986767546417</v>
      </c>
      <c r="AW11" s="26">
        <f>options!AW10+AW$5</f>
        <v>-25.698002297855922</v>
      </c>
      <c r="AX11" s="26">
        <f>options!AX10+AX$5</f>
        <v>-25.745549598550426</v>
      </c>
      <c r="AY11" s="26">
        <f>options!AY10+AY$5</f>
        <v>-25.746481563367198</v>
      </c>
      <c r="AZ11" s="26">
        <f>options!AZ10+AZ$5</f>
        <v>-25.723426502895492</v>
      </c>
      <c r="BA11" s="26">
        <f>options!BA10+BA$5</f>
        <v>-25.668860740469796</v>
      </c>
      <c r="BB11" s="26">
        <f>options!BB10+BB$5</f>
        <v>-25.583171466462559</v>
      </c>
      <c r="BC11" s="26">
        <f>options!BC10+BC$5</f>
        <v>-25.469206254274539</v>
      </c>
      <c r="BD11" s="26">
        <f>options!BD10+BD$5</f>
        <v>-25.327770796545948</v>
      </c>
      <c r="BE11" s="26">
        <f>options!BE10+BE$5</f>
        <v>-27.766896681880738</v>
      </c>
      <c r="BF11" s="26"/>
    </row>
    <row r="14" spans="1:58" s="33" customFormat="1">
      <c r="A14" s="33" t="s">
        <v>57</v>
      </c>
    </row>
    <row r="15" spans="1:58" s="33" customFormat="1"/>
    <row r="16" spans="1:58" s="33" customFormat="1"/>
    <row r="17" spans="1:57" s="33" customFormat="1">
      <c r="A17" s="33" t="s">
        <v>87</v>
      </c>
      <c r="N17" s="33">
        <v>20</v>
      </c>
      <c r="O17" s="33">
        <v>20</v>
      </c>
      <c r="P17" s="33">
        <v>20</v>
      </c>
      <c r="Q17" s="33">
        <v>20</v>
      </c>
      <c r="R17" s="33">
        <v>20</v>
      </c>
      <c r="S17" s="33">
        <v>20</v>
      </c>
      <c r="T17" s="33">
        <v>20</v>
      </c>
      <c r="U17" s="33">
        <v>20</v>
      </c>
      <c r="V17" s="33">
        <v>20</v>
      </c>
      <c r="W17" s="33">
        <v>20</v>
      </c>
      <c r="X17" s="33">
        <v>20</v>
      </c>
      <c r="Y17" s="33">
        <v>20</v>
      </c>
      <c r="Z17" s="33">
        <v>20</v>
      </c>
      <c r="AA17" s="33">
        <v>20</v>
      </c>
      <c r="AB17" s="33">
        <v>20</v>
      </c>
      <c r="AC17" s="33">
        <v>20</v>
      </c>
      <c r="AD17" s="33">
        <v>20</v>
      </c>
      <c r="AE17" s="33">
        <v>20</v>
      </c>
      <c r="AF17" s="33">
        <v>20</v>
      </c>
      <c r="AG17" s="33">
        <v>20</v>
      </c>
      <c r="AH17" s="33">
        <v>20</v>
      </c>
      <c r="AI17" s="33">
        <v>20</v>
      </c>
      <c r="AJ17" s="33">
        <v>20</v>
      </c>
      <c r="AK17" s="33">
        <v>20</v>
      </c>
      <c r="AL17" s="33">
        <v>20</v>
      </c>
      <c r="AM17" s="33">
        <v>20</v>
      </c>
      <c r="AN17" s="33">
        <v>20</v>
      </c>
      <c r="AO17" s="33">
        <v>20</v>
      </c>
      <c r="AP17" s="33">
        <v>20</v>
      </c>
      <c r="AQ17" s="33">
        <v>20</v>
      </c>
      <c r="AR17" s="33">
        <v>20</v>
      </c>
      <c r="AS17" s="33">
        <v>20</v>
      </c>
      <c r="AT17" s="33">
        <v>20</v>
      </c>
      <c r="AU17" s="33">
        <v>20</v>
      </c>
      <c r="AV17" s="33">
        <v>20</v>
      </c>
      <c r="AW17" s="33">
        <v>20</v>
      </c>
      <c r="AX17" s="33">
        <v>20</v>
      </c>
      <c r="AY17" s="33">
        <v>20</v>
      </c>
      <c r="AZ17" s="33">
        <v>20</v>
      </c>
      <c r="BA17" s="33">
        <v>20</v>
      </c>
      <c r="BB17" s="33">
        <v>20</v>
      </c>
      <c r="BC17" s="33">
        <v>20</v>
      </c>
      <c r="BD17" s="33">
        <v>20</v>
      </c>
      <c r="BE17" s="33">
        <v>20</v>
      </c>
    </row>
    <row r="18" spans="1:57" s="33" customFormat="1">
      <c r="A18" s="34" t="s">
        <v>90</v>
      </c>
      <c r="N18" s="33">
        <v>20</v>
      </c>
      <c r="O18" s="33">
        <v>20</v>
      </c>
      <c r="P18" s="33">
        <v>20</v>
      </c>
      <c r="Q18" s="33">
        <v>20</v>
      </c>
      <c r="R18" s="33">
        <v>20</v>
      </c>
      <c r="S18" s="33">
        <v>20</v>
      </c>
      <c r="T18" s="33">
        <v>20</v>
      </c>
      <c r="U18" s="33">
        <v>20</v>
      </c>
      <c r="V18" s="33">
        <v>20</v>
      </c>
      <c r="W18" s="33">
        <v>20</v>
      </c>
      <c r="X18" s="33">
        <v>20</v>
      </c>
      <c r="Y18" s="33">
        <v>20</v>
      </c>
      <c r="Z18" s="33">
        <v>20</v>
      </c>
      <c r="AA18" s="33">
        <v>20</v>
      </c>
      <c r="AB18" s="33">
        <v>20</v>
      </c>
      <c r="AC18" s="33">
        <v>20</v>
      </c>
      <c r="AD18" s="33">
        <v>20</v>
      </c>
      <c r="AE18" s="33">
        <v>20</v>
      </c>
      <c r="AF18" s="33">
        <v>20</v>
      </c>
      <c r="AG18" s="33">
        <v>20</v>
      </c>
      <c r="AH18" s="33">
        <v>20</v>
      </c>
      <c r="AI18" s="33">
        <v>20</v>
      </c>
      <c r="AJ18" s="33">
        <v>20</v>
      </c>
      <c r="AK18" s="33">
        <v>20</v>
      </c>
      <c r="AL18" s="33">
        <v>20</v>
      </c>
      <c r="AM18" s="33">
        <v>20</v>
      </c>
      <c r="AN18" s="33">
        <v>20</v>
      </c>
      <c r="AO18" s="33">
        <v>20</v>
      </c>
      <c r="AP18" s="33">
        <v>20</v>
      </c>
      <c r="AQ18" s="33">
        <v>20</v>
      </c>
      <c r="AR18" s="33">
        <v>20</v>
      </c>
      <c r="AS18" s="33">
        <v>20</v>
      </c>
      <c r="AT18" s="33">
        <v>20</v>
      </c>
      <c r="AU18" s="33">
        <v>20</v>
      </c>
      <c r="AV18" s="33">
        <v>20</v>
      </c>
      <c r="AW18" s="33">
        <v>20</v>
      </c>
      <c r="AX18" s="33">
        <v>20</v>
      </c>
      <c r="AY18" s="33">
        <v>20</v>
      </c>
      <c r="AZ18" s="33">
        <v>20</v>
      </c>
      <c r="BA18" s="33">
        <v>20</v>
      </c>
      <c r="BB18" s="33">
        <v>20</v>
      </c>
      <c r="BC18" s="33">
        <v>20</v>
      </c>
      <c r="BD18" s="33">
        <v>20</v>
      </c>
      <c r="BE18" s="33">
        <v>20</v>
      </c>
    </row>
    <row r="19" spans="1:57" s="33" customFormat="1"/>
    <row r="20" spans="1:57" s="33" customFormat="1"/>
    <row r="21" spans="1:57" s="33" customFormat="1"/>
    <row r="22" spans="1:57" s="33" customFormat="1">
      <c r="A22" s="33" t="s">
        <v>97</v>
      </c>
    </row>
    <row r="23" spans="1:57" s="33" customFormat="1">
      <c r="A23" s="33" t="s">
        <v>91</v>
      </c>
      <c r="B23" s="33">
        <f t="shared" ref="B23:AG23" si="0">IF($B75="Y", B$17, 0)+IF($J75="Y", B$18, 0)</f>
        <v>0</v>
      </c>
      <c r="C23" s="33">
        <f t="shared" si="0"/>
        <v>0</v>
      </c>
      <c r="D23" s="33">
        <f t="shared" si="0"/>
        <v>0</v>
      </c>
      <c r="E23" s="33">
        <f t="shared" si="0"/>
        <v>0</v>
      </c>
      <c r="F23" s="33">
        <f t="shared" si="0"/>
        <v>0</v>
      </c>
      <c r="G23" s="33">
        <f t="shared" si="0"/>
        <v>0</v>
      </c>
      <c r="H23" s="33">
        <f t="shared" si="0"/>
        <v>0</v>
      </c>
      <c r="I23" s="33">
        <f t="shared" si="0"/>
        <v>0</v>
      </c>
      <c r="J23" s="33">
        <f t="shared" si="0"/>
        <v>0</v>
      </c>
      <c r="K23" s="33">
        <f t="shared" si="0"/>
        <v>0</v>
      </c>
      <c r="L23" s="33">
        <f t="shared" si="0"/>
        <v>0</v>
      </c>
      <c r="M23" s="33">
        <f t="shared" si="0"/>
        <v>0</v>
      </c>
      <c r="N23" s="33">
        <f t="shared" si="0"/>
        <v>40</v>
      </c>
      <c r="O23" s="33">
        <f t="shared" si="0"/>
        <v>40</v>
      </c>
      <c r="P23" s="33">
        <f t="shared" si="0"/>
        <v>40</v>
      </c>
      <c r="Q23" s="33">
        <f t="shared" si="0"/>
        <v>40</v>
      </c>
      <c r="R23" s="33">
        <f t="shared" si="0"/>
        <v>40</v>
      </c>
      <c r="S23" s="33">
        <f t="shared" si="0"/>
        <v>40</v>
      </c>
      <c r="T23" s="33">
        <f t="shared" si="0"/>
        <v>40</v>
      </c>
      <c r="U23" s="33">
        <f t="shared" si="0"/>
        <v>40</v>
      </c>
      <c r="V23" s="33">
        <f t="shared" si="0"/>
        <v>40</v>
      </c>
      <c r="W23" s="33">
        <f t="shared" si="0"/>
        <v>40</v>
      </c>
      <c r="X23" s="33">
        <f t="shared" si="0"/>
        <v>40</v>
      </c>
      <c r="Y23" s="33">
        <f t="shared" si="0"/>
        <v>40</v>
      </c>
      <c r="Z23" s="33">
        <f t="shared" si="0"/>
        <v>40</v>
      </c>
      <c r="AA23" s="33">
        <f t="shared" si="0"/>
        <v>40</v>
      </c>
      <c r="AB23" s="33">
        <f t="shared" si="0"/>
        <v>40</v>
      </c>
      <c r="AC23" s="33">
        <f t="shared" si="0"/>
        <v>40</v>
      </c>
      <c r="AD23" s="33">
        <f t="shared" si="0"/>
        <v>40</v>
      </c>
      <c r="AE23" s="33">
        <f t="shared" si="0"/>
        <v>40</v>
      </c>
      <c r="AF23" s="33">
        <f t="shared" si="0"/>
        <v>40</v>
      </c>
      <c r="AG23" s="33">
        <f t="shared" si="0"/>
        <v>40</v>
      </c>
      <c r="AH23" s="33">
        <f t="shared" ref="AH23:BE23" si="1">IF($B75="Y", AH$17, 0)+IF($J75="Y", AH$18, 0)</f>
        <v>40</v>
      </c>
      <c r="AI23" s="33">
        <f t="shared" si="1"/>
        <v>40</v>
      </c>
      <c r="AJ23" s="33">
        <f t="shared" si="1"/>
        <v>40</v>
      </c>
      <c r="AK23" s="33">
        <f t="shared" si="1"/>
        <v>40</v>
      </c>
      <c r="AL23" s="33">
        <f t="shared" si="1"/>
        <v>40</v>
      </c>
      <c r="AM23" s="33">
        <f t="shared" si="1"/>
        <v>40</v>
      </c>
      <c r="AN23" s="33">
        <f t="shared" si="1"/>
        <v>40</v>
      </c>
      <c r="AO23" s="33">
        <f t="shared" si="1"/>
        <v>40</v>
      </c>
      <c r="AP23" s="33">
        <f t="shared" si="1"/>
        <v>40</v>
      </c>
      <c r="AQ23" s="33">
        <f t="shared" si="1"/>
        <v>40</v>
      </c>
      <c r="AR23" s="33">
        <f t="shared" si="1"/>
        <v>40</v>
      </c>
      <c r="AS23" s="33">
        <f t="shared" si="1"/>
        <v>40</v>
      </c>
      <c r="AT23" s="33">
        <f t="shared" si="1"/>
        <v>40</v>
      </c>
      <c r="AU23" s="33">
        <f t="shared" si="1"/>
        <v>40</v>
      </c>
      <c r="AV23" s="33">
        <f t="shared" si="1"/>
        <v>40</v>
      </c>
      <c r="AW23" s="33">
        <f t="shared" si="1"/>
        <v>40</v>
      </c>
      <c r="AX23" s="33">
        <f t="shared" si="1"/>
        <v>40</v>
      </c>
      <c r="AY23" s="33">
        <f t="shared" si="1"/>
        <v>40</v>
      </c>
      <c r="AZ23" s="33">
        <f t="shared" si="1"/>
        <v>40</v>
      </c>
      <c r="BA23" s="33">
        <f t="shared" si="1"/>
        <v>40</v>
      </c>
      <c r="BB23" s="33">
        <f t="shared" si="1"/>
        <v>40</v>
      </c>
      <c r="BC23" s="33">
        <f t="shared" si="1"/>
        <v>40</v>
      </c>
      <c r="BD23" s="33">
        <f t="shared" si="1"/>
        <v>40</v>
      </c>
      <c r="BE23" s="33">
        <f t="shared" si="1"/>
        <v>40</v>
      </c>
    </row>
    <row r="24" spans="1:57" s="33" customFormat="1">
      <c r="A24" s="33" t="s">
        <v>92</v>
      </c>
      <c r="B24" s="33">
        <f t="shared" ref="B24:AG24" si="2">IF($B76="Y", B$17, 0)+IF($J76="Y", B$18, 0)</f>
        <v>0</v>
      </c>
      <c r="C24" s="33">
        <f t="shared" si="2"/>
        <v>0</v>
      </c>
      <c r="D24" s="33">
        <f t="shared" si="2"/>
        <v>0</v>
      </c>
      <c r="E24" s="33">
        <f t="shared" si="2"/>
        <v>0</v>
      </c>
      <c r="F24" s="33">
        <f t="shared" si="2"/>
        <v>0</v>
      </c>
      <c r="G24" s="33">
        <f t="shared" si="2"/>
        <v>0</v>
      </c>
      <c r="H24" s="33">
        <f t="shared" si="2"/>
        <v>0</v>
      </c>
      <c r="I24" s="33">
        <f t="shared" si="2"/>
        <v>0</v>
      </c>
      <c r="J24" s="33">
        <f t="shared" si="2"/>
        <v>0</v>
      </c>
      <c r="K24" s="33">
        <f t="shared" si="2"/>
        <v>0</v>
      </c>
      <c r="L24" s="33">
        <f t="shared" si="2"/>
        <v>0</v>
      </c>
      <c r="M24" s="33">
        <f t="shared" si="2"/>
        <v>0</v>
      </c>
      <c r="N24" s="33">
        <f t="shared" si="2"/>
        <v>40</v>
      </c>
      <c r="O24" s="33">
        <f t="shared" si="2"/>
        <v>40</v>
      </c>
      <c r="P24" s="33">
        <f t="shared" si="2"/>
        <v>40</v>
      </c>
      <c r="Q24" s="33">
        <f t="shared" si="2"/>
        <v>40</v>
      </c>
      <c r="R24" s="33">
        <f t="shared" si="2"/>
        <v>40</v>
      </c>
      <c r="S24" s="33">
        <f t="shared" si="2"/>
        <v>40</v>
      </c>
      <c r="T24" s="33">
        <f t="shared" si="2"/>
        <v>40</v>
      </c>
      <c r="U24" s="33">
        <f t="shared" si="2"/>
        <v>40</v>
      </c>
      <c r="V24" s="33">
        <f t="shared" si="2"/>
        <v>40</v>
      </c>
      <c r="W24" s="33">
        <f t="shared" si="2"/>
        <v>40</v>
      </c>
      <c r="X24" s="33">
        <f t="shared" si="2"/>
        <v>40</v>
      </c>
      <c r="Y24" s="33">
        <f t="shared" si="2"/>
        <v>40</v>
      </c>
      <c r="Z24" s="33">
        <f t="shared" si="2"/>
        <v>40</v>
      </c>
      <c r="AA24" s="33">
        <f t="shared" si="2"/>
        <v>40</v>
      </c>
      <c r="AB24" s="33">
        <f t="shared" si="2"/>
        <v>40</v>
      </c>
      <c r="AC24" s="33">
        <f t="shared" si="2"/>
        <v>40</v>
      </c>
      <c r="AD24" s="33">
        <f t="shared" si="2"/>
        <v>40</v>
      </c>
      <c r="AE24" s="33">
        <f t="shared" si="2"/>
        <v>40</v>
      </c>
      <c r="AF24" s="33">
        <f t="shared" si="2"/>
        <v>40</v>
      </c>
      <c r="AG24" s="33">
        <f t="shared" si="2"/>
        <v>40</v>
      </c>
      <c r="AH24" s="33">
        <f t="shared" ref="AH24:BE24" si="3">IF($B76="Y", AH$17, 0)+IF($J76="Y", AH$18, 0)</f>
        <v>40</v>
      </c>
      <c r="AI24" s="33">
        <f t="shared" si="3"/>
        <v>40</v>
      </c>
      <c r="AJ24" s="33">
        <f t="shared" si="3"/>
        <v>40</v>
      </c>
      <c r="AK24" s="33">
        <f t="shared" si="3"/>
        <v>40</v>
      </c>
      <c r="AL24" s="33">
        <f t="shared" si="3"/>
        <v>40</v>
      </c>
      <c r="AM24" s="33">
        <f t="shared" si="3"/>
        <v>40</v>
      </c>
      <c r="AN24" s="33">
        <f t="shared" si="3"/>
        <v>40</v>
      </c>
      <c r="AO24" s="33">
        <f t="shared" si="3"/>
        <v>40</v>
      </c>
      <c r="AP24" s="33">
        <f t="shared" si="3"/>
        <v>40</v>
      </c>
      <c r="AQ24" s="33">
        <f t="shared" si="3"/>
        <v>40</v>
      </c>
      <c r="AR24" s="33">
        <f t="shared" si="3"/>
        <v>40</v>
      </c>
      <c r="AS24" s="33">
        <f t="shared" si="3"/>
        <v>40</v>
      </c>
      <c r="AT24" s="33">
        <f t="shared" si="3"/>
        <v>40</v>
      </c>
      <c r="AU24" s="33">
        <f t="shared" si="3"/>
        <v>40</v>
      </c>
      <c r="AV24" s="33">
        <f t="shared" si="3"/>
        <v>40</v>
      </c>
      <c r="AW24" s="33">
        <f t="shared" si="3"/>
        <v>40</v>
      </c>
      <c r="AX24" s="33">
        <f t="shared" si="3"/>
        <v>40</v>
      </c>
      <c r="AY24" s="33">
        <f t="shared" si="3"/>
        <v>40</v>
      </c>
      <c r="AZ24" s="33">
        <f t="shared" si="3"/>
        <v>40</v>
      </c>
      <c r="BA24" s="33">
        <f t="shared" si="3"/>
        <v>40</v>
      </c>
      <c r="BB24" s="33">
        <f t="shared" si="3"/>
        <v>40</v>
      </c>
      <c r="BC24" s="33">
        <f t="shared" si="3"/>
        <v>40</v>
      </c>
      <c r="BD24" s="33">
        <f t="shared" si="3"/>
        <v>40</v>
      </c>
      <c r="BE24" s="33">
        <f t="shared" si="3"/>
        <v>40</v>
      </c>
    </row>
    <row r="25" spans="1:57" s="33" customFormat="1">
      <c r="A25" s="33" t="s">
        <v>93</v>
      </c>
      <c r="B25" s="33">
        <f t="shared" ref="B25:AG25" si="4">IF($B77="Y", B$17, 0)+IF($J77="Y", B$18, 0)</f>
        <v>0</v>
      </c>
      <c r="C25" s="33">
        <f t="shared" si="4"/>
        <v>0</v>
      </c>
      <c r="D25" s="33">
        <f t="shared" si="4"/>
        <v>0</v>
      </c>
      <c r="E25" s="33">
        <f t="shared" si="4"/>
        <v>0</v>
      </c>
      <c r="F25" s="33">
        <f t="shared" si="4"/>
        <v>0</v>
      </c>
      <c r="G25" s="33">
        <f t="shared" si="4"/>
        <v>0</v>
      </c>
      <c r="H25" s="33">
        <f t="shared" si="4"/>
        <v>0</v>
      </c>
      <c r="I25" s="33">
        <f t="shared" si="4"/>
        <v>0</v>
      </c>
      <c r="J25" s="33">
        <f t="shared" si="4"/>
        <v>0</v>
      </c>
      <c r="K25" s="33">
        <f t="shared" si="4"/>
        <v>0</v>
      </c>
      <c r="L25" s="33">
        <f t="shared" si="4"/>
        <v>0</v>
      </c>
      <c r="M25" s="33">
        <f t="shared" si="4"/>
        <v>0</v>
      </c>
      <c r="N25" s="33">
        <f t="shared" si="4"/>
        <v>20</v>
      </c>
      <c r="O25" s="33">
        <f t="shared" si="4"/>
        <v>20</v>
      </c>
      <c r="P25" s="33">
        <f t="shared" si="4"/>
        <v>20</v>
      </c>
      <c r="Q25" s="33">
        <f t="shared" si="4"/>
        <v>20</v>
      </c>
      <c r="R25" s="33">
        <f t="shared" si="4"/>
        <v>20</v>
      </c>
      <c r="S25" s="33">
        <f t="shared" si="4"/>
        <v>20</v>
      </c>
      <c r="T25" s="33">
        <f t="shared" si="4"/>
        <v>20</v>
      </c>
      <c r="U25" s="33">
        <f t="shared" si="4"/>
        <v>20</v>
      </c>
      <c r="V25" s="33">
        <f t="shared" si="4"/>
        <v>20</v>
      </c>
      <c r="W25" s="33">
        <f t="shared" si="4"/>
        <v>20</v>
      </c>
      <c r="X25" s="33">
        <f t="shared" si="4"/>
        <v>20</v>
      </c>
      <c r="Y25" s="33">
        <f t="shared" si="4"/>
        <v>20</v>
      </c>
      <c r="Z25" s="33">
        <f t="shared" si="4"/>
        <v>20</v>
      </c>
      <c r="AA25" s="33">
        <f t="shared" si="4"/>
        <v>20</v>
      </c>
      <c r="AB25" s="33">
        <f t="shared" si="4"/>
        <v>20</v>
      </c>
      <c r="AC25" s="33">
        <f t="shared" si="4"/>
        <v>20</v>
      </c>
      <c r="AD25" s="33">
        <f t="shared" si="4"/>
        <v>20</v>
      </c>
      <c r="AE25" s="33">
        <f t="shared" si="4"/>
        <v>20</v>
      </c>
      <c r="AF25" s="33">
        <f t="shared" si="4"/>
        <v>20</v>
      </c>
      <c r="AG25" s="33">
        <f t="shared" si="4"/>
        <v>20</v>
      </c>
      <c r="AH25" s="33">
        <f t="shared" ref="AH25:BE25" si="5">IF($B77="Y", AH$17, 0)+IF($J77="Y", AH$18, 0)</f>
        <v>20</v>
      </c>
      <c r="AI25" s="33">
        <f t="shared" si="5"/>
        <v>20</v>
      </c>
      <c r="AJ25" s="33">
        <f t="shared" si="5"/>
        <v>20</v>
      </c>
      <c r="AK25" s="33">
        <f t="shared" si="5"/>
        <v>20</v>
      </c>
      <c r="AL25" s="33">
        <f t="shared" si="5"/>
        <v>20</v>
      </c>
      <c r="AM25" s="33">
        <f t="shared" si="5"/>
        <v>20</v>
      </c>
      <c r="AN25" s="33">
        <f t="shared" si="5"/>
        <v>20</v>
      </c>
      <c r="AO25" s="33">
        <f t="shared" si="5"/>
        <v>20</v>
      </c>
      <c r="AP25" s="33">
        <f t="shared" si="5"/>
        <v>20</v>
      </c>
      <c r="AQ25" s="33">
        <f t="shared" si="5"/>
        <v>20</v>
      </c>
      <c r="AR25" s="33">
        <f t="shared" si="5"/>
        <v>20</v>
      </c>
      <c r="AS25" s="33">
        <f t="shared" si="5"/>
        <v>20</v>
      </c>
      <c r="AT25" s="33">
        <f t="shared" si="5"/>
        <v>20</v>
      </c>
      <c r="AU25" s="33">
        <f t="shared" si="5"/>
        <v>20</v>
      </c>
      <c r="AV25" s="33">
        <f t="shared" si="5"/>
        <v>20</v>
      </c>
      <c r="AW25" s="33">
        <f t="shared" si="5"/>
        <v>20</v>
      </c>
      <c r="AX25" s="33">
        <f t="shared" si="5"/>
        <v>20</v>
      </c>
      <c r="AY25" s="33">
        <f t="shared" si="5"/>
        <v>20</v>
      </c>
      <c r="AZ25" s="33">
        <f t="shared" si="5"/>
        <v>20</v>
      </c>
      <c r="BA25" s="33">
        <f t="shared" si="5"/>
        <v>20</v>
      </c>
      <c r="BB25" s="33">
        <f t="shared" si="5"/>
        <v>20</v>
      </c>
      <c r="BC25" s="33">
        <f t="shared" si="5"/>
        <v>20</v>
      </c>
      <c r="BD25" s="33">
        <f t="shared" si="5"/>
        <v>20</v>
      </c>
      <c r="BE25" s="33">
        <f t="shared" si="5"/>
        <v>20</v>
      </c>
    </row>
    <row r="26" spans="1:57" s="33" customFormat="1">
      <c r="A26" s="33" t="s">
        <v>94</v>
      </c>
      <c r="B26" s="33">
        <f t="shared" ref="B26:AG26" si="6">IF($B78="Y", B$17, 0)+IF($J78="Y", B$18, 0)</f>
        <v>0</v>
      </c>
      <c r="C26" s="33">
        <f t="shared" si="6"/>
        <v>0</v>
      </c>
      <c r="D26" s="33">
        <f t="shared" si="6"/>
        <v>0</v>
      </c>
      <c r="E26" s="33">
        <f t="shared" si="6"/>
        <v>0</v>
      </c>
      <c r="F26" s="33">
        <f t="shared" si="6"/>
        <v>0</v>
      </c>
      <c r="G26" s="33">
        <f t="shared" si="6"/>
        <v>0</v>
      </c>
      <c r="H26" s="33">
        <f t="shared" si="6"/>
        <v>0</v>
      </c>
      <c r="I26" s="33">
        <f t="shared" si="6"/>
        <v>0</v>
      </c>
      <c r="J26" s="33">
        <f t="shared" si="6"/>
        <v>0</v>
      </c>
      <c r="K26" s="33">
        <f t="shared" si="6"/>
        <v>0</v>
      </c>
      <c r="L26" s="33">
        <f t="shared" si="6"/>
        <v>0</v>
      </c>
      <c r="M26" s="33">
        <f t="shared" si="6"/>
        <v>0</v>
      </c>
      <c r="N26" s="33">
        <f t="shared" si="6"/>
        <v>40</v>
      </c>
      <c r="O26" s="33">
        <f t="shared" si="6"/>
        <v>40</v>
      </c>
      <c r="P26" s="33">
        <f t="shared" si="6"/>
        <v>40</v>
      </c>
      <c r="Q26" s="33">
        <f t="shared" si="6"/>
        <v>40</v>
      </c>
      <c r="R26" s="33">
        <f t="shared" si="6"/>
        <v>40</v>
      </c>
      <c r="S26" s="33">
        <f t="shared" si="6"/>
        <v>40</v>
      </c>
      <c r="T26" s="33">
        <f t="shared" si="6"/>
        <v>40</v>
      </c>
      <c r="U26" s="33">
        <f t="shared" si="6"/>
        <v>40</v>
      </c>
      <c r="V26" s="33">
        <f t="shared" si="6"/>
        <v>40</v>
      </c>
      <c r="W26" s="33">
        <f t="shared" si="6"/>
        <v>40</v>
      </c>
      <c r="X26" s="33">
        <f t="shared" si="6"/>
        <v>40</v>
      </c>
      <c r="Y26" s="33">
        <f t="shared" si="6"/>
        <v>40</v>
      </c>
      <c r="Z26" s="33">
        <f t="shared" si="6"/>
        <v>40</v>
      </c>
      <c r="AA26" s="33">
        <f t="shared" si="6"/>
        <v>40</v>
      </c>
      <c r="AB26" s="33">
        <f t="shared" si="6"/>
        <v>40</v>
      </c>
      <c r="AC26" s="33">
        <f t="shared" si="6"/>
        <v>40</v>
      </c>
      <c r="AD26" s="33">
        <f t="shared" si="6"/>
        <v>40</v>
      </c>
      <c r="AE26" s="33">
        <f t="shared" si="6"/>
        <v>40</v>
      </c>
      <c r="AF26" s="33">
        <f t="shared" si="6"/>
        <v>40</v>
      </c>
      <c r="AG26" s="33">
        <f t="shared" si="6"/>
        <v>40</v>
      </c>
      <c r="AH26" s="33">
        <f t="shared" ref="AH26:BE26" si="7">IF($B78="Y", AH$17, 0)+IF($J78="Y", AH$18, 0)</f>
        <v>40</v>
      </c>
      <c r="AI26" s="33">
        <f t="shared" si="7"/>
        <v>40</v>
      </c>
      <c r="AJ26" s="33">
        <f t="shared" si="7"/>
        <v>40</v>
      </c>
      <c r="AK26" s="33">
        <f t="shared" si="7"/>
        <v>40</v>
      </c>
      <c r="AL26" s="33">
        <f t="shared" si="7"/>
        <v>40</v>
      </c>
      <c r="AM26" s="33">
        <f t="shared" si="7"/>
        <v>40</v>
      </c>
      <c r="AN26" s="33">
        <f t="shared" si="7"/>
        <v>40</v>
      </c>
      <c r="AO26" s="33">
        <f t="shared" si="7"/>
        <v>40</v>
      </c>
      <c r="AP26" s="33">
        <f t="shared" si="7"/>
        <v>40</v>
      </c>
      <c r="AQ26" s="33">
        <f t="shared" si="7"/>
        <v>40</v>
      </c>
      <c r="AR26" s="33">
        <f t="shared" si="7"/>
        <v>40</v>
      </c>
      <c r="AS26" s="33">
        <f t="shared" si="7"/>
        <v>40</v>
      </c>
      <c r="AT26" s="33">
        <f t="shared" si="7"/>
        <v>40</v>
      </c>
      <c r="AU26" s="33">
        <f t="shared" si="7"/>
        <v>40</v>
      </c>
      <c r="AV26" s="33">
        <f t="shared" si="7"/>
        <v>40</v>
      </c>
      <c r="AW26" s="33">
        <f t="shared" si="7"/>
        <v>40</v>
      </c>
      <c r="AX26" s="33">
        <f t="shared" si="7"/>
        <v>40</v>
      </c>
      <c r="AY26" s="33">
        <f t="shared" si="7"/>
        <v>40</v>
      </c>
      <c r="AZ26" s="33">
        <f t="shared" si="7"/>
        <v>40</v>
      </c>
      <c r="BA26" s="33">
        <f t="shared" si="7"/>
        <v>40</v>
      </c>
      <c r="BB26" s="33">
        <f t="shared" si="7"/>
        <v>40</v>
      </c>
      <c r="BC26" s="33">
        <f t="shared" si="7"/>
        <v>40</v>
      </c>
      <c r="BD26" s="33">
        <f t="shared" si="7"/>
        <v>40</v>
      </c>
      <c r="BE26" s="33">
        <f t="shared" si="7"/>
        <v>40</v>
      </c>
    </row>
    <row r="27" spans="1:57" s="33" customFormat="1">
      <c r="A27" s="33" t="s">
        <v>95</v>
      </c>
      <c r="B27" s="33">
        <f t="shared" ref="B27:AG27" si="8">IF($B79="Y", B$17, 0)+IF($J79="Y", B$18, 0)</f>
        <v>0</v>
      </c>
      <c r="C27" s="33">
        <f t="shared" si="8"/>
        <v>0</v>
      </c>
      <c r="D27" s="33">
        <f t="shared" si="8"/>
        <v>0</v>
      </c>
      <c r="E27" s="33">
        <f t="shared" si="8"/>
        <v>0</v>
      </c>
      <c r="F27" s="33">
        <f t="shared" si="8"/>
        <v>0</v>
      </c>
      <c r="G27" s="33">
        <f t="shared" si="8"/>
        <v>0</v>
      </c>
      <c r="H27" s="33">
        <f t="shared" si="8"/>
        <v>0</v>
      </c>
      <c r="I27" s="33">
        <f t="shared" si="8"/>
        <v>0</v>
      </c>
      <c r="J27" s="33">
        <f t="shared" si="8"/>
        <v>0</v>
      </c>
      <c r="K27" s="33">
        <f t="shared" si="8"/>
        <v>0</v>
      </c>
      <c r="L27" s="33">
        <f t="shared" si="8"/>
        <v>0</v>
      </c>
      <c r="M27" s="33">
        <f t="shared" si="8"/>
        <v>0</v>
      </c>
      <c r="N27" s="33">
        <f t="shared" si="8"/>
        <v>20</v>
      </c>
      <c r="O27" s="33">
        <f t="shared" si="8"/>
        <v>20</v>
      </c>
      <c r="P27" s="33">
        <f t="shared" si="8"/>
        <v>20</v>
      </c>
      <c r="Q27" s="33">
        <f t="shared" si="8"/>
        <v>20</v>
      </c>
      <c r="R27" s="33">
        <f t="shared" si="8"/>
        <v>20</v>
      </c>
      <c r="S27" s="33">
        <f t="shared" si="8"/>
        <v>20</v>
      </c>
      <c r="T27" s="33">
        <f t="shared" si="8"/>
        <v>20</v>
      </c>
      <c r="U27" s="33">
        <f t="shared" si="8"/>
        <v>20</v>
      </c>
      <c r="V27" s="33">
        <f t="shared" si="8"/>
        <v>20</v>
      </c>
      <c r="W27" s="33">
        <f t="shared" si="8"/>
        <v>20</v>
      </c>
      <c r="X27" s="33">
        <f t="shared" si="8"/>
        <v>20</v>
      </c>
      <c r="Y27" s="33">
        <f t="shared" si="8"/>
        <v>20</v>
      </c>
      <c r="Z27" s="33">
        <f t="shared" si="8"/>
        <v>20</v>
      </c>
      <c r="AA27" s="33">
        <f t="shared" si="8"/>
        <v>20</v>
      </c>
      <c r="AB27" s="33">
        <f t="shared" si="8"/>
        <v>20</v>
      </c>
      <c r="AC27" s="33">
        <f t="shared" si="8"/>
        <v>20</v>
      </c>
      <c r="AD27" s="33">
        <f t="shared" si="8"/>
        <v>20</v>
      </c>
      <c r="AE27" s="33">
        <f t="shared" si="8"/>
        <v>20</v>
      </c>
      <c r="AF27" s="33">
        <f t="shared" si="8"/>
        <v>20</v>
      </c>
      <c r="AG27" s="33">
        <f t="shared" si="8"/>
        <v>20</v>
      </c>
      <c r="AH27" s="33">
        <f t="shared" ref="AH27:BE27" si="9">IF($B79="Y", AH$17, 0)+IF($J79="Y", AH$18, 0)</f>
        <v>20</v>
      </c>
      <c r="AI27" s="33">
        <f t="shared" si="9"/>
        <v>20</v>
      </c>
      <c r="AJ27" s="33">
        <f t="shared" si="9"/>
        <v>20</v>
      </c>
      <c r="AK27" s="33">
        <f t="shared" si="9"/>
        <v>20</v>
      </c>
      <c r="AL27" s="33">
        <f t="shared" si="9"/>
        <v>20</v>
      </c>
      <c r="AM27" s="33">
        <f t="shared" si="9"/>
        <v>20</v>
      </c>
      <c r="AN27" s="33">
        <f t="shared" si="9"/>
        <v>20</v>
      </c>
      <c r="AO27" s="33">
        <f t="shared" si="9"/>
        <v>20</v>
      </c>
      <c r="AP27" s="33">
        <f t="shared" si="9"/>
        <v>20</v>
      </c>
      <c r="AQ27" s="33">
        <f t="shared" si="9"/>
        <v>20</v>
      </c>
      <c r="AR27" s="33">
        <f t="shared" si="9"/>
        <v>20</v>
      </c>
      <c r="AS27" s="33">
        <f t="shared" si="9"/>
        <v>20</v>
      </c>
      <c r="AT27" s="33">
        <f t="shared" si="9"/>
        <v>20</v>
      </c>
      <c r="AU27" s="33">
        <f t="shared" si="9"/>
        <v>20</v>
      </c>
      <c r="AV27" s="33">
        <f t="shared" si="9"/>
        <v>20</v>
      </c>
      <c r="AW27" s="33">
        <f t="shared" si="9"/>
        <v>20</v>
      </c>
      <c r="AX27" s="33">
        <f t="shared" si="9"/>
        <v>20</v>
      </c>
      <c r="AY27" s="33">
        <f t="shared" si="9"/>
        <v>20</v>
      </c>
      <c r="AZ27" s="33">
        <f t="shared" si="9"/>
        <v>20</v>
      </c>
      <c r="BA27" s="33">
        <f t="shared" si="9"/>
        <v>20</v>
      </c>
      <c r="BB27" s="33">
        <f t="shared" si="9"/>
        <v>20</v>
      </c>
      <c r="BC27" s="33">
        <f t="shared" si="9"/>
        <v>20</v>
      </c>
      <c r="BD27" s="33">
        <f t="shared" si="9"/>
        <v>20</v>
      </c>
      <c r="BE27" s="33">
        <f t="shared" si="9"/>
        <v>20</v>
      </c>
    </row>
    <row r="28" spans="1:57" s="33" customFormat="1"/>
    <row r="29" spans="1:57" s="33" customFormat="1"/>
    <row r="30" spans="1:57" s="33" customFormat="1">
      <c r="A30" s="33" t="s">
        <v>98</v>
      </c>
      <c r="B30" s="33">
        <v>1</v>
      </c>
      <c r="C30" s="33">
        <v>2</v>
      </c>
      <c r="D30" s="33">
        <v>3</v>
      </c>
      <c r="E30" s="33">
        <v>4</v>
      </c>
      <c r="F30" s="33">
        <v>5</v>
      </c>
      <c r="G30" s="33">
        <v>6</v>
      </c>
      <c r="H30" s="33">
        <v>7</v>
      </c>
      <c r="I30" s="33">
        <v>8</v>
      </c>
      <c r="J30" s="33">
        <v>9</v>
      </c>
      <c r="K30" s="33">
        <v>10</v>
      </c>
      <c r="L30" s="33">
        <v>11</v>
      </c>
      <c r="M30" s="33">
        <v>12</v>
      </c>
      <c r="N30" s="33">
        <v>13</v>
      </c>
      <c r="O30" s="33">
        <v>14</v>
      </c>
      <c r="P30" s="33">
        <v>15</v>
      </c>
      <c r="Q30" s="33">
        <v>16</v>
      </c>
      <c r="R30" s="33">
        <v>17</v>
      </c>
      <c r="S30" s="33">
        <v>18</v>
      </c>
      <c r="T30" s="33">
        <v>19</v>
      </c>
      <c r="U30" s="33">
        <v>20</v>
      </c>
      <c r="V30" s="33">
        <v>21</v>
      </c>
      <c r="W30" s="33">
        <v>22</v>
      </c>
      <c r="X30" s="33">
        <v>23</v>
      </c>
      <c r="Y30" s="33">
        <v>24</v>
      </c>
      <c r="Z30" s="33">
        <v>25</v>
      </c>
      <c r="AA30" s="33">
        <v>26</v>
      </c>
      <c r="AB30" s="33">
        <v>27</v>
      </c>
      <c r="AC30" s="33">
        <v>28</v>
      </c>
      <c r="AD30" s="33">
        <v>29</v>
      </c>
      <c r="AE30" s="33">
        <v>30</v>
      </c>
      <c r="AF30" s="33">
        <v>31</v>
      </c>
      <c r="AG30" s="33">
        <v>32</v>
      </c>
      <c r="AH30" s="33">
        <v>33</v>
      </c>
      <c r="AI30" s="33">
        <v>34</v>
      </c>
      <c r="AJ30" s="33">
        <v>35</v>
      </c>
      <c r="AK30" s="33">
        <v>36</v>
      </c>
      <c r="AL30" s="33">
        <v>37</v>
      </c>
      <c r="AM30" s="33">
        <v>38</v>
      </c>
      <c r="AN30" s="33">
        <v>39</v>
      </c>
      <c r="AO30" s="33">
        <v>40</v>
      </c>
      <c r="AP30" s="33">
        <v>41</v>
      </c>
      <c r="AQ30" s="33">
        <v>42</v>
      </c>
      <c r="AR30" s="33">
        <v>43</v>
      </c>
      <c r="AS30" s="33">
        <v>44</v>
      </c>
      <c r="AT30" s="33">
        <v>45</v>
      </c>
      <c r="AU30" s="33">
        <v>46</v>
      </c>
      <c r="AV30" s="33">
        <v>47</v>
      </c>
      <c r="AW30" s="33">
        <v>48</v>
      </c>
      <c r="AX30" s="33">
        <v>49</v>
      </c>
      <c r="AY30" s="33">
        <v>50</v>
      </c>
      <c r="AZ30" s="33">
        <v>51</v>
      </c>
      <c r="BA30" s="33">
        <v>52</v>
      </c>
      <c r="BB30" s="33">
        <v>53</v>
      </c>
      <c r="BC30" s="33">
        <v>54</v>
      </c>
      <c r="BD30" s="33">
        <v>55</v>
      </c>
      <c r="BE30" s="33">
        <v>56</v>
      </c>
    </row>
    <row r="31" spans="1:57" s="33" customFormat="1">
      <c r="A31" s="33" t="s">
        <v>91</v>
      </c>
      <c r="B31" s="33">
        <f t="shared" ref="B31:AG31" si="10">B23+B7</f>
        <v>0</v>
      </c>
      <c r="C31" s="33">
        <f t="shared" si="10"/>
        <v>1.0124574025143942</v>
      </c>
      <c r="D31" s="33">
        <f t="shared" si="10"/>
        <v>3.0712437018987178</v>
      </c>
      <c r="E31" s="33">
        <f t="shared" si="10"/>
        <v>5.1031192585892038</v>
      </c>
      <c r="F31" s="33">
        <f t="shared" si="10"/>
        <v>7.0031285378788688</v>
      </c>
      <c r="G31" s="33">
        <f t="shared" si="10"/>
        <v>8.9849654678308166</v>
      </c>
      <c r="H31" s="33">
        <f t="shared" si="10"/>
        <v>3.1430601048869065</v>
      </c>
      <c r="I31" s="33">
        <f t="shared" si="10"/>
        <v>4.3171704339628185</v>
      </c>
      <c r="J31" s="33">
        <f t="shared" si="10"/>
        <v>5.6615305718223397</v>
      </c>
      <c r="K31" s="33">
        <f t="shared" si="10"/>
        <v>6.9577463456060826</v>
      </c>
      <c r="L31" s="33">
        <f t="shared" si="10"/>
        <v>8.1170931933016703</v>
      </c>
      <c r="M31" s="33">
        <f t="shared" si="10"/>
        <v>0.47921366634979989</v>
      </c>
      <c r="N31" s="33">
        <f t="shared" si="10"/>
        <v>38.260590541513885</v>
      </c>
      <c r="O31" s="33">
        <f t="shared" si="10"/>
        <v>40.011740462054526</v>
      </c>
      <c r="P31" s="33">
        <f t="shared" si="10"/>
        <v>41.735432275780589</v>
      </c>
      <c r="Q31" s="33">
        <f t="shared" si="10"/>
        <v>43.434684193037214</v>
      </c>
      <c r="R31" s="33">
        <f t="shared" si="10"/>
        <v>45.110920702584004</v>
      </c>
      <c r="S31" s="33">
        <f t="shared" si="10"/>
        <v>-7.3399403979610085</v>
      </c>
      <c r="T31" s="33">
        <f t="shared" si="10"/>
        <v>-7.9516383563775008</v>
      </c>
      <c r="U31" s="33">
        <f t="shared" si="10"/>
        <v>-6.0126560117260581</v>
      </c>
      <c r="V31" s="33">
        <f t="shared" si="10"/>
        <v>-4.0889917074406839</v>
      </c>
      <c r="W31" s="33">
        <f t="shared" si="10"/>
        <v>-2.2205842797428375</v>
      </c>
      <c r="X31" s="33">
        <f t="shared" si="10"/>
        <v>-0.66007344391288569</v>
      </c>
      <c r="Y31" s="33">
        <f t="shared" si="10"/>
        <v>0.86652999278162923</v>
      </c>
      <c r="Z31" s="33">
        <f t="shared" si="10"/>
        <v>2.2302307295535044</v>
      </c>
      <c r="AA31" s="33">
        <f t="shared" si="10"/>
        <v>3.4278243782417803</v>
      </c>
      <c r="AB31" s="33">
        <f t="shared" si="10"/>
        <v>3.5204051450250802</v>
      </c>
      <c r="AC31" s="33">
        <f t="shared" si="10"/>
        <v>3.031432133257411</v>
      </c>
      <c r="AD31" s="33">
        <f t="shared" si="10"/>
        <v>2.6038180230498256</v>
      </c>
      <c r="AE31" s="33">
        <f t="shared" si="10"/>
        <v>2.2336390047076691</v>
      </c>
      <c r="AF31" s="33">
        <f t="shared" si="10"/>
        <v>1.8816291222478441</v>
      </c>
      <c r="AG31" s="33">
        <f t="shared" si="10"/>
        <v>1.5311421895656707</v>
      </c>
      <c r="AH31" s="33">
        <f t="shared" ref="AH31:BE31" si="11">AH23+AH7</f>
        <v>1.2415762621677544</v>
      </c>
      <c r="AI31" s="33">
        <f t="shared" si="11"/>
        <v>0.99500082843928794</v>
      </c>
      <c r="AJ31" s="33">
        <f t="shared" si="11"/>
        <v>0.79012575321495149</v>
      </c>
      <c r="AK31" s="33">
        <f t="shared" si="11"/>
        <v>0.62316818344424973</v>
      </c>
      <c r="AL31" s="33">
        <f t="shared" si="11"/>
        <v>0.49325004006389861</v>
      </c>
      <c r="AM31" s="33">
        <f t="shared" si="11"/>
        <v>0.40697504820769836</v>
      </c>
      <c r="AN31" s="33">
        <f t="shared" si="11"/>
        <v>0.34376285062229783</v>
      </c>
      <c r="AO31" s="33">
        <f t="shared" si="11"/>
        <v>0.31053693423717732</v>
      </c>
      <c r="AP31" s="33">
        <f t="shared" si="11"/>
        <v>0.30635978228313832</v>
      </c>
      <c r="AQ31" s="33">
        <f t="shared" si="11"/>
        <v>0.32974439215190898</v>
      </c>
      <c r="AR31" s="33">
        <f t="shared" si="11"/>
        <v>0.37931286278843857</v>
      </c>
      <c r="AS31" s="33">
        <f t="shared" si="11"/>
        <v>0.46380779039030529</v>
      </c>
      <c r="AT31" s="33">
        <f t="shared" si="11"/>
        <v>0.56206351820826228</v>
      </c>
      <c r="AU31" s="33">
        <f t="shared" si="11"/>
        <v>0.68299293990725118</v>
      </c>
      <c r="AV31" s="33">
        <f t="shared" si="11"/>
        <v>0.82562151783365323</v>
      </c>
      <c r="AW31" s="33">
        <f t="shared" si="11"/>
        <v>0.98901268406430631</v>
      </c>
      <c r="AX31" s="33">
        <f t="shared" si="11"/>
        <v>1.1716905057592299</v>
      </c>
      <c r="AY31" s="33">
        <f t="shared" si="11"/>
        <v>1.3841693599932228</v>
      </c>
      <c r="AZ31" s="33">
        <f t="shared" si="11"/>
        <v>1.6050830688176774</v>
      </c>
      <c r="BA31" s="33">
        <f t="shared" si="11"/>
        <v>1.8431204859534489</v>
      </c>
      <c r="BB31" s="33">
        <f t="shared" si="11"/>
        <v>2.0989701842870119</v>
      </c>
      <c r="BC31" s="33">
        <f t="shared" si="11"/>
        <v>2.3707778912010582</v>
      </c>
      <c r="BD31" s="33">
        <f t="shared" si="11"/>
        <v>2.658655159589344</v>
      </c>
      <c r="BE31" s="33">
        <f t="shared" si="11"/>
        <v>0.83771453093868331</v>
      </c>
    </row>
    <row r="32" spans="1:57" s="33" customFormat="1">
      <c r="A32" s="33" t="s">
        <v>92</v>
      </c>
      <c r="B32" s="33">
        <f t="shared" ref="B32:AG32" si="12">B24+B8</f>
        <v>0</v>
      </c>
      <c r="C32" s="33">
        <f t="shared" si="12"/>
        <v>2.2170426111334134</v>
      </c>
      <c r="D32" s="33">
        <f t="shared" si="12"/>
        <v>7.8445499909223848</v>
      </c>
      <c r="E32" s="33">
        <f t="shared" si="12"/>
        <v>14.659599756407754</v>
      </c>
      <c r="F32" s="33">
        <f t="shared" si="12"/>
        <v>21.456742421554427</v>
      </c>
      <c r="G32" s="33">
        <f t="shared" si="12"/>
        <v>28.362268276829077</v>
      </c>
      <c r="H32" s="33">
        <f t="shared" si="12"/>
        <v>24.16933159006431</v>
      </c>
      <c r="I32" s="33">
        <f t="shared" si="12"/>
        <v>25.071241451185628</v>
      </c>
      <c r="J32" s="33">
        <f t="shared" si="12"/>
        <v>26.011553190694652</v>
      </c>
      <c r="K32" s="33">
        <f t="shared" si="12"/>
        <v>26.77481049467805</v>
      </c>
      <c r="L32" s="33">
        <f t="shared" si="12"/>
        <v>27.468412156970842</v>
      </c>
      <c r="M32" s="33">
        <f t="shared" si="12"/>
        <v>19.336961367114036</v>
      </c>
      <c r="N32" s="33">
        <f t="shared" si="12"/>
        <v>56.60038604301787</v>
      </c>
      <c r="O32" s="33">
        <f t="shared" si="12"/>
        <v>57.811784891624669</v>
      </c>
      <c r="P32" s="33">
        <f t="shared" si="12"/>
        <v>58.975791608489303</v>
      </c>
      <c r="Q32" s="33">
        <f t="shared" si="12"/>
        <v>60.097321109781525</v>
      </c>
      <c r="R32" s="33">
        <f t="shared" si="12"/>
        <v>60.687891712921228</v>
      </c>
      <c r="S32" s="33">
        <f t="shared" si="12"/>
        <v>6.2595929727598545</v>
      </c>
      <c r="T32" s="33">
        <f t="shared" si="12"/>
        <v>3.3408185918151645</v>
      </c>
      <c r="U32" s="33">
        <f t="shared" si="12"/>
        <v>3.0938789126212782</v>
      </c>
      <c r="V32" s="33">
        <f t="shared" si="12"/>
        <v>2.943523474790446</v>
      </c>
      <c r="W32" s="33">
        <f t="shared" si="12"/>
        <v>2.8409426299725666</v>
      </c>
      <c r="X32" s="33">
        <f t="shared" si="12"/>
        <v>2.5257092789639728</v>
      </c>
      <c r="Y32" s="33">
        <f t="shared" si="12"/>
        <v>2.2641896084634183</v>
      </c>
      <c r="Z32" s="33">
        <f t="shared" si="12"/>
        <v>2.072646512194062</v>
      </c>
      <c r="AA32" s="33">
        <f t="shared" si="12"/>
        <v>1.9550465592901674</v>
      </c>
      <c r="AB32" s="33">
        <f t="shared" si="12"/>
        <v>1.4652876152146916</v>
      </c>
      <c r="AC32" s="33">
        <f t="shared" si="12"/>
        <v>0.95584257337453948</v>
      </c>
      <c r="AD32" s="33">
        <f t="shared" si="12"/>
        <v>0.50561511834274597</v>
      </c>
      <c r="AE32" s="33">
        <f t="shared" si="12"/>
        <v>0.11100717034543095</v>
      </c>
      <c r="AF32" s="33">
        <f t="shared" si="12"/>
        <v>-0.26695374957402862</v>
      </c>
      <c r="AG32" s="33">
        <f t="shared" si="12"/>
        <v>-0.64464978345236545</v>
      </c>
      <c r="AH32" s="33">
        <f t="shared" ref="AH32:BE32" si="13">AH24+AH8</f>
        <v>-0.9624456788889546</v>
      </c>
      <c r="AI32" s="33">
        <f t="shared" si="13"/>
        <v>-1.2380592271688613</v>
      </c>
      <c r="AJ32" s="33">
        <f t="shared" si="13"/>
        <v>-1.4725901467998739</v>
      </c>
      <c r="AK32" s="33">
        <f t="shared" si="13"/>
        <v>-1.6696511866147432</v>
      </c>
      <c r="AL32" s="33">
        <f t="shared" si="13"/>
        <v>-1.8299688095541029</v>
      </c>
      <c r="AM32" s="33">
        <f t="shared" si="13"/>
        <v>-1.9468044914142411</v>
      </c>
      <c r="AN32" s="33">
        <f t="shared" si="13"/>
        <v>-2.0406190771946484</v>
      </c>
      <c r="AO32" s="33">
        <f t="shared" si="13"/>
        <v>-2.1043834536037593</v>
      </c>
      <c r="AP32" s="33">
        <f t="shared" si="13"/>
        <v>-2.1389421147610079</v>
      </c>
      <c r="AQ32" s="33">
        <f t="shared" si="13"/>
        <v>-2.1457004711823373</v>
      </c>
      <c r="AR32" s="33">
        <f t="shared" si="13"/>
        <v>-2.1259651893205813</v>
      </c>
      <c r="AS32" s="33">
        <f t="shared" si="13"/>
        <v>-2.0709318146696063</v>
      </c>
      <c r="AT32" s="33">
        <f t="shared" si="13"/>
        <v>-2.0017126250822059</v>
      </c>
      <c r="AU32" s="33">
        <f t="shared" si="13"/>
        <v>-1.9093490078972337</v>
      </c>
      <c r="AV32" s="33">
        <f t="shared" si="13"/>
        <v>-1.7947766931454083</v>
      </c>
      <c r="AW32" s="33">
        <f t="shared" si="13"/>
        <v>-1.6588996690885836</v>
      </c>
      <c r="AX32" s="33">
        <f t="shared" si="13"/>
        <v>-1.5031668931765267</v>
      </c>
      <c r="AY32" s="33">
        <f t="shared" si="13"/>
        <v>-1.3170420482881298</v>
      </c>
      <c r="AZ32" s="33">
        <f t="shared" si="13"/>
        <v>-1.1218738889500202</v>
      </c>
      <c r="BA32" s="33">
        <f t="shared" si="13"/>
        <v>-0.90896018194482053</v>
      </c>
      <c r="BB32" s="33">
        <f t="shared" si="13"/>
        <v>-0.67760258829055431</v>
      </c>
      <c r="BC32" s="33">
        <f t="shared" si="13"/>
        <v>-0.42964883602711268</v>
      </c>
      <c r="BD32" s="33">
        <f t="shared" si="13"/>
        <v>-0.16498369271245394</v>
      </c>
      <c r="BE32" s="33">
        <f t="shared" si="13"/>
        <v>-0.48818649196215347</v>
      </c>
    </row>
    <row r="33" spans="1:57" s="33" customFormat="1">
      <c r="A33" s="33" t="s">
        <v>93</v>
      </c>
      <c r="B33" s="33">
        <f t="shared" ref="B33:AG33" si="14">B25+B9</f>
        <v>0</v>
      </c>
      <c r="C33" s="33">
        <f t="shared" si="14"/>
        <v>3.6070688144498604</v>
      </c>
      <c r="D33" s="33">
        <f t="shared" si="14"/>
        <v>11.026378714273921</v>
      </c>
      <c r="E33" s="33">
        <f t="shared" si="14"/>
        <v>19.629979527811233</v>
      </c>
      <c r="F33" s="33">
        <f t="shared" si="14"/>
        <v>28.213066529831995</v>
      </c>
      <c r="G33" s="33">
        <f t="shared" si="14"/>
        <v>36.901461715783618</v>
      </c>
      <c r="H33" s="33">
        <f t="shared" si="14"/>
        <v>33.664245792769428</v>
      </c>
      <c r="I33" s="33">
        <f t="shared" si="14"/>
        <v>35.391537042917975</v>
      </c>
      <c r="J33" s="33">
        <f t="shared" si="14"/>
        <v>37.112579250921911</v>
      </c>
      <c r="K33" s="33">
        <f t="shared" si="14"/>
        <v>38.615444345928466</v>
      </c>
      <c r="L33" s="33">
        <f t="shared" si="14"/>
        <v>40.010812666139628</v>
      </c>
      <c r="M33" s="33">
        <f t="shared" si="14"/>
        <v>32.546263800479785</v>
      </c>
      <c r="N33" s="33">
        <f t="shared" si="14"/>
        <v>50.444481617821154</v>
      </c>
      <c r="O33" s="33">
        <f t="shared" si="14"/>
        <v>52.261102927409887</v>
      </c>
      <c r="P33" s="33">
        <f t="shared" si="14"/>
        <v>54.003098898581896</v>
      </c>
      <c r="Q33" s="33">
        <f t="shared" si="14"/>
        <v>55.677537151717004</v>
      </c>
      <c r="R33" s="33">
        <f t="shared" si="14"/>
        <v>57.28936164779067</v>
      </c>
      <c r="S33" s="33">
        <f t="shared" si="14"/>
        <v>4.7381296737174523</v>
      </c>
      <c r="T33" s="33">
        <f t="shared" si="14"/>
        <v>3.9932945521246808</v>
      </c>
      <c r="U33" s="33">
        <f t="shared" si="14"/>
        <v>5.7693630211174991</v>
      </c>
      <c r="V33" s="33">
        <f t="shared" si="14"/>
        <v>7.503015506647543</v>
      </c>
      <c r="W33" s="33">
        <f t="shared" si="14"/>
        <v>9.1564301310510956</v>
      </c>
      <c r="X33" s="33">
        <f t="shared" si="14"/>
        <v>10.479299001505169</v>
      </c>
      <c r="Y33" s="33">
        <f t="shared" si="14"/>
        <v>11.747307605023593</v>
      </c>
      <c r="Z33" s="33">
        <f t="shared" si="14"/>
        <v>12.985301460546495</v>
      </c>
      <c r="AA33" s="33">
        <f t="shared" si="14"/>
        <v>14.205151320033309</v>
      </c>
      <c r="AB33" s="33">
        <f t="shared" si="14"/>
        <v>13.495686151533619</v>
      </c>
      <c r="AC33" s="33">
        <f t="shared" si="14"/>
        <v>11.571193361218874</v>
      </c>
      <c r="AD33" s="33">
        <f t="shared" si="14"/>
        <v>9.8177764084609862</v>
      </c>
      <c r="AE33" s="33">
        <f t="shared" si="14"/>
        <v>8.2229949537132114</v>
      </c>
      <c r="AF33" s="33">
        <f t="shared" si="14"/>
        <v>6.7397332254949021</v>
      </c>
      <c r="AG33" s="33">
        <f t="shared" si="14"/>
        <v>5.3441095044066316</v>
      </c>
      <c r="AH33" s="33">
        <f t="shared" ref="AH33:BE33" si="15">AH25+AH9</f>
        <v>4.0888522961207485</v>
      </c>
      <c r="AI33" s="33">
        <f t="shared" si="15"/>
        <v>2.9498830310455162</v>
      </c>
      <c r="AJ33" s="33">
        <f t="shared" si="15"/>
        <v>1.9202440229357904</v>
      </c>
      <c r="AK33" s="33">
        <f t="shared" si="15"/>
        <v>0.99092761947825636</v>
      </c>
      <c r="AL33" s="33">
        <f t="shared" si="15"/>
        <v>0.15623891406123391</v>
      </c>
      <c r="AM33" s="33">
        <f t="shared" si="15"/>
        <v>-0.58165926391131961</v>
      </c>
      <c r="AN33" s="33">
        <f t="shared" si="15"/>
        <v>-1.2474417515231693</v>
      </c>
      <c r="AO33" s="33">
        <f t="shared" si="15"/>
        <v>-1.8379603168689158</v>
      </c>
      <c r="AP33" s="33">
        <f t="shared" si="15"/>
        <v>-2.3576335566290965</v>
      </c>
      <c r="AQ33" s="33">
        <f t="shared" si="15"/>
        <v>-2.811158455444243</v>
      </c>
      <c r="AR33" s="33">
        <f t="shared" si="15"/>
        <v>-3.2028730588957188</v>
      </c>
      <c r="AS33" s="33">
        <f t="shared" si="15"/>
        <v>-3.5267646646328643</v>
      </c>
      <c r="AT33" s="33">
        <f t="shared" si="15"/>
        <v>-3.8065166178494678</v>
      </c>
      <c r="AU33" s="33">
        <f t="shared" si="15"/>
        <v>-4.0355381332247902</v>
      </c>
      <c r="AV33" s="33">
        <f t="shared" si="15"/>
        <v>-4.2169455939620804</v>
      </c>
      <c r="AW33" s="33">
        <f t="shared" si="15"/>
        <v>-4.3536512631843038</v>
      </c>
      <c r="AX33" s="33">
        <f t="shared" si="15"/>
        <v>-4.4489536211596743</v>
      </c>
      <c r="AY33" s="33">
        <f t="shared" si="15"/>
        <v>-4.4940196706786253</v>
      </c>
      <c r="AZ33" s="33">
        <f t="shared" si="15"/>
        <v>-4.5117668404191562</v>
      </c>
      <c r="BA33" s="33">
        <f t="shared" si="15"/>
        <v>-4.494937569128524</v>
      </c>
      <c r="BB33" s="33">
        <f t="shared" si="15"/>
        <v>-4.444163989818648</v>
      </c>
      <c r="BC33" s="33">
        <f t="shared" si="15"/>
        <v>-4.3625191299185104</v>
      </c>
      <c r="BD33" s="33">
        <f t="shared" si="15"/>
        <v>-4.2510161975373393</v>
      </c>
      <c r="BE33" s="33">
        <f t="shared" si="15"/>
        <v>-6.7300720136778125</v>
      </c>
    </row>
    <row r="34" spans="1:57" s="33" customFormat="1">
      <c r="A34" s="33" t="s">
        <v>94</v>
      </c>
      <c r="B34" s="33">
        <f t="shared" ref="B34:AG34" si="16">B26+B10</f>
        <v>0</v>
      </c>
      <c r="C34" s="33">
        <f t="shared" si="16"/>
        <v>4.1677170771225791E-2</v>
      </c>
      <c r="D34" s="33">
        <f t="shared" si="16"/>
        <v>0.77287214022977402</v>
      </c>
      <c r="E34" s="33">
        <f t="shared" si="16"/>
        <v>1.4747905903756422</v>
      </c>
      <c r="F34" s="33">
        <f t="shared" si="16"/>
        <v>2.0410555402820441</v>
      </c>
      <c r="G34" s="33">
        <f t="shared" si="16"/>
        <v>2.683599334862012</v>
      </c>
      <c r="H34" s="33">
        <f t="shared" si="16"/>
        <v>-3.8758665906979282</v>
      </c>
      <c r="I34" s="33">
        <f t="shared" si="16"/>
        <v>-3.3965241072591432</v>
      </c>
      <c r="J34" s="33">
        <f t="shared" si="16"/>
        <v>-2.8154869849235631</v>
      </c>
      <c r="K34" s="33">
        <f t="shared" si="16"/>
        <v>-2.3041317329733424</v>
      </c>
      <c r="L34" s="33">
        <f t="shared" si="16"/>
        <v>-1.8114638564054673</v>
      </c>
      <c r="M34" s="33">
        <f t="shared" si="16"/>
        <v>-10.096724985483259</v>
      </c>
      <c r="N34" s="33">
        <f t="shared" si="16"/>
        <v>27.05541510567226</v>
      </c>
      <c r="O34" s="33">
        <f t="shared" si="16"/>
        <v>28.194614975947768</v>
      </c>
      <c r="P34" s="33">
        <f t="shared" si="16"/>
        <v>29.322314083927768</v>
      </c>
      <c r="Q34" s="33">
        <f t="shared" si="16"/>
        <v>30.440420725795697</v>
      </c>
      <c r="R34" s="33">
        <f t="shared" si="16"/>
        <v>31.549564890624012</v>
      </c>
      <c r="S34" s="33">
        <f t="shared" si="16"/>
        <v>-21.45548066695855</v>
      </c>
      <c r="T34" s="33">
        <f t="shared" si="16"/>
        <v>-22.609269614845658</v>
      </c>
      <c r="U34" s="33">
        <f t="shared" si="16"/>
        <v>-21.201438818234564</v>
      </c>
      <c r="V34" s="33">
        <f t="shared" si="16"/>
        <v>-19.798891323633413</v>
      </c>
      <c r="W34" s="33">
        <f t="shared" si="16"/>
        <v>-18.440500931341461</v>
      </c>
      <c r="X34" s="33">
        <f t="shared" si="16"/>
        <v>-17.36892189842191</v>
      </c>
      <c r="Y34" s="33">
        <f t="shared" si="16"/>
        <v>-16.31287361954206</v>
      </c>
      <c r="Z34" s="33">
        <f t="shared" si="16"/>
        <v>-15.260800134503462</v>
      </c>
      <c r="AA34" s="33">
        <f t="shared" si="16"/>
        <v>-14.202267977083295</v>
      </c>
      <c r="AB34" s="33">
        <f t="shared" si="16"/>
        <v>-13.929767978605902</v>
      </c>
      <c r="AC34" s="33">
        <f t="shared" si="16"/>
        <v>-14.041422373317594</v>
      </c>
      <c r="AD34" s="33">
        <f t="shared" si="16"/>
        <v>-14.118134450456317</v>
      </c>
      <c r="AE34" s="33">
        <f t="shared" si="16"/>
        <v>-14.161717545149592</v>
      </c>
      <c r="AF34" s="33">
        <f t="shared" si="16"/>
        <v>-14.215074479116979</v>
      </c>
      <c r="AG34" s="33">
        <f t="shared" si="16"/>
        <v>-14.304513086093159</v>
      </c>
      <c r="AH34" s="33">
        <f t="shared" ref="AH34:BE34" si="17">AH26+AH10</f>
        <v>-14.3636091815264</v>
      </c>
      <c r="AI34" s="33">
        <f t="shared" si="17"/>
        <v>-14.397528786213108</v>
      </c>
      <c r="AJ34" s="33">
        <f t="shared" si="17"/>
        <v>-14.406168142049907</v>
      </c>
      <c r="AK34" s="33">
        <f t="shared" si="17"/>
        <v>-14.392025966964802</v>
      </c>
      <c r="AL34" s="33">
        <f t="shared" si="17"/>
        <v>-14.354797283840163</v>
      </c>
      <c r="AM34" s="33">
        <f t="shared" si="17"/>
        <v>-14.286788399896629</v>
      </c>
      <c r="AN34" s="33">
        <f t="shared" si="17"/>
        <v>-14.207575436754937</v>
      </c>
      <c r="AO34" s="33">
        <f t="shared" si="17"/>
        <v>-14.109309630723445</v>
      </c>
      <c r="AP34" s="33">
        <f t="shared" si="17"/>
        <v>-13.992075944470493</v>
      </c>
      <c r="AQ34" s="33">
        <f t="shared" si="17"/>
        <v>-13.856575807161072</v>
      </c>
      <c r="AR34" s="33">
        <f t="shared" si="17"/>
        <v>-13.703463239960762</v>
      </c>
      <c r="AS34" s="33">
        <f t="shared" si="17"/>
        <v>-13.523328591970767</v>
      </c>
      <c r="AT34" s="33">
        <f t="shared" si="17"/>
        <v>-13.336722807526073</v>
      </c>
      <c r="AU34" s="33">
        <f t="shared" si="17"/>
        <v>-13.134166494781709</v>
      </c>
      <c r="AV34" s="33">
        <f t="shared" si="17"/>
        <v>-12.916112106067516</v>
      </c>
      <c r="AW34" s="33">
        <f t="shared" si="17"/>
        <v>-12.683015036206896</v>
      </c>
      <c r="AX34" s="33">
        <f t="shared" si="17"/>
        <v>-12.435907733416315</v>
      </c>
      <c r="AY34" s="33">
        <f t="shared" si="17"/>
        <v>-12.163867055647131</v>
      </c>
      <c r="AZ34" s="33">
        <f t="shared" si="17"/>
        <v>-11.887882401404767</v>
      </c>
      <c r="BA34" s="33">
        <f t="shared" si="17"/>
        <v>-11.59891760503794</v>
      </c>
      <c r="BB34" s="33">
        <f t="shared" si="17"/>
        <v>-11.295963930197956</v>
      </c>
      <c r="BC34" s="33">
        <f t="shared" si="17"/>
        <v>-10.980580498671884</v>
      </c>
      <c r="BD34" s="33">
        <f t="shared" si="17"/>
        <v>-10.65238365222703</v>
      </c>
      <c r="BE34" s="33">
        <f t="shared" si="17"/>
        <v>-11.443614970533901</v>
      </c>
    </row>
    <row r="35" spans="1:57" s="33" customFormat="1">
      <c r="A35" s="33" t="s">
        <v>95</v>
      </c>
      <c r="B35" s="33">
        <f t="shared" ref="B35:AG35" si="18">B27+B11</f>
        <v>0</v>
      </c>
      <c r="C35" s="33">
        <f t="shared" si="18"/>
        <v>2.1746354251983719</v>
      </c>
      <c r="D35" s="33">
        <f t="shared" si="18"/>
        <v>7.1437972859718535</v>
      </c>
      <c r="E35" s="33">
        <f t="shared" si="18"/>
        <v>12.75790431576366</v>
      </c>
      <c r="F35" s="33">
        <f t="shared" si="18"/>
        <v>18.410368926990856</v>
      </c>
      <c r="G35" s="33">
        <f t="shared" si="18"/>
        <v>24.304509220243204</v>
      </c>
      <c r="H35" s="33">
        <f t="shared" si="18"/>
        <v>21.501249007279988</v>
      </c>
      <c r="I35" s="33">
        <f t="shared" si="18"/>
        <v>25.127923128302726</v>
      </c>
      <c r="J35" s="33">
        <f t="shared" si="18"/>
        <v>28.616257138652404</v>
      </c>
      <c r="K35" s="33">
        <f t="shared" si="18"/>
        <v>31.774411343944088</v>
      </c>
      <c r="L35" s="33">
        <f t="shared" si="18"/>
        <v>34.716346801029268</v>
      </c>
      <c r="M35" s="33">
        <f t="shared" si="18"/>
        <v>28.508813075933674</v>
      </c>
      <c r="N35" s="33">
        <f t="shared" si="18"/>
        <v>47.382538037449514</v>
      </c>
      <c r="O35" s="33">
        <f t="shared" si="18"/>
        <v>50.154776034394843</v>
      </c>
      <c r="P35" s="33">
        <f t="shared" si="18"/>
        <v>52.187886393067046</v>
      </c>
      <c r="Q35" s="33">
        <f t="shared" si="18"/>
        <v>53.47631911805648</v>
      </c>
      <c r="R35" s="33">
        <f t="shared" si="18"/>
        <v>54.693574500273101</v>
      </c>
      <c r="S35" s="33">
        <f t="shared" si="18"/>
        <v>1.7499392119133859</v>
      </c>
      <c r="T35" s="33">
        <f t="shared" si="18"/>
        <v>0.66261941910069311</v>
      </c>
      <c r="U35" s="33">
        <f t="shared" si="18"/>
        <v>2.1411991786310125</v>
      </c>
      <c r="V35" s="33">
        <f t="shared" si="18"/>
        <v>3.6230033419983556</v>
      </c>
      <c r="W35" s="33">
        <f t="shared" si="18"/>
        <v>5.070328470800419</v>
      </c>
      <c r="X35" s="33">
        <f t="shared" si="18"/>
        <v>6.2504306230490414</v>
      </c>
      <c r="Y35" s="33">
        <f t="shared" si="18"/>
        <v>7.4334479926172889</v>
      </c>
      <c r="Z35" s="33">
        <f t="shared" si="18"/>
        <v>8.6207572947289464</v>
      </c>
      <c r="AA35" s="33">
        <f t="shared" si="18"/>
        <v>9.8216239411642476</v>
      </c>
      <c r="AB35" s="33">
        <f t="shared" si="18"/>
        <v>9.1379518621637459</v>
      </c>
      <c r="AC35" s="33">
        <f t="shared" si="18"/>
        <v>7.5385039308610686</v>
      </c>
      <c r="AD35" s="33">
        <f t="shared" si="18"/>
        <v>6.0904105588300013</v>
      </c>
      <c r="AE35" s="33">
        <f t="shared" si="18"/>
        <v>4.782892571296216</v>
      </c>
      <c r="AF35" s="33">
        <f t="shared" si="18"/>
        <v>3.5616635071165916</v>
      </c>
      <c r="AG35" s="33">
        <f t="shared" si="18"/>
        <v>2.3793038283045291</v>
      </c>
      <c r="AH35" s="33">
        <f t="shared" ref="AH35:BE35" si="19">AH27+AH11</f>
        <v>1.2980166812948823</v>
      </c>
      <c r="AI35" s="33">
        <f t="shared" si="19"/>
        <v>0.31933662495083581</v>
      </c>
      <c r="AJ35" s="33">
        <f t="shared" si="19"/>
        <v>-0.56260410662477511</v>
      </c>
      <c r="AK35" s="33">
        <f t="shared" si="19"/>
        <v>-1.3558100610459576</v>
      </c>
      <c r="AL35" s="33">
        <f t="shared" si="19"/>
        <v>-2.0650529281597585</v>
      </c>
      <c r="AM35" s="33">
        <f t="shared" si="19"/>
        <v>-2.6873201768899975</v>
      </c>
      <c r="AN35" s="33">
        <f t="shared" si="19"/>
        <v>-3.2465045950146703</v>
      </c>
      <c r="AO35" s="33">
        <f t="shared" si="19"/>
        <v>-3.7387381599832565</v>
      </c>
      <c r="AP35" s="33">
        <f t="shared" si="19"/>
        <v>-4.1677769740646369</v>
      </c>
      <c r="AQ35" s="33">
        <f t="shared" si="19"/>
        <v>-4.5377082579005901</v>
      </c>
      <c r="AR35" s="33">
        <f t="shared" si="19"/>
        <v>-4.8523088224178963</v>
      </c>
      <c r="AS35" s="33">
        <f t="shared" si="19"/>
        <v>-5.1050493943672564</v>
      </c>
      <c r="AT35" s="33">
        <f t="shared" si="19"/>
        <v>-5.319137854788778</v>
      </c>
      <c r="AU35" s="33">
        <f t="shared" si="19"/>
        <v>-5.487545787791376</v>
      </c>
      <c r="AV35" s="33">
        <f t="shared" si="19"/>
        <v>-5.6129867675464169</v>
      </c>
      <c r="AW35" s="33">
        <f t="shared" si="19"/>
        <v>-5.6980022978559219</v>
      </c>
      <c r="AX35" s="33">
        <f t="shared" si="19"/>
        <v>-5.7455495985504257</v>
      </c>
      <c r="AY35" s="33">
        <f t="shared" si="19"/>
        <v>-5.7464815633671975</v>
      </c>
      <c r="AZ35" s="33">
        <f t="shared" si="19"/>
        <v>-5.7234265028954923</v>
      </c>
      <c r="BA35" s="33">
        <f t="shared" si="19"/>
        <v>-5.6688607404697962</v>
      </c>
      <c r="BB35" s="33">
        <f t="shared" si="19"/>
        <v>-5.5831714664625594</v>
      </c>
      <c r="BC35" s="33">
        <f t="shared" si="19"/>
        <v>-5.469206254274539</v>
      </c>
      <c r="BD35" s="33">
        <f t="shared" si="19"/>
        <v>-5.3277707965459484</v>
      </c>
      <c r="BE35" s="33">
        <f t="shared" si="19"/>
        <v>-7.7668966818807377</v>
      </c>
    </row>
    <row r="37" spans="1:57" s="31" customFormat="1">
      <c r="A37" s="30" t="s">
        <v>88</v>
      </c>
    </row>
    <row r="38" spans="1:57" s="31" customFormat="1">
      <c r="A38" s="30" t="s">
        <v>99</v>
      </c>
      <c r="B38" s="31">
        <v>1</v>
      </c>
      <c r="C38" s="31">
        <v>2</v>
      </c>
      <c r="D38" s="31">
        <v>3</v>
      </c>
      <c r="E38" s="31">
        <v>4</v>
      </c>
      <c r="F38" s="31">
        <v>5</v>
      </c>
      <c r="G38" s="31">
        <v>6</v>
      </c>
      <c r="H38" s="31">
        <v>7</v>
      </c>
      <c r="I38" s="31">
        <v>8</v>
      </c>
      <c r="J38" s="31">
        <v>9</v>
      </c>
      <c r="K38" s="31">
        <v>10</v>
      </c>
      <c r="L38" s="31">
        <v>11</v>
      </c>
      <c r="M38" s="31">
        <v>12</v>
      </c>
      <c r="N38" s="31">
        <v>13</v>
      </c>
      <c r="O38" s="31">
        <v>14</v>
      </c>
      <c r="P38" s="31">
        <v>15</v>
      </c>
      <c r="Q38" s="31">
        <v>16</v>
      </c>
      <c r="R38" s="31">
        <v>17</v>
      </c>
      <c r="S38" s="31">
        <v>18</v>
      </c>
      <c r="T38" s="31">
        <v>19</v>
      </c>
      <c r="U38" s="31">
        <v>20</v>
      </c>
      <c r="V38" s="31">
        <v>21</v>
      </c>
      <c r="W38" s="31">
        <v>22</v>
      </c>
      <c r="X38" s="31">
        <v>23</v>
      </c>
      <c r="Y38" s="31">
        <v>24</v>
      </c>
      <c r="Z38" s="31">
        <v>25</v>
      </c>
      <c r="AA38" s="31">
        <v>26</v>
      </c>
      <c r="AB38" s="31">
        <v>27</v>
      </c>
      <c r="AC38" s="31">
        <v>28</v>
      </c>
      <c r="AD38" s="31">
        <v>29</v>
      </c>
      <c r="AE38" s="31">
        <v>30</v>
      </c>
      <c r="AF38" s="31">
        <v>31</v>
      </c>
      <c r="AG38" s="31">
        <v>32</v>
      </c>
      <c r="AH38" s="31">
        <v>33</v>
      </c>
      <c r="AI38" s="31">
        <v>34</v>
      </c>
      <c r="AJ38" s="31">
        <v>35</v>
      </c>
      <c r="AK38" s="31">
        <v>36</v>
      </c>
      <c r="AL38" s="31">
        <v>37</v>
      </c>
      <c r="AM38" s="31">
        <v>38</v>
      </c>
      <c r="AN38" s="31">
        <v>39</v>
      </c>
      <c r="AO38" s="31">
        <v>40</v>
      </c>
      <c r="AP38" s="31">
        <v>41</v>
      </c>
      <c r="AQ38" s="31">
        <v>42</v>
      </c>
      <c r="AR38" s="31">
        <v>43</v>
      </c>
      <c r="AS38" s="31">
        <v>44</v>
      </c>
      <c r="AT38" s="31">
        <v>45</v>
      </c>
      <c r="AU38" s="31">
        <v>46</v>
      </c>
      <c r="AV38" s="31">
        <v>47</v>
      </c>
      <c r="AW38" s="31">
        <v>48</v>
      </c>
      <c r="AX38" s="31">
        <v>49</v>
      </c>
      <c r="AY38" s="31">
        <v>50</v>
      </c>
      <c r="AZ38" s="31">
        <v>51</v>
      </c>
      <c r="BA38" s="31">
        <v>52</v>
      </c>
      <c r="BB38" s="31">
        <v>53</v>
      </c>
      <c r="BC38" s="31">
        <v>54</v>
      </c>
      <c r="BD38" s="31">
        <v>55</v>
      </c>
      <c r="BE38" s="31">
        <v>56</v>
      </c>
    </row>
    <row r="39" spans="1:57" s="31" customFormat="1">
      <c r="A39" s="31" t="s">
        <v>58</v>
      </c>
      <c r="C39" s="31">
        <f>options!C13</f>
        <v>14.649576045471875</v>
      </c>
      <c r="D39" s="31">
        <f>options!D13</f>
        <v>17.642336254326555</v>
      </c>
      <c r="E39" s="31">
        <f>options!E13</f>
        <v>16.457520815302985</v>
      </c>
      <c r="F39" s="31">
        <f>options!F13</f>
        <v>22.598920539683331</v>
      </c>
      <c r="G39" s="31">
        <f>options!G13</f>
        <v>21.024609921005766</v>
      </c>
      <c r="H39" s="31">
        <f>options!H13</f>
        <v>15.447006258037913</v>
      </c>
      <c r="I39" s="31">
        <f>options!I13</f>
        <v>16.793702441547062</v>
      </c>
      <c r="J39" s="31">
        <f>options!J13</f>
        <v>17.177616222213555</v>
      </c>
      <c r="K39" s="31">
        <f>options!K13</f>
        <v>16.236795795837285</v>
      </c>
      <c r="L39" s="31">
        <f>options!L13</f>
        <v>19.526624238958025</v>
      </c>
      <c r="M39" s="31">
        <f>options!M13</f>
        <v>18.680314583709585</v>
      </c>
      <c r="N39" s="31">
        <f>options!N13</f>
        <v>19.13466086375777</v>
      </c>
      <c r="O39" s="31">
        <f>options!O13</f>
        <v>18.120941711946042</v>
      </c>
      <c r="P39" s="31">
        <f>options!P13</f>
        <v>19.082084088769506</v>
      </c>
      <c r="Q39" s="31">
        <f>options!Q13</f>
        <v>20.338247967753123</v>
      </c>
      <c r="R39" s="31">
        <f>options!R13</f>
        <v>19.385634025372688</v>
      </c>
      <c r="S39" s="31">
        <f>options!S13</f>
        <v>19.578924902916427</v>
      </c>
      <c r="T39" s="31">
        <f>options!T13</f>
        <v>19.828256367453829</v>
      </c>
      <c r="U39" s="31">
        <f>options!U13</f>
        <v>20.209768136348302</v>
      </c>
      <c r="V39" s="31">
        <f>options!V13</f>
        <v>20.465186304426428</v>
      </c>
      <c r="W39" s="31">
        <f>options!W13</f>
        <v>21.508142460004539</v>
      </c>
      <c r="X39" s="31">
        <f>options!X13</f>
        <v>21.80016158819555</v>
      </c>
      <c r="Y39" s="31">
        <f>options!Y13</f>
        <v>22.071540292748097</v>
      </c>
      <c r="Z39" s="31">
        <f>options!Z13</f>
        <v>20.497902041205492</v>
      </c>
      <c r="AA39" s="31">
        <f>options!AA13</f>
        <v>20.504652829310274</v>
      </c>
      <c r="AB39" s="31">
        <f>options!AB13</f>
        <v>15.977431169634052</v>
      </c>
      <c r="AC39" s="31">
        <f>options!AC13</f>
        <v>16.003953688069025</v>
      </c>
      <c r="AD39" s="31">
        <f>options!AD13</f>
        <v>16.020973544270145</v>
      </c>
      <c r="AE39" s="31">
        <f>options!AE13</f>
        <v>16.044796303715646</v>
      </c>
      <c r="AF39" s="31">
        <f>options!AF13</f>
        <v>16.072959902239575</v>
      </c>
      <c r="AG39" s="31">
        <f>options!AG13</f>
        <v>19.013936328536577</v>
      </c>
      <c r="AH39" s="31">
        <f>options!AH13</f>
        <v>19.055409247669282</v>
      </c>
      <c r="AI39" s="31">
        <f>options!AI13</f>
        <v>19.087699345167081</v>
      </c>
      <c r="AJ39" s="31">
        <f>options!AJ13</f>
        <v>19.119247792794965</v>
      </c>
      <c r="AK39" s="31">
        <f>options!AK13</f>
        <v>19.119490734320998</v>
      </c>
      <c r="AL39" s="31">
        <f>options!AL13</f>
        <v>19.170079378033119</v>
      </c>
      <c r="AM39" s="31">
        <f>options!AM13</f>
        <v>19.210076009515568</v>
      </c>
      <c r="AN39" s="31">
        <f>options!AN13</f>
        <v>19.228814839737719</v>
      </c>
      <c r="AO39" s="31">
        <f>options!AO13</f>
        <v>18.821774225107895</v>
      </c>
      <c r="AP39" s="31">
        <f>options!AP13</f>
        <v>18.780723543697846</v>
      </c>
      <c r="AQ39" s="31">
        <f>options!AQ13</f>
        <v>17.011843395415045</v>
      </c>
      <c r="AR39" s="31">
        <f>options!AR13</f>
        <v>17.038365913850296</v>
      </c>
      <c r="AS39" s="31">
        <f>options!AS13</f>
        <v>17.055385770051835</v>
      </c>
      <c r="AT39" s="31">
        <f>options!AT13</f>
        <v>17.079208529496636</v>
      </c>
      <c r="AU39" s="31">
        <f>options!AU13</f>
        <v>17.10737212802081</v>
      </c>
      <c r="AV39" s="31">
        <f>options!AV13</f>
        <v>20.048348554317894</v>
      </c>
      <c r="AW39" s="31">
        <f>options!AW13</f>
        <v>20.089821473450971</v>
      </c>
      <c r="AX39" s="31">
        <f>options!AX13</f>
        <v>20.122111570948068</v>
      </c>
      <c r="AY39" s="31">
        <f>options!AY13</f>
        <v>20.15366001857624</v>
      </c>
      <c r="AZ39" s="31">
        <f>options!AZ13</f>
        <v>20.153902960102286</v>
      </c>
      <c r="BA39" s="31">
        <f>options!BA13</f>
        <v>20.204491603814493</v>
      </c>
      <c r="BB39" s="31">
        <f>options!BB13</f>
        <v>20.244488235296799</v>
      </c>
      <c r="BC39" s="31">
        <f>options!BC13</f>
        <v>20.26322706551904</v>
      </c>
      <c r="BD39" s="31">
        <f>options!BD13</f>
        <v>19.856186450889581</v>
      </c>
      <c r="BE39" s="31">
        <f>options!BE13</f>
        <v>19.815135769478832</v>
      </c>
    </row>
    <row r="40" spans="1:57" s="31" customFormat="1">
      <c r="A40" s="31" t="s">
        <v>59</v>
      </c>
      <c r="C40" s="31">
        <f>options!C14</f>
        <v>24.851082432808973</v>
      </c>
      <c r="D40" s="31">
        <f>options!D14</f>
        <v>56.218485292789211</v>
      </c>
      <c r="E40" s="31">
        <f>options!E14</f>
        <v>56.109402232135182</v>
      </c>
      <c r="F40" s="31">
        <f>options!F14</f>
        <v>63.34727410281274</v>
      </c>
      <c r="G40" s="31">
        <f>options!G14</f>
        <v>61.513369936942986</v>
      </c>
      <c r="H40" s="31">
        <f>options!H14</f>
        <v>16.020783194847038</v>
      </c>
      <c r="I40" s="31">
        <f>options!I14</f>
        <v>17.121094357235581</v>
      </c>
      <c r="J40" s="31">
        <f>options!J14</f>
        <v>17.295186621703095</v>
      </c>
      <c r="K40" s="31">
        <f>options!K14</f>
        <v>16.205317221688301</v>
      </c>
      <c r="L40" s="31">
        <f>options!L14</f>
        <v>19.130102280792563</v>
      </c>
      <c r="M40" s="31">
        <f>options!M14</f>
        <v>17.383766655241271</v>
      </c>
      <c r="N40" s="31">
        <f>options!N14</f>
        <v>17.610821513556843</v>
      </c>
      <c r="O40" s="31">
        <f>options!O14</f>
        <v>16.436678011146942</v>
      </c>
      <c r="P40" s="31">
        <f>options!P14</f>
        <v>17.138325534730818</v>
      </c>
      <c r="Q40" s="31">
        <f>options!Q14</f>
        <v>18.118603701809999</v>
      </c>
      <c r="R40" s="31">
        <f>options!R14</f>
        <v>18.489495652563793</v>
      </c>
      <c r="S40" s="31">
        <f>options!S14</f>
        <v>25.922298721604392</v>
      </c>
      <c r="T40" s="31">
        <f>options!T14</f>
        <v>25.911036252230911</v>
      </c>
      <c r="U40" s="31">
        <f>options!U14</f>
        <v>26.03641199113617</v>
      </c>
      <c r="V40" s="31">
        <f>options!V14</f>
        <v>25.69044717377491</v>
      </c>
      <c r="W40" s="31">
        <f>options!W14</f>
        <v>12.715677757326725</v>
      </c>
      <c r="X40" s="31">
        <f>options!X14</f>
        <v>12.789716585867538</v>
      </c>
      <c r="Y40" s="31">
        <f>options!Y14</f>
        <v>12.840091189311989</v>
      </c>
      <c r="Z40" s="31">
        <f>options!Z14</f>
        <v>12.893996559789196</v>
      </c>
      <c r="AA40" s="31">
        <f>options!AA14</f>
        <v>12.934513503771665</v>
      </c>
      <c r="AB40" s="31">
        <f>options!AB14</f>
        <v>13.2039310267555</v>
      </c>
      <c r="AC40" s="31">
        <f>options!AC14</f>
        <v>13.246282684140789</v>
      </c>
      <c r="AD40" s="31">
        <f>options!AD14</f>
        <v>13.277778022407318</v>
      </c>
      <c r="AE40" s="31">
        <f>options!AE14</f>
        <v>13.31485786709197</v>
      </c>
      <c r="AF40" s="31">
        <f>options!AF14</f>
        <v>13.355179800609173</v>
      </c>
      <c r="AG40" s="31">
        <f>options!AG14</f>
        <v>18.804898625754785</v>
      </c>
      <c r="AH40" s="31">
        <f>options!AH14</f>
        <v>27.343615241766582</v>
      </c>
      <c r="AI40" s="31">
        <f>options!AI14</f>
        <v>27.356872694921659</v>
      </c>
      <c r="AJ40" s="31">
        <f>options!AJ14</f>
        <v>27.374280486651447</v>
      </c>
      <c r="AK40" s="31">
        <f>options!AK14</f>
        <v>27.015952877573511</v>
      </c>
      <c r="AL40" s="31">
        <f>options!AL14</f>
        <v>14.025325332211041</v>
      </c>
      <c r="AM40" s="31">
        <f>options!AM14</f>
        <v>14.08979050334877</v>
      </c>
      <c r="AN40" s="31">
        <f>options!AN14</f>
        <v>14.130520270857168</v>
      </c>
      <c r="AO40" s="31">
        <f>options!AO14</f>
        <v>14.174707454819625</v>
      </c>
      <c r="AP40" s="31">
        <f>options!AP14</f>
        <v>14.205431034987216</v>
      </c>
      <c r="AQ40" s="31">
        <f>options!AQ14</f>
        <v>14.238343252536488</v>
      </c>
      <c r="AR40" s="31">
        <f>options!AR14</f>
        <v>14.280694909922058</v>
      </c>
      <c r="AS40" s="31">
        <f>options!AS14</f>
        <v>14.312190248189005</v>
      </c>
      <c r="AT40" s="31">
        <f>options!AT14</f>
        <v>14.34927009287296</v>
      </c>
      <c r="AU40" s="31">
        <f>options!AU14</f>
        <v>14.389592026390407</v>
      </c>
      <c r="AV40" s="31">
        <f>options!AV14</f>
        <v>19.839310851536098</v>
      </c>
      <c r="AW40" s="31">
        <f>options!AW14</f>
        <v>28.378027467548264</v>
      </c>
      <c r="AX40" s="31">
        <f>options!AX14</f>
        <v>28.391284920702638</v>
      </c>
      <c r="AY40" s="31">
        <f>options!AY14</f>
        <v>28.408692712432714</v>
      </c>
      <c r="AZ40" s="31">
        <f>options!AZ14</f>
        <v>28.050365103354792</v>
      </c>
      <c r="BA40" s="31">
        <f>options!BA14</f>
        <v>15.059737557992419</v>
      </c>
      <c r="BB40" s="31">
        <f>options!BB14</f>
        <v>15.124202729130001</v>
      </c>
      <c r="BC40" s="31">
        <f>options!BC14</f>
        <v>15.164932496638485</v>
      </c>
      <c r="BD40" s="31">
        <f>options!BD14</f>
        <v>15.20911968060131</v>
      </c>
      <c r="BE40" s="31">
        <f>options!BE14</f>
        <v>15.239843260768199</v>
      </c>
    </row>
    <row r="41" spans="1:57" s="31" customFormat="1">
      <c r="A41" s="31" t="s">
        <v>60</v>
      </c>
      <c r="C41" s="31">
        <f>options!C15</f>
        <v>31.746903546905262</v>
      </c>
      <c r="D41" s="31">
        <f>options!D15</f>
        <v>62.543762157431011</v>
      </c>
      <c r="E41" s="31">
        <f>options!E15</f>
        <v>61.577393890169205</v>
      </c>
      <c r="F41" s="31">
        <f>options!F15</f>
        <v>72.438240866961564</v>
      </c>
      <c r="G41" s="31">
        <f>options!G15</f>
        <v>71.687547743758628</v>
      </c>
      <c r="H41" s="31">
        <f>options!H15</f>
        <v>24.94030789626872</v>
      </c>
      <c r="I41" s="31">
        <f>options!I15</f>
        <v>25.981657249826455</v>
      </c>
      <c r="J41" s="31">
        <f>options!J15</f>
        <v>26.002249039144559</v>
      </c>
      <c r="K41" s="31">
        <f>options!K15</f>
        <v>23.621218980584221</v>
      </c>
      <c r="L41" s="31">
        <f>options!L15</f>
        <v>30.922348657591574</v>
      </c>
      <c r="M41" s="31">
        <f>options!M15</f>
        <v>27.03423406584475</v>
      </c>
      <c r="N41" s="31">
        <f>options!N15</f>
        <v>27.871022611542603</v>
      </c>
      <c r="O41" s="31">
        <f>options!O15</f>
        <v>25.53725119117756</v>
      </c>
      <c r="P41" s="31">
        <f>options!P15</f>
        <v>27.72342839890106</v>
      </c>
      <c r="Q41" s="31">
        <f>options!Q15</f>
        <v>30.520260022485775</v>
      </c>
      <c r="R41" s="31">
        <f>options!R15</f>
        <v>35.788434463023265</v>
      </c>
      <c r="S41" s="31">
        <f>options!S15</f>
        <v>44.427463224517631</v>
      </c>
      <c r="T41" s="31">
        <f>options!T15</f>
        <v>45.061901871702283</v>
      </c>
      <c r="U41" s="31">
        <f>options!U15</f>
        <v>47.379466183185315</v>
      </c>
      <c r="V41" s="31">
        <f>options!V15</f>
        <v>42.027986026013089</v>
      </c>
      <c r="W41" s="31">
        <f>options!W15</f>
        <v>32.751569058117184</v>
      </c>
      <c r="X41" s="31">
        <f>options!X15</f>
        <v>31.779184651120939</v>
      </c>
      <c r="Y41" s="31">
        <f>options!Y15</f>
        <v>28.935534978839275</v>
      </c>
      <c r="Z41" s="31">
        <f>options!Z15</f>
        <v>36.806372155021414</v>
      </c>
      <c r="AA41" s="31">
        <f>options!AA15</f>
        <v>34.031236429152422</v>
      </c>
      <c r="AB41" s="31">
        <f>options!AB15</f>
        <v>33.723620134325785</v>
      </c>
      <c r="AC41" s="31">
        <f>options!AC15</f>
        <v>33.765971791711074</v>
      </c>
      <c r="AD41" s="31">
        <f>options!AD15</f>
        <v>33.797467129977605</v>
      </c>
      <c r="AE41" s="31">
        <f>options!AE15</f>
        <v>33.83454697466226</v>
      </c>
      <c r="AF41" s="31">
        <f>options!AF15</f>
        <v>33.874868908179465</v>
      </c>
      <c r="AG41" s="31">
        <f>options!AG15</f>
        <v>39.324587733325075</v>
      </c>
      <c r="AH41" s="31">
        <f>options!AH15</f>
        <v>47.863304349336872</v>
      </c>
      <c r="AI41" s="31">
        <f>options!AI15</f>
        <v>47.876561802491949</v>
      </c>
      <c r="AJ41" s="31">
        <f>options!AJ15</f>
        <v>47.893969594221737</v>
      </c>
      <c r="AK41" s="31">
        <f>options!AK15</f>
        <v>47.535641985143798</v>
      </c>
      <c r="AL41" s="31">
        <f>options!AL15</f>
        <v>34.545014439781333</v>
      </c>
      <c r="AM41" s="31">
        <f>options!AM15</f>
        <v>34.60947961091906</v>
      </c>
      <c r="AN41" s="31">
        <f>options!AN15</f>
        <v>34.650209378427455</v>
      </c>
      <c r="AO41" s="31">
        <f>options!AO15</f>
        <v>34.694396562389912</v>
      </c>
      <c r="AP41" s="31">
        <f>options!AP15</f>
        <v>34.7251201425575</v>
      </c>
      <c r="AQ41" s="31">
        <f>options!AQ15</f>
        <v>34.758032360106775</v>
      </c>
      <c r="AR41" s="31">
        <f>options!AR15</f>
        <v>34.800384017492348</v>
      </c>
      <c r="AS41" s="31">
        <f>options!AS15</f>
        <v>34.831879355759291</v>
      </c>
      <c r="AT41" s="31">
        <f>options!AT15</f>
        <v>34.868959200443243</v>
      </c>
      <c r="AU41" s="31">
        <f>options!AU15</f>
        <v>34.909281133960697</v>
      </c>
      <c r="AV41" s="31">
        <f>options!AV15</f>
        <v>40.358999959106384</v>
      </c>
      <c r="AW41" s="31">
        <f>options!AW15</f>
        <v>48.897716575118558</v>
      </c>
      <c r="AX41" s="31">
        <f>options!AX15</f>
        <v>48.910974028272925</v>
      </c>
      <c r="AY41" s="31">
        <f>options!AY15</f>
        <v>48.928381820003004</v>
      </c>
      <c r="AZ41" s="31">
        <f>options!AZ15</f>
        <v>48.570054210925079</v>
      </c>
      <c r="BA41" s="31">
        <f>options!BA15</f>
        <v>35.579426665562707</v>
      </c>
      <c r="BB41" s="31">
        <f>options!BB15</f>
        <v>35.643891836700291</v>
      </c>
      <c r="BC41" s="31">
        <f>options!BC15</f>
        <v>35.684621604208772</v>
      </c>
      <c r="BD41" s="31">
        <f>options!BD15</f>
        <v>35.728808788171598</v>
      </c>
      <c r="BE41" s="31">
        <f>options!BE15</f>
        <v>35.75953236833849</v>
      </c>
    </row>
    <row r="42" spans="1:57" s="31" customFormat="1">
      <c r="A42" s="31" t="s">
        <v>61</v>
      </c>
      <c r="C42" s="31">
        <f>options!C16</f>
        <v>8.8131754271715419</v>
      </c>
      <c r="D42" s="31">
        <f>options!D16</f>
        <v>9.6151038254573304</v>
      </c>
      <c r="E42" s="31">
        <f>options!E16</f>
        <v>9.9081495057033475</v>
      </c>
      <c r="F42" s="31">
        <f>options!F16</f>
        <v>11.911037653071658</v>
      </c>
      <c r="G42" s="31">
        <f>options!G16</f>
        <v>9.5471634351529033</v>
      </c>
      <c r="H42" s="31">
        <f>options!H16</f>
        <v>7.8821265884548559</v>
      </c>
      <c r="I42" s="31">
        <f>options!I16</f>
        <v>8.4500599150789331</v>
      </c>
      <c r="J42" s="31">
        <f>options!J16</f>
        <v>8.595820957874265</v>
      </c>
      <c r="K42" s="31">
        <f>options!K16</f>
        <v>8.5121173644170369</v>
      </c>
      <c r="L42" s="31">
        <f>options!L16</f>
        <v>10.387881732021079</v>
      </c>
      <c r="M42" s="31">
        <f>options!M16</f>
        <v>10.385178150456923</v>
      </c>
      <c r="N42" s="31">
        <f>options!N16</f>
        <v>10.341777130867095</v>
      </c>
      <c r="O42" s="31">
        <f>options!O16</f>
        <v>9.995832466935088</v>
      </c>
      <c r="P42" s="31">
        <f>options!P16</f>
        <v>11.108010348887499</v>
      </c>
      <c r="Q42" s="31">
        <f>options!Q16</f>
        <v>10.830526275545319</v>
      </c>
      <c r="R42" s="31">
        <f>options!R16</f>
        <v>12.677487748632542</v>
      </c>
      <c r="S42" s="31">
        <f>options!S16</f>
        <v>13.634530216186556</v>
      </c>
      <c r="T42" s="31">
        <f>options!T16</f>
        <v>12.640758442161891</v>
      </c>
      <c r="U42" s="31">
        <f>options!U16</f>
        <v>13.388862909176984</v>
      </c>
      <c r="V42" s="31">
        <f>options!V16</f>
        <v>13.320528422689357</v>
      </c>
      <c r="W42" s="31">
        <f>options!W16</f>
        <v>15.75110746493459</v>
      </c>
      <c r="X42" s="31">
        <f>options!X16</f>
        <v>14.626423165640501</v>
      </c>
      <c r="Y42" s="31">
        <f>options!Y16</f>
        <v>14.181562037676878</v>
      </c>
      <c r="Z42" s="31">
        <f>options!Z16</f>
        <v>15.355610762137005</v>
      </c>
      <c r="AA42" s="31">
        <f>options!AA16</f>
        <v>15.109491881720615</v>
      </c>
      <c r="AB42" s="31">
        <f>options!AB16</f>
        <v>11.843948086651013</v>
      </c>
      <c r="AC42" s="31">
        <f>options!AC16</f>
        <v>11.872926916851069</v>
      </c>
      <c r="AD42" s="31">
        <f>options!AD16</f>
        <v>11.892461501920145</v>
      </c>
      <c r="AE42" s="31">
        <f>options!AE16</f>
        <v>11.91886115253463</v>
      </c>
      <c r="AF42" s="31">
        <f>options!AF16</f>
        <v>11.94966627729432</v>
      </c>
      <c r="AG42" s="31">
        <f>options!AG16</f>
        <v>13.710724238398836</v>
      </c>
      <c r="AH42" s="31">
        <f>options!AH16</f>
        <v>13.758708078128468</v>
      </c>
      <c r="AI42" s="31">
        <f>options!AI16</f>
        <v>13.796900519580372</v>
      </c>
      <c r="AJ42" s="31">
        <f>options!AJ16</f>
        <v>13.833845451772991</v>
      </c>
      <c r="AK42" s="31">
        <f>options!AK16</f>
        <v>13.839065298171942</v>
      </c>
      <c r="AL42" s="31">
        <f>options!AL16</f>
        <v>13.872499126496978</v>
      </c>
      <c r="AM42" s="31">
        <f>options!AM16</f>
        <v>13.91687913784159</v>
      </c>
      <c r="AN42" s="31">
        <f>options!AN16</f>
        <v>13.939767950988866</v>
      </c>
      <c r="AO42" s="31">
        <f>options!AO16</f>
        <v>13.968117159507594</v>
      </c>
      <c r="AP42" s="31">
        <f>options!AP16</f>
        <v>13.9847946579591</v>
      </c>
      <c r="AQ42" s="31">
        <f>options!AQ16</f>
        <v>12.869076354850002</v>
      </c>
      <c r="AR42" s="31">
        <f>options!AR16</f>
        <v>12.898893442148879</v>
      </c>
      <c r="AS42" s="31">
        <f>options!AS16</f>
        <v>12.919188325117227</v>
      </c>
      <c r="AT42" s="31">
        <f>options!AT16</f>
        <v>12.946277937581439</v>
      </c>
      <c r="AU42" s="31">
        <f>options!AU16</f>
        <v>12.97770950595085</v>
      </c>
      <c r="AV42" s="31">
        <f>options!AV16</f>
        <v>14.739336499254682</v>
      </c>
      <c r="AW42" s="31">
        <f>options!AW16</f>
        <v>14.787837437574726</v>
      </c>
      <c r="AX42" s="31">
        <f>options!AX16</f>
        <v>14.826499964127333</v>
      </c>
      <c r="AY42" s="31">
        <f>options!AY16</f>
        <v>14.863872392654258</v>
      </c>
      <c r="AZ42" s="31">
        <f>options!AZ16</f>
        <v>14.869481130443365</v>
      </c>
      <c r="BA42" s="31">
        <f>options!BA16</f>
        <v>14.90326883594977</v>
      </c>
      <c r="BB42" s="31">
        <f>options!BB16</f>
        <v>14.947970949950248</v>
      </c>
      <c r="BC42" s="31">
        <f>options!BC16</f>
        <v>14.971153016906182</v>
      </c>
      <c r="BD42" s="31">
        <f>options!BD16</f>
        <v>14.999769274776499</v>
      </c>
      <c r="BE42" s="31">
        <f>options!BE16</f>
        <v>15.01669001018004</v>
      </c>
    </row>
    <row r="43" spans="1:57" s="31" customFormat="1">
      <c r="A43" s="31" t="s">
        <v>62</v>
      </c>
      <c r="C43" s="31">
        <f>options!C17</f>
        <v>26.242503650496801</v>
      </c>
      <c r="D43" s="31">
        <f>options!D17</f>
        <v>46.360246038296246</v>
      </c>
      <c r="E43" s="31">
        <f>options!E17</f>
        <v>45.907110501369601</v>
      </c>
      <c r="F43" s="31">
        <f>options!F17</f>
        <v>52.707620742440746</v>
      </c>
      <c r="G43" s="31">
        <f>options!G17</f>
        <v>52.977064553484219</v>
      </c>
      <c r="H43" s="31">
        <f>options!H17</f>
        <v>26.439221848743017</v>
      </c>
      <c r="I43" s="31">
        <f>options!I17</f>
        <v>30.842423655833695</v>
      </c>
      <c r="J43" s="31">
        <f>options!J17</f>
        <v>31.575913870529398</v>
      </c>
      <c r="K43" s="31">
        <f>options!K17</f>
        <v>30.169014789668985</v>
      </c>
      <c r="L43" s="31">
        <f>options!L17</f>
        <v>34.719501855511815</v>
      </c>
      <c r="M43" s="31">
        <f>options!M17</f>
        <v>22.768076794941109</v>
      </c>
      <c r="N43" s="31">
        <f>options!N17</f>
        <v>24.906889146092265</v>
      </c>
      <c r="O43" s="31">
        <f>options!O17</f>
        <v>23.086532066664088</v>
      </c>
      <c r="P43" s="31">
        <f>options!P17</f>
        <v>23.903740743420411</v>
      </c>
      <c r="Q43" s="31">
        <f>options!Q17</f>
        <v>26.029802431681134</v>
      </c>
      <c r="R43" s="31">
        <f>options!R17</f>
        <v>29.07730099231436</v>
      </c>
      <c r="S43" s="31">
        <f>options!S17</f>
        <v>36.68345392965545</v>
      </c>
      <c r="T43" s="31">
        <f>options!T17</f>
        <v>37.258625621199734</v>
      </c>
      <c r="U43" s="31">
        <f>options!U17</f>
        <v>38.955306804876415</v>
      </c>
      <c r="V43" s="31">
        <f>options!V17</f>
        <v>35.234034381951453</v>
      </c>
      <c r="W43" s="31">
        <f>options!W17</f>
        <v>28.469346090017076</v>
      </c>
      <c r="X43" s="31">
        <f>options!X17</f>
        <v>29.710955339032303</v>
      </c>
      <c r="Y43" s="31">
        <f>options!Y17</f>
        <v>27.574070543539467</v>
      </c>
      <c r="Z43" s="31">
        <f>options!Z17</f>
        <v>33.536580717112628</v>
      </c>
      <c r="AA43" s="31">
        <f>options!AA17</f>
        <v>31.128823469833304</v>
      </c>
      <c r="AB43" s="31">
        <f>options!AB17</f>
        <v>26.199659117490331</v>
      </c>
      <c r="AC43" s="31">
        <f>options!AC17</f>
        <v>28.255713630528799</v>
      </c>
      <c r="AD43" s="31">
        <f>options!AD17</f>
        <v>28.255499268662017</v>
      </c>
      <c r="AE43" s="31">
        <f>options!AE17</f>
        <v>28.293310032997834</v>
      </c>
      <c r="AF43" s="31">
        <f>options!AF17</f>
        <v>28.334760495174873</v>
      </c>
      <c r="AG43" s="31">
        <f>options!AG17</f>
        <v>31.496098208121516</v>
      </c>
      <c r="AH43" s="31">
        <f>options!AH17</f>
        <v>39.089444652677301</v>
      </c>
      <c r="AI43" s="31">
        <f>options!AI17</f>
        <v>39.076640836488146</v>
      </c>
      <c r="AJ43" s="31">
        <f>options!AJ17</f>
        <v>39.10265567246622</v>
      </c>
      <c r="AK43" s="31">
        <f>options!AK17</f>
        <v>39.100384904743912</v>
      </c>
      <c r="AL43" s="31">
        <f>options!AL17</f>
        <v>29.548745195901024</v>
      </c>
      <c r="AM43" s="31">
        <f>options!AM17</f>
        <v>31.619588821657306</v>
      </c>
      <c r="AN43" s="31">
        <f>options!AN17</f>
        <v>31.622433398049324</v>
      </c>
      <c r="AO43" s="31">
        <f>options!AO17</f>
        <v>31.662165346919821</v>
      </c>
      <c r="AP43" s="31">
        <f>options!AP17</f>
        <v>31.396463478538095</v>
      </c>
      <c r="AQ43" s="31">
        <f>options!AQ17</f>
        <v>27.233942353416218</v>
      </c>
      <c r="AR43" s="31">
        <f>options!AR17</f>
        <v>29.290008513068038</v>
      </c>
      <c r="AS43" s="31">
        <f>options!AS17</f>
        <v>29.289804714661805</v>
      </c>
      <c r="AT43" s="31">
        <f>options!AT17</f>
        <v>29.327625065218999</v>
      </c>
      <c r="AU43" s="31">
        <f>options!AU17</f>
        <v>29.369084231105848</v>
      </c>
      <c r="AV43" s="31">
        <f>options!AV17</f>
        <v>32.530429850096986</v>
      </c>
      <c r="AW43" s="31">
        <f>options!AW17</f>
        <v>40.123783479140101</v>
      </c>
      <c r="AX43" s="31">
        <f>options!AX17</f>
        <v>40.110986194239139</v>
      </c>
      <c r="AY43" s="31">
        <f>options!AY17</f>
        <v>40.137006969784736</v>
      </c>
      <c r="AZ43" s="31">
        <f>options!AZ17</f>
        <v>40.134741605258597</v>
      </c>
      <c r="BA43" s="31">
        <f>options!BA17</f>
        <v>30.583106813130044</v>
      </c>
      <c r="BB43" s="31">
        <f>options!BB17</f>
        <v>32.653954914130118</v>
      </c>
      <c r="BC43" s="31">
        <f>options!BC17</f>
        <v>32.656803564944788</v>
      </c>
      <c r="BD43" s="31">
        <f>options!BD17</f>
        <v>32.696539224157583</v>
      </c>
      <c r="BE43" s="31">
        <f>options!BE17</f>
        <v>32.430840735271353</v>
      </c>
    </row>
    <row r="44" spans="1:57" s="31" customFormat="1"/>
    <row r="45" spans="1:57" s="31" customFormat="1">
      <c r="A45" s="30" t="s">
        <v>100</v>
      </c>
    </row>
    <row r="46" spans="1:57" s="31" customFormat="1">
      <c r="A46" s="31" t="s">
        <v>89</v>
      </c>
      <c r="M46" s="30">
        <v>50</v>
      </c>
      <c r="N46" s="31">
        <v>1.05</v>
      </c>
      <c r="O46" s="31">
        <v>1.05</v>
      </c>
      <c r="P46" s="31">
        <v>1.05</v>
      </c>
      <c r="Q46" s="31">
        <v>1.05</v>
      </c>
      <c r="R46" s="31">
        <v>1.05</v>
      </c>
      <c r="S46" s="31">
        <v>1.05</v>
      </c>
      <c r="T46" s="31">
        <v>1.05</v>
      </c>
      <c r="U46" s="31">
        <v>1.05</v>
      </c>
      <c r="V46" s="31">
        <v>1.05</v>
      </c>
      <c r="W46" s="31">
        <v>1.05</v>
      </c>
      <c r="X46" s="31">
        <v>1.05</v>
      </c>
      <c r="Y46" s="31">
        <v>1.05</v>
      </c>
      <c r="Z46" s="31">
        <v>1.05</v>
      </c>
      <c r="AA46" s="31">
        <v>1.05</v>
      </c>
      <c r="AB46" s="31">
        <v>1.05</v>
      </c>
      <c r="AC46" s="31">
        <v>1.05</v>
      </c>
      <c r="AD46" s="31">
        <v>1.05</v>
      </c>
      <c r="AE46" s="31">
        <v>1.05</v>
      </c>
      <c r="AF46" s="31">
        <v>1.05</v>
      </c>
      <c r="AG46" s="31">
        <v>1.05</v>
      </c>
      <c r="AH46" s="31">
        <v>1.05</v>
      </c>
      <c r="AI46" s="31">
        <v>1.05</v>
      </c>
      <c r="AJ46" s="31">
        <v>1.05</v>
      </c>
      <c r="AK46" s="31">
        <v>1.05</v>
      </c>
      <c r="AL46" s="31">
        <v>1.05</v>
      </c>
      <c r="AM46" s="31">
        <v>1.05</v>
      </c>
      <c r="AN46" s="31">
        <v>1.05</v>
      </c>
      <c r="AO46" s="31">
        <v>1.05</v>
      </c>
      <c r="AP46" s="31">
        <v>1.05</v>
      </c>
      <c r="AQ46" s="31">
        <v>1.05</v>
      </c>
      <c r="AR46" s="31">
        <v>1.05</v>
      </c>
      <c r="AS46" s="31">
        <v>1.05</v>
      </c>
      <c r="AT46" s="31">
        <v>1.05</v>
      </c>
      <c r="AU46" s="31">
        <v>1.05</v>
      </c>
      <c r="AV46" s="31">
        <v>1.05</v>
      </c>
      <c r="AW46" s="31">
        <v>1.05</v>
      </c>
      <c r="AX46" s="31">
        <v>1.05</v>
      </c>
      <c r="AY46" s="31">
        <v>1.05</v>
      </c>
      <c r="AZ46" s="31">
        <v>1.05</v>
      </c>
      <c r="BA46" s="31">
        <v>1.05</v>
      </c>
      <c r="BB46" s="31">
        <v>1.05</v>
      </c>
      <c r="BC46" s="31">
        <v>1.05</v>
      </c>
      <c r="BD46" s="31">
        <v>1.05</v>
      </c>
      <c r="BE46" s="31">
        <v>1.05</v>
      </c>
    </row>
    <row r="47" spans="1:57" s="31" customFormat="1">
      <c r="A47" s="32" t="s">
        <v>90</v>
      </c>
      <c r="M47" s="30">
        <v>30</v>
      </c>
      <c r="N47" s="31">
        <v>1.2</v>
      </c>
      <c r="O47" s="31">
        <v>1.2</v>
      </c>
      <c r="P47" s="31">
        <v>1.2</v>
      </c>
      <c r="Q47" s="31">
        <v>1.2</v>
      </c>
      <c r="R47" s="31">
        <v>1.2</v>
      </c>
      <c r="S47" s="31">
        <v>1.2</v>
      </c>
      <c r="T47" s="31">
        <v>1.2</v>
      </c>
      <c r="U47" s="31">
        <v>1.2</v>
      </c>
      <c r="V47" s="31">
        <v>1.2</v>
      </c>
      <c r="W47" s="31">
        <v>1.2</v>
      </c>
      <c r="X47" s="31">
        <v>1.2</v>
      </c>
      <c r="Y47" s="31">
        <v>1.2</v>
      </c>
      <c r="Z47" s="31">
        <v>1.2</v>
      </c>
      <c r="AA47" s="31">
        <v>1.2</v>
      </c>
      <c r="AB47" s="31">
        <v>1.2</v>
      </c>
      <c r="AC47" s="31">
        <v>1.2</v>
      </c>
      <c r="AD47" s="31">
        <v>1.2</v>
      </c>
      <c r="AE47" s="31">
        <v>1.2</v>
      </c>
      <c r="AF47" s="31">
        <v>1.2</v>
      </c>
      <c r="AG47" s="31">
        <v>1.2</v>
      </c>
      <c r="AH47" s="31">
        <v>1.2</v>
      </c>
      <c r="AI47" s="31">
        <v>1.2</v>
      </c>
      <c r="AJ47" s="31">
        <v>1.2</v>
      </c>
      <c r="AK47" s="31">
        <v>1.2</v>
      </c>
      <c r="AL47" s="31">
        <v>1.2</v>
      </c>
      <c r="AM47" s="31">
        <v>1.2</v>
      </c>
      <c r="AN47" s="31">
        <v>1.2</v>
      </c>
      <c r="AO47" s="31">
        <v>1.2</v>
      </c>
      <c r="AP47" s="31">
        <v>1.2</v>
      </c>
      <c r="AQ47" s="31">
        <v>1.2</v>
      </c>
      <c r="AR47" s="31">
        <v>1.2</v>
      </c>
      <c r="AS47" s="31">
        <v>1.2</v>
      </c>
      <c r="AT47" s="31">
        <v>1.2</v>
      </c>
      <c r="AU47" s="31">
        <v>1.2</v>
      </c>
      <c r="AV47" s="31">
        <v>1.2</v>
      </c>
      <c r="AW47" s="31">
        <v>1.2</v>
      </c>
      <c r="AX47" s="31">
        <v>1.2</v>
      </c>
      <c r="AY47" s="31">
        <v>1.2</v>
      </c>
      <c r="AZ47" s="31">
        <v>1.2</v>
      </c>
      <c r="BA47" s="31">
        <v>1.2</v>
      </c>
      <c r="BB47" s="31">
        <v>1.2</v>
      </c>
      <c r="BC47" s="31">
        <v>1.2</v>
      </c>
      <c r="BD47" s="31">
        <v>1.2</v>
      </c>
      <c r="BE47" s="31">
        <v>1.2</v>
      </c>
    </row>
    <row r="48" spans="1:57" s="31" customFormat="1"/>
    <row r="49" spans="1:57" s="31" customFormat="1"/>
    <row r="50" spans="1:57" s="31" customFormat="1"/>
    <row r="51" spans="1:57" s="31" customFormat="1">
      <c r="A51" s="30" t="s">
        <v>101</v>
      </c>
    </row>
    <row r="52" spans="1:57" s="31" customFormat="1">
      <c r="A52" s="31" t="s">
        <v>91</v>
      </c>
      <c r="B52" s="31">
        <f t="shared" ref="B52:AG52" si="20">IF($B75="Y", B$46, 0)+IF($J75="Y", B$47, 0)</f>
        <v>0</v>
      </c>
      <c r="C52" s="31">
        <f t="shared" si="20"/>
        <v>0</v>
      </c>
      <c r="D52" s="31">
        <f t="shared" si="20"/>
        <v>0</v>
      </c>
      <c r="E52" s="31">
        <f t="shared" si="20"/>
        <v>0</v>
      </c>
      <c r="F52" s="31">
        <f t="shared" si="20"/>
        <v>0</v>
      </c>
      <c r="G52" s="31">
        <f t="shared" si="20"/>
        <v>0</v>
      </c>
      <c r="H52" s="31">
        <f t="shared" si="20"/>
        <v>0</v>
      </c>
      <c r="I52" s="31">
        <f t="shared" si="20"/>
        <v>0</v>
      </c>
      <c r="J52" s="31">
        <f t="shared" si="20"/>
        <v>0</v>
      </c>
      <c r="K52" s="31">
        <f t="shared" si="20"/>
        <v>0</v>
      </c>
      <c r="L52" s="31">
        <f t="shared" si="20"/>
        <v>0</v>
      </c>
      <c r="M52" s="31">
        <f t="shared" si="20"/>
        <v>80</v>
      </c>
      <c r="N52" s="31">
        <f t="shared" si="20"/>
        <v>2.25</v>
      </c>
      <c r="O52" s="31">
        <f t="shared" si="20"/>
        <v>2.25</v>
      </c>
      <c r="P52" s="31">
        <f t="shared" si="20"/>
        <v>2.25</v>
      </c>
      <c r="Q52" s="31">
        <f t="shared" si="20"/>
        <v>2.25</v>
      </c>
      <c r="R52" s="31">
        <f t="shared" si="20"/>
        <v>2.25</v>
      </c>
      <c r="S52" s="31">
        <f t="shared" si="20"/>
        <v>2.25</v>
      </c>
      <c r="T52" s="31">
        <f t="shared" si="20"/>
        <v>2.25</v>
      </c>
      <c r="U52" s="31">
        <f t="shared" si="20"/>
        <v>2.25</v>
      </c>
      <c r="V52" s="31">
        <f t="shared" si="20"/>
        <v>2.25</v>
      </c>
      <c r="W52" s="31">
        <f t="shared" si="20"/>
        <v>2.25</v>
      </c>
      <c r="X52" s="31">
        <f t="shared" si="20"/>
        <v>2.25</v>
      </c>
      <c r="Y52" s="31">
        <f t="shared" si="20"/>
        <v>2.25</v>
      </c>
      <c r="Z52" s="31">
        <f t="shared" si="20"/>
        <v>2.25</v>
      </c>
      <c r="AA52" s="31">
        <f t="shared" si="20"/>
        <v>2.25</v>
      </c>
      <c r="AB52" s="31">
        <f t="shared" si="20"/>
        <v>2.25</v>
      </c>
      <c r="AC52" s="31">
        <f t="shared" si="20"/>
        <v>2.25</v>
      </c>
      <c r="AD52" s="31">
        <f t="shared" si="20"/>
        <v>2.25</v>
      </c>
      <c r="AE52" s="31">
        <f t="shared" si="20"/>
        <v>2.25</v>
      </c>
      <c r="AF52" s="31">
        <f t="shared" si="20"/>
        <v>2.25</v>
      </c>
      <c r="AG52" s="31">
        <f t="shared" si="20"/>
        <v>2.25</v>
      </c>
      <c r="AH52" s="31">
        <f t="shared" ref="AH52:BE52" si="21">IF($B75="Y", AH$46, 0)+IF($J75="Y", AH$47, 0)</f>
        <v>2.25</v>
      </c>
      <c r="AI52" s="31">
        <f t="shared" si="21"/>
        <v>2.25</v>
      </c>
      <c r="AJ52" s="31">
        <f t="shared" si="21"/>
        <v>2.25</v>
      </c>
      <c r="AK52" s="31">
        <f t="shared" si="21"/>
        <v>2.25</v>
      </c>
      <c r="AL52" s="31">
        <f t="shared" si="21"/>
        <v>2.25</v>
      </c>
      <c r="AM52" s="31">
        <f t="shared" si="21"/>
        <v>2.25</v>
      </c>
      <c r="AN52" s="31">
        <f t="shared" si="21"/>
        <v>2.25</v>
      </c>
      <c r="AO52" s="31">
        <f t="shared" si="21"/>
        <v>2.25</v>
      </c>
      <c r="AP52" s="31">
        <f t="shared" si="21"/>
        <v>2.25</v>
      </c>
      <c r="AQ52" s="31">
        <f t="shared" si="21"/>
        <v>2.25</v>
      </c>
      <c r="AR52" s="31">
        <f t="shared" si="21"/>
        <v>2.25</v>
      </c>
      <c r="AS52" s="31">
        <f t="shared" si="21"/>
        <v>2.25</v>
      </c>
      <c r="AT52" s="31">
        <f t="shared" si="21"/>
        <v>2.25</v>
      </c>
      <c r="AU52" s="31">
        <f t="shared" si="21"/>
        <v>2.25</v>
      </c>
      <c r="AV52" s="31">
        <f t="shared" si="21"/>
        <v>2.25</v>
      </c>
      <c r="AW52" s="31">
        <f t="shared" si="21"/>
        <v>2.25</v>
      </c>
      <c r="AX52" s="31">
        <f t="shared" si="21"/>
        <v>2.25</v>
      </c>
      <c r="AY52" s="31">
        <f t="shared" si="21"/>
        <v>2.25</v>
      </c>
      <c r="AZ52" s="31">
        <f t="shared" si="21"/>
        <v>2.25</v>
      </c>
      <c r="BA52" s="31">
        <f t="shared" si="21"/>
        <v>2.25</v>
      </c>
      <c r="BB52" s="31">
        <f t="shared" si="21"/>
        <v>2.25</v>
      </c>
      <c r="BC52" s="31">
        <f t="shared" si="21"/>
        <v>2.25</v>
      </c>
      <c r="BD52" s="31">
        <f t="shared" si="21"/>
        <v>2.25</v>
      </c>
      <c r="BE52" s="31">
        <f t="shared" si="21"/>
        <v>2.25</v>
      </c>
    </row>
    <row r="53" spans="1:57" s="31" customFormat="1">
      <c r="A53" s="31" t="s">
        <v>92</v>
      </c>
      <c r="B53" s="31">
        <f t="shared" ref="B53:AG53" si="22">IF($B76="Y", B$46, 0)+IF($J76="Y", B$47, 0)</f>
        <v>0</v>
      </c>
      <c r="C53" s="31">
        <f t="shared" si="22"/>
        <v>0</v>
      </c>
      <c r="D53" s="31">
        <f t="shared" si="22"/>
        <v>0</v>
      </c>
      <c r="E53" s="31">
        <f t="shared" si="22"/>
        <v>0</v>
      </c>
      <c r="F53" s="31">
        <f t="shared" si="22"/>
        <v>0</v>
      </c>
      <c r="G53" s="31">
        <f t="shared" si="22"/>
        <v>0</v>
      </c>
      <c r="H53" s="31">
        <f t="shared" si="22"/>
        <v>0</v>
      </c>
      <c r="I53" s="31">
        <f t="shared" si="22"/>
        <v>0</v>
      </c>
      <c r="J53" s="31">
        <f t="shared" si="22"/>
        <v>0</v>
      </c>
      <c r="K53" s="31">
        <f t="shared" si="22"/>
        <v>0</v>
      </c>
      <c r="L53" s="31">
        <f t="shared" si="22"/>
        <v>0</v>
      </c>
      <c r="M53" s="31">
        <f t="shared" si="22"/>
        <v>80</v>
      </c>
      <c r="N53" s="31">
        <f t="shared" si="22"/>
        <v>2.25</v>
      </c>
      <c r="O53" s="31">
        <f t="shared" si="22"/>
        <v>2.25</v>
      </c>
      <c r="P53" s="31">
        <f t="shared" si="22"/>
        <v>2.25</v>
      </c>
      <c r="Q53" s="31">
        <f t="shared" si="22"/>
        <v>2.25</v>
      </c>
      <c r="R53" s="31">
        <f t="shared" si="22"/>
        <v>2.25</v>
      </c>
      <c r="S53" s="31">
        <f t="shared" si="22"/>
        <v>2.25</v>
      </c>
      <c r="T53" s="31">
        <f t="shared" si="22"/>
        <v>2.25</v>
      </c>
      <c r="U53" s="31">
        <f t="shared" si="22"/>
        <v>2.25</v>
      </c>
      <c r="V53" s="31">
        <f t="shared" si="22"/>
        <v>2.25</v>
      </c>
      <c r="W53" s="31">
        <f t="shared" si="22"/>
        <v>2.25</v>
      </c>
      <c r="X53" s="31">
        <f t="shared" si="22"/>
        <v>2.25</v>
      </c>
      <c r="Y53" s="31">
        <f t="shared" si="22"/>
        <v>2.25</v>
      </c>
      <c r="Z53" s="31">
        <f t="shared" si="22"/>
        <v>2.25</v>
      </c>
      <c r="AA53" s="31">
        <f t="shared" si="22"/>
        <v>2.25</v>
      </c>
      <c r="AB53" s="31">
        <f t="shared" si="22"/>
        <v>2.25</v>
      </c>
      <c r="AC53" s="31">
        <f t="shared" si="22"/>
        <v>2.25</v>
      </c>
      <c r="AD53" s="31">
        <f t="shared" si="22"/>
        <v>2.25</v>
      </c>
      <c r="AE53" s="31">
        <f t="shared" si="22"/>
        <v>2.25</v>
      </c>
      <c r="AF53" s="31">
        <f t="shared" si="22"/>
        <v>2.25</v>
      </c>
      <c r="AG53" s="31">
        <f t="shared" si="22"/>
        <v>2.25</v>
      </c>
      <c r="AH53" s="31">
        <f t="shared" ref="AH53:BE53" si="23">IF($B76="Y", AH$46, 0)+IF($J76="Y", AH$47, 0)</f>
        <v>2.25</v>
      </c>
      <c r="AI53" s="31">
        <f t="shared" si="23"/>
        <v>2.25</v>
      </c>
      <c r="AJ53" s="31">
        <f t="shared" si="23"/>
        <v>2.25</v>
      </c>
      <c r="AK53" s="31">
        <f t="shared" si="23"/>
        <v>2.25</v>
      </c>
      <c r="AL53" s="31">
        <f t="shared" si="23"/>
        <v>2.25</v>
      </c>
      <c r="AM53" s="31">
        <f t="shared" si="23"/>
        <v>2.25</v>
      </c>
      <c r="AN53" s="31">
        <f t="shared" si="23"/>
        <v>2.25</v>
      </c>
      <c r="AO53" s="31">
        <f t="shared" si="23"/>
        <v>2.25</v>
      </c>
      <c r="AP53" s="31">
        <f t="shared" si="23"/>
        <v>2.25</v>
      </c>
      <c r="AQ53" s="31">
        <f t="shared" si="23"/>
        <v>2.25</v>
      </c>
      <c r="AR53" s="31">
        <f t="shared" si="23"/>
        <v>2.25</v>
      </c>
      <c r="AS53" s="31">
        <f t="shared" si="23"/>
        <v>2.25</v>
      </c>
      <c r="AT53" s="31">
        <f t="shared" si="23"/>
        <v>2.25</v>
      </c>
      <c r="AU53" s="31">
        <f t="shared" si="23"/>
        <v>2.25</v>
      </c>
      <c r="AV53" s="31">
        <f t="shared" si="23"/>
        <v>2.25</v>
      </c>
      <c r="AW53" s="31">
        <f t="shared" si="23"/>
        <v>2.25</v>
      </c>
      <c r="AX53" s="31">
        <f t="shared" si="23"/>
        <v>2.25</v>
      </c>
      <c r="AY53" s="31">
        <f t="shared" si="23"/>
        <v>2.25</v>
      </c>
      <c r="AZ53" s="31">
        <f t="shared" si="23"/>
        <v>2.25</v>
      </c>
      <c r="BA53" s="31">
        <f t="shared" si="23"/>
        <v>2.25</v>
      </c>
      <c r="BB53" s="31">
        <f t="shared" si="23"/>
        <v>2.25</v>
      </c>
      <c r="BC53" s="31">
        <f t="shared" si="23"/>
        <v>2.25</v>
      </c>
      <c r="BD53" s="31">
        <f t="shared" si="23"/>
        <v>2.25</v>
      </c>
      <c r="BE53" s="31">
        <f t="shared" si="23"/>
        <v>2.25</v>
      </c>
    </row>
    <row r="54" spans="1:57" s="31" customFormat="1">
      <c r="A54" s="31" t="s">
        <v>93</v>
      </c>
      <c r="B54" s="31">
        <f t="shared" ref="B54:AG54" si="24">IF($B77="Y", B$46, 0)+IF($J77="Y", B$47, 0)</f>
        <v>0</v>
      </c>
      <c r="C54" s="31">
        <f t="shared" si="24"/>
        <v>0</v>
      </c>
      <c r="D54" s="31">
        <f t="shared" si="24"/>
        <v>0</v>
      </c>
      <c r="E54" s="31">
        <f t="shared" si="24"/>
        <v>0</v>
      </c>
      <c r="F54" s="31">
        <f t="shared" si="24"/>
        <v>0</v>
      </c>
      <c r="G54" s="31">
        <f t="shared" si="24"/>
        <v>0</v>
      </c>
      <c r="H54" s="31">
        <f t="shared" si="24"/>
        <v>0</v>
      </c>
      <c r="I54" s="31">
        <f t="shared" si="24"/>
        <v>0</v>
      </c>
      <c r="J54" s="31">
        <f t="shared" si="24"/>
        <v>0</v>
      </c>
      <c r="K54" s="31">
        <f t="shared" si="24"/>
        <v>0</v>
      </c>
      <c r="L54" s="31">
        <f t="shared" si="24"/>
        <v>0</v>
      </c>
      <c r="M54" s="31">
        <f t="shared" si="24"/>
        <v>30</v>
      </c>
      <c r="N54" s="31">
        <f t="shared" si="24"/>
        <v>1.2</v>
      </c>
      <c r="O54" s="31">
        <f t="shared" si="24"/>
        <v>1.2</v>
      </c>
      <c r="P54" s="31">
        <f t="shared" si="24"/>
        <v>1.2</v>
      </c>
      <c r="Q54" s="31">
        <f t="shared" si="24"/>
        <v>1.2</v>
      </c>
      <c r="R54" s="31">
        <f t="shared" si="24"/>
        <v>1.2</v>
      </c>
      <c r="S54" s="31">
        <f t="shared" si="24"/>
        <v>1.2</v>
      </c>
      <c r="T54" s="31">
        <f t="shared" si="24"/>
        <v>1.2</v>
      </c>
      <c r="U54" s="31">
        <f t="shared" si="24"/>
        <v>1.2</v>
      </c>
      <c r="V54" s="31">
        <f t="shared" si="24"/>
        <v>1.2</v>
      </c>
      <c r="W54" s="31">
        <f t="shared" si="24"/>
        <v>1.2</v>
      </c>
      <c r="X54" s="31">
        <f t="shared" si="24"/>
        <v>1.2</v>
      </c>
      <c r="Y54" s="31">
        <f t="shared" si="24"/>
        <v>1.2</v>
      </c>
      <c r="Z54" s="31">
        <f t="shared" si="24"/>
        <v>1.2</v>
      </c>
      <c r="AA54" s="31">
        <f t="shared" si="24"/>
        <v>1.2</v>
      </c>
      <c r="AB54" s="31">
        <f t="shared" si="24"/>
        <v>1.2</v>
      </c>
      <c r="AC54" s="31">
        <f t="shared" si="24"/>
        <v>1.2</v>
      </c>
      <c r="AD54" s="31">
        <f t="shared" si="24"/>
        <v>1.2</v>
      </c>
      <c r="AE54" s="31">
        <f t="shared" si="24"/>
        <v>1.2</v>
      </c>
      <c r="AF54" s="31">
        <f t="shared" si="24"/>
        <v>1.2</v>
      </c>
      <c r="AG54" s="31">
        <f t="shared" si="24"/>
        <v>1.2</v>
      </c>
      <c r="AH54" s="31">
        <f t="shared" ref="AH54:BE54" si="25">IF($B77="Y", AH$46, 0)+IF($J77="Y", AH$47, 0)</f>
        <v>1.2</v>
      </c>
      <c r="AI54" s="31">
        <f t="shared" si="25"/>
        <v>1.2</v>
      </c>
      <c r="AJ54" s="31">
        <f t="shared" si="25"/>
        <v>1.2</v>
      </c>
      <c r="AK54" s="31">
        <f t="shared" si="25"/>
        <v>1.2</v>
      </c>
      <c r="AL54" s="31">
        <f t="shared" si="25"/>
        <v>1.2</v>
      </c>
      <c r="AM54" s="31">
        <f t="shared" si="25"/>
        <v>1.2</v>
      </c>
      <c r="AN54" s="31">
        <f t="shared" si="25"/>
        <v>1.2</v>
      </c>
      <c r="AO54" s="31">
        <f t="shared" si="25"/>
        <v>1.2</v>
      </c>
      <c r="AP54" s="31">
        <f t="shared" si="25"/>
        <v>1.2</v>
      </c>
      <c r="AQ54" s="31">
        <f t="shared" si="25"/>
        <v>1.2</v>
      </c>
      <c r="AR54" s="31">
        <f t="shared" si="25"/>
        <v>1.2</v>
      </c>
      <c r="AS54" s="31">
        <f t="shared" si="25"/>
        <v>1.2</v>
      </c>
      <c r="AT54" s="31">
        <f t="shared" si="25"/>
        <v>1.2</v>
      </c>
      <c r="AU54" s="31">
        <f t="shared" si="25"/>
        <v>1.2</v>
      </c>
      <c r="AV54" s="31">
        <f t="shared" si="25"/>
        <v>1.2</v>
      </c>
      <c r="AW54" s="31">
        <f t="shared" si="25"/>
        <v>1.2</v>
      </c>
      <c r="AX54" s="31">
        <f t="shared" si="25"/>
        <v>1.2</v>
      </c>
      <c r="AY54" s="31">
        <f t="shared" si="25"/>
        <v>1.2</v>
      </c>
      <c r="AZ54" s="31">
        <f t="shared" si="25"/>
        <v>1.2</v>
      </c>
      <c r="BA54" s="31">
        <f t="shared" si="25"/>
        <v>1.2</v>
      </c>
      <c r="BB54" s="31">
        <f t="shared" si="25"/>
        <v>1.2</v>
      </c>
      <c r="BC54" s="31">
        <f t="shared" si="25"/>
        <v>1.2</v>
      </c>
      <c r="BD54" s="31">
        <f t="shared" si="25"/>
        <v>1.2</v>
      </c>
      <c r="BE54" s="31">
        <f t="shared" si="25"/>
        <v>1.2</v>
      </c>
    </row>
    <row r="55" spans="1:57" s="31" customFormat="1">
      <c r="A55" s="31" t="s">
        <v>94</v>
      </c>
      <c r="B55" s="31">
        <f t="shared" ref="B55:AG55" si="26">IF($B78="Y", B$46, 0)+IF($J78="Y", B$47, 0)</f>
        <v>0</v>
      </c>
      <c r="C55" s="31">
        <f t="shared" si="26"/>
        <v>0</v>
      </c>
      <c r="D55" s="31">
        <f t="shared" si="26"/>
        <v>0</v>
      </c>
      <c r="E55" s="31">
        <f t="shared" si="26"/>
        <v>0</v>
      </c>
      <c r="F55" s="31">
        <f t="shared" si="26"/>
        <v>0</v>
      </c>
      <c r="G55" s="31">
        <f t="shared" si="26"/>
        <v>0</v>
      </c>
      <c r="H55" s="31">
        <f t="shared" si="26"/>
        <v>0</v>
      </c>
      <c r="I55" s="31">
        <f t="shared" si="26"/>
        <v>0</v>
      </c>
      <c r="J55" s="31">
        <f t="shared" si="26"/>
        <v>0</v>
      </c>
      <c r="K55" s="31">
        <f t="shared" si="26"/>
        <v>0</v>
      </c>
      <c r="L55" s="31">
        <f t="shared" si="26"/>
        <v>0</v>
      </c>
      <c r="M55" s="31">
        <f t="shared" si="26"/>
        <v>80</v>
      </c>
      <c r="N55" s="31">
        <f t="shared" si="26"/>
        <v>2.25</v>
      </c>
      <c r="O55" s="31">
        <f t="shared" si="26"/>
        <v>2.25</v>
      </c>
      <c r="P55" s="31">
        <f t="shared" si="26"/>
        <v>2.25</v>
      </c>
      <c r="Q55" s="31">
        <f t="shared" si="26"/>
        <v>2.25</v>
      </c>
      <c r="R55" s="31">
        <f t="shared" si="26"/>
        <v>2.25</v>
      </c>
      <c r="S55" s="31">
        <f t="shared" si="26"/>
        <v>2.25</v>
      </c>
      <c r="T55" s="31">
        <f t="shared" si="26"/>
        <v>2.25</v>
      </c>
      <c r="U55" s="31">
        <f t="shared" si="26"/>
        <v>2.25</v>
      </c>
      <c r="V55" s="31">
        <f t="shared" si="26"/>
        <v>2.25</v>
      </c>
      <c r="W55" s="31">
        <f t="shared" si="26"/>
        <v>2.25</v>
      </c>
      <c r="X55" s="31">
        <f t="shared" si="26"/>
        <v>2.25</v>
      </c>
      <c r="Y55" s="31">
        <f t="shared" si="26"/>
        <v>2.25</v>
      </c>
      <c r="Z55" s="31">
        <f t="shared" si="26"/>
        <v>2.25</v>
      </c>
      <c r="AA55" s="31">
        <f t="shared" si="26"/>
        <v>2.25</v>
      </c>
      <c r="AB55" s="31">
        <f t="shared" si="26"/>
        <v>2.25</v>
      </c>
      <c r="AC55" s="31">
        <f t="shared" si="26"/>
        <v>2.25</v>
      </c>
      <c r="AD55" s="31">
        <f t="shared" si="26"/>
        <v>2.25</v>
      </c>
      <c r="AE55" s="31">
        <f t="shared" si="26"/>
        <v>2.25</v>
      </c>
      <c r="AF55" s="31">
        <f t="shared" si="26"/>
        <v>2.25</v>
      </c>
      <c r="AG55" s="31">
        <f t="shared" si="26"/>
        <v>2.25</v>
      </c>
      <c r="AH55" s="31">
        <f t="shared" ref="AH55:BE55" si="27">IF($B78="Y", AH$46, 0)+IF($J78="Y", AH$47, 0)</f>
        <v>2.25</v>
      </c>
      <c r="AI55" s="31">
        <f t="shared" si="27"/>
        <v>2.25</v>
      </c>
      <c r="AJ55" s="31">
        <f t="shared" si="27"/>
        <v>2.25</v>
      </c>
      <c r="AK55" s="31">
        <f t="shared" si="27"/>
        <v>2.25</v>
      </c>
      <c r="AL55" s="31">
        <f t="shared" si="27"/>
        <v>2.25</v>
      </c>
      <c r="AM55" s="31">
        <f t="shared" si="27"/>
        <v>2.25</v>
      </c>
      <c r="AN55" s="31">
        <f t="shared" si="27"/>
        <v>2.25</v>
      </c>
      <c r="AO55" s="31">
        <f t="shared" si="27"/>
        <v>2.25</v>
      </c>
      <c r="AP55" s="31">
        <f t="shared" si="27"/>
        <v>2.25</v>
      </c>
      <c r="AQ55" s="31">
        <f t="shared" si="27"/>
        <v>2.25</v>
      </c>
      <c r="AR55" s="31">
        <f t="shared" si="27"/>
        <v>2.25</v>
      </c>
      <c r="AS55" s="31">
        <f t="shared" si="27"/>
        <v>2.25</v>
      </c>
      <c r="AT55" s="31">
        <f t="shared" si="27"/>
        <v>2.25</v>
      </c>
      <c r="AU55" s="31">
        <f t="shared" si="27"/>
        <v>2.25</v>
      </c>
      <c r="AV55" s="31">
        <f t="shared" si="27"/>
        <v>2.25</v>
      </c>
      <c r="AW55" s="31">
        <f t="shared" si="27"/>
        <v>2.25</v>
      </c>
      <c r="AX55" s="31">
        <f t="shared" si="27"/>
        <v>2.25</v>
      </c>
      <c r="AY55" s="31">
        <f t="shared" si="27"/>
        <v>2.25</v>
      </c>
      <c r="AZ55" s="31">
        <f t="shared" si="27"/>
        <v>2.25</v>
      </c>
      <c r="BA55" s="31">
        <f t="shared" si="27"/>
        <v>2.25</v>
      </c>
      <c r="BB55" s="31">
        <f t="shared" si="27"/>
        <v>2.25</v>
      </c>
      <c r="BC55" s="31">
        <f t="shared" si="27"/>
        <v>2.25</v>
      </c>
      <c r="BD55" s="31">
        <f t="shared" si="27"/>
        <v>2.25</v>
      </c>
      <c r="BE55" s="31">
        <f t="shared" si="27"/>
        <v>2.25</v>
      </c>
    </row>
    <row r="56" spans="1:57" s="31" customFormat="1">
      <c r="A56" s="31" t="s">
        <v>95</v>
      </c>
      <c r="B56" s="31">
        <f t="shared" ref="B56:AG56" si="28">IF($B79="Y", B$46, 0)+IF($J79="Y", B$47, 0)</f>
        <v>0</v>
      </c>
      <c r="C56" s="31">
        <f t="shared" si="28"/>
        <v>0</v>
      </c>
      <c r="D56" s="31">
        <f t="shared" si="28"/>
        <v>0</v>
      </c>
      <c r="E56" s="31">
        <f t="shared" si="28"/>
        <v>0</v>
      </c>
      <c r="F56" s="31">
        <f t="shared" si="28"/>
        <v>0</v>
      </c>
      <c r="G56" s="31">
        <f t="shared" si="28"/>
        <v>0</v>
      </c>
      <c r="H56" s="31">
        <f t="shared" si="28"/>
        <v>0</v>
      </c>
      <c r="I56" s="31">
        <f t="shared" si="28"/>
        <v>0</v>
      </c>
      <c r="J56" s="31">
        <f t="shared" si="28"/>
        <v>0</v>
      </c>
      <c r="K56" s="31">
        <f t="shared" si="28"/>
        <v>0</v>
      </c>
      <c r="L56" s="31">
        <f t="shared" si="28"/>
        <v>0</v>
      </c>
      <c r="M56" s="31">
        <f t="shared" si="28"/>
        <v>50</v>
      </c>
      <c r="N56" s="31">
        <f t="shared" si="28"/>
        <v>1.05</v>
      </c>
      <c r="O56" s="31">
        <f t="shared" si="28"/>
        <v>1.05</v>
      </c>
      <c r="P56" s="31">
        <f t="shared" si="28"/>
        <v>1.05</v>
      </c>
      <c r="Q56" s="31">
        <f t="shared" si="28"/>
        <v>1.05</v>
      </c>
      <c r="R56" s="31">
        <f t="shared" si="28"/>
        <v>1.05</v>
      </c>
      <c r="S56" s="31">
        <f t="shared" si="28"/>
        <v>1.05</v>
      </c>
      <c r="T56" s="31">
        <f t="shared" si="28"/>
        <v>1.05</v>
      </c>
      <c r="U56" s="31">
        <f t="shared" si="28"/>
        <v>1.05</v>
      </c>
      <c r="V56" s="31">
        <f t="shared" si="28"/>
        <v>1.05</v>
      </c>
      <c r="W56" s="31">
        <f t="shared" si="28"/>
        <v>1.05</v>
      </c>
      <c r="X56" s="31">
        <f t="shared" si="28"/>
        <v>1.05</v>
      </c>
      <c r="Y56" s="31">
        <f t="shared" si="28"/>
        <v>1.05</v>
      </c>
      <c r="Z56" s="31">
        <f t="shared" si="28"/>
        <v>1.05</v>
      </c>
      <c r="AA56" s="31">
        <f t="shared" si="28"/>
        <v>1.05</v>
      </c>
      <c r="AB56" s="31">
        <f t="shared" si="28"/>
        <v>1.05</v>
      </c>
      <c r="AC56" s="31">
        <f t="shared" si="28"/>
        <v>1.05</v>
      </c>
      <c r="AD56" s="31">
        <f t="shared" si="28"/>
        <v>1.05</v>
      </c>
      <c r="AE56" s="31">
        <f t="shared" si="28"/>
        <v>1.05</v>
      </c>
      <c r="AF56" s="31">
        <f t="shared" si="28"/>
        <v>1.05</v>
      </c>
      <c r="AG56" s="31">
        <f t="shared" si="28"/>
        <v>1.05</v>
      </c>
      <c r="AH56" s="31">
        <f t="shared" ref="AH56:BE56" si="29">IF($B79="Y", AH$46, 0)+IF($J79="Y", AH$47, 0)</f>
        <v>1.05</v>
      </c>
      <c r="AI56" s="31">
        <f t="shared" si="29"/>
        <v>1.05</v>
      </c>
      <c r="AJ56" s="31">
        <f t="shared" si="29"/>
        <v>1.05</v>
      </c>
      <c r="AK56" s="31">
        <f t="shared" si="29"/>
        <v>1.05</v>
      </c>
      <c r="AL56" s="31">
        <f t="shared" si="29"/>
        <v>1.05</v>
      </c>
      <c r="AM56" s="31">
        <f t="shared" si="29"/>
        <v>1.05</v>
      </c>
      <c r="AN56" s="31">
        <f t="shared" si="29"/>
        <v>1.05</v>
      </c>
      <c r="AO56" s="31">
        <f t="shared" si="29"/>
        <v>1.05</v>
      </c>
      <c r="AP56" s="31">
        <f t="shared" si="29"/>
        <v>1.05</v>
      </c>
      <c r="AQ56" s="31">
        <f t="shared" si="29"/>
        <v>1.05</v>
      </c>
      <c r="AR56" s="31">
        <f t="shared" si="29"/>
        <v>1.05</v>
      </c>
      <c r="AS56" s="31">
        <f t="shared" si="29"/>
        <v>1.05</v>
      </c>
      <c r="AT56" s="31">
        <f t="shared" si="29"/>
        <v>1.05</v>
      </c>
      <c r="AU56" s="31">
        <f t="shared" si="29"/>
        <v>1.05</v>
      </c>
      <c r="AV56" s="31">
        <f t="shared" si="29"/>
        <v>1.05</v>
      </c>
      <c r="AW56" s="31">
        <f t="shared" si="29"/>
        <v>1.05</v>
      </c>
      <c r="AX56" s="31">
        <f t="shared" si="29"/>
        <v>1.05</v>
      </c>
      <c r="AY56" s="31">
        <f t="shared" si="29"/>
        <v>1.05</v>
      </c>
      <c r="AZ56" s="31">
        <f t="shared" si="29"/>
        <v>1.05</v>
      </c>
      <c r="BA56" s="31">
        <f t="shared" si="29"/>
        <v>1.05</v>
      </c>
      <c r="BB56" s="31">
        <f t="shared" si="29"/>
        <v>1.05</v>
      </c>
      <c r="BC56" s="31">
        <f t="shared" si="29"/>
        <v>1.05</v>
      </c>
      <c r="BD56" s="31">
        <f t="shared" si="29"/>
        <v>1.05</v>
      </c>
      <c r="BE56" s="31">
        <f t="shared" si="29"/>
        <v>1.05</v>
      </c>
    </row>
    <row r="57" spans="1:57" s="31" customFormat="1"/>
    <row r="58" spans="1:57" s="31" customFormat="1">
      <c r="A58" s="30" t="s">
        <v>108</v>
      </c>
    </row>
    <row r="59" spans="1:57" s="31" customFormat="1">
      <c r="A59" s="31" t="s">
        <v>107</v>
      </c>
      <c r="B59" s="31">
        <f>B39+B52</f>
        <v>0</v>
      </c>
      <c r="C59" s="31">
        <f t="shared" ref="C59:BE59" si="30">C39+C52</f>
        <v>14.649576045471875</v>
      </c>
      <c r="D59" s="31">
        <f t="shared" si="30"/>
        <v>17.642336254326555</v>
      </c>
      <c r="E59" s="31">
        <f t="shared" si="30"/>
        <v>16.457520815302985</v>
      </c>
      <c r="F59" s="31">
        <f t="shared" si="30"/>
        <v>22.598920539683331</v>
      </c>
      <c r="G59" s="31">
        <f t="shared" si="30"/>
        <v>21.024609921005766</v>
      </c>
      <c r="H59" s="31">
        <f t="shared" si="30"/>
        <v>15.447006258037913</v>
      </c>
      <c r="I59" s="31">
        <f t="shared" si="30"/>
        <v>16.793702441547062</v>
      </c>
      <c r="J59" s="31">
        <f t="shared" si="30"/>
        <v>17.177616222213555</v>
      </c>
      <c r="K59" s="31">
        <f t="shared" si="30"/>
        <v>16.236795795837285</v>
      </c>
      <c r="L59" s="31">
        <f t="shared" si="30"/>
        <v>19.526624238958025</v>
      </c>
      <c r="M59" s="31">
        <f t="shared" si="30"/>
        <v>98.680314583709588</v>
      </c>
      <c r="N59" s="31">
        <f t="shared" si="30"/>
        <v>21.38466086375777</v>
      </c>
      <c r="O59" s="31">
        <f t="shared" si="30"/>
        <v>20.370941711946042</v>
      </c>
      <c r="P59" s="31">
        <f t="shared" si="30"/>
        <v>21.332084088769506</v>
      </c>
      <c r="Q59" s="31">
        <f t="shared" si="30"/>
        <v>22.588247967753123</v>
      </c>
      <c r="R59" s="31">
        <f t="shared" si="30"/>
        <v>21.635634025372688</v>
      </c>
      <c r="S59" s="31">
        <f t="shared" si="30"/>
        <v>21.828924902916427</v>
      </c>
      <c r="T59" s="31">
        <f t="shared" si="30"/>
        <v>22.078256367453829</v>
      </c>
      <c r="U59" s="31">
        <f t="shared" si="30"/>
        <v>22.459768136348302</v>
      </c>
      <c r="V59" s="31">
        <f t="shared" si="30"/>
        <v>22.715186304426428</v>
      </c>
      <c r="W59" s="31">
        <f t="shared" si="30"/>
        <v>23.758142460004539</v>
      </c>
      <c r="X59" s="31">
        <f t="shared" si="30"/>
        <v>24.05016158819555</v>
      </c>
      <c r="Y59" s="31">
        <f t="shared" si="30"/>
        <v>24.321540292748097</v>
      </c>
      <c r="Z59" s="31">
        <f t="shared" si="30"/>
        <v>22.747902041205492</v>
      </c>
      <c r="AA59" s="31">
        <f t="shared" si="30"/>
        <v>22.754652829310274</v>
      </c>
      <c r="AB59" s="31">
        <f t="shared" si="30"/>
        <v>18.227431169634052</v>
      </c>
      <c r="AC59" s="31">
        <f t="shared" si="30"/>
        <v>18.253953688069025</v>
      </c>
      <c r="AD59" s="31">
        <f t="shared" si="30"/>
        <v>18.270973544270145</v>
      </c>
      <c r="AE59" s="31">
        <f t="shared" si="30"/>
        <v>18.294796303715646</v>
      </c>
      <c r="AF59" s="31">
        <f t="shared" si="30"/>
        <v>18.322959902239575</v>
      </c>
      <c r="AG59" s="31">
        <f t="shared" si="30"/>
        <v>21.263936328536577</v>
      </c>
      <c r="AH59" s="31">
        <f t="shared" si="30"/>
        <v>21.305409247669282</v>
      </c>
      <c r="AI59" s="31">
        <f t="shared" si="30"/>
        <v>21.337699345167081</v>
      </c>
      <c r="AJ59" s="31">
        <f t="shared" si="30"/>
        <v>21.369247792794965</v>
      </c>
      <c r="AK59" s="31">
        <f t="shared" si="30"/>
        <v>21.369490734320998</v>
      </c>
      <c r="AL59" s="31">
        <f t="shared" si="30"/>
        <v>21.420079378033119</v>
      </c>
      <c r="AM59" s="31">
        <f t="shared" si="30"/>
        <v>21.460076009515568</v>
      </c>
      <c r="AN59" s="31">
        <f t="shared" si="30"/>
        <v>21.478814839737719</v>
      </c>
      <c r="AO59" s="31">
        <f t="shared" si="30"/>
        <v>21.071774225107895</v>
      </c>
      <c r="AP59" s="31">
        <f t="shared" si="30"/>
        <v>21.030723543697846</v>
      </c>
      <c r="AQ59" s="31">
        <f t="shared" si="30"/>
        <v>19.261843395415045</v>
      </c>
      <c r="AR59" s="31">
        <f t="shared" si="30"/>
        <v>19.288365913850296</v>
      </c>
      <c r="AS59" s="31">
        <f t="shared" si="30"/>
        <v>19.305385770051835</v>
      </c>
      <c r="AT59" s="31">
        <f t="shared" si="30"/>
        <v>19.329208529496636</v>
      </c>
      <c r="AU59" s="31">
        <f t="shared" si="30"/>
        <v>19.35737212802081</v>
      </c>
      <c r="AV59" s="31">
        <f t="shared" si="30"/>
        <v>22.298348554317894</v>
      </c>
      <c r="AW59" s="31">
        <f t="shared" si="30"/>
        <v>22.339821473450971</v>
      </c>
      <c r="AX59" s="31">
        <f t="shared" si="30"/>
        <v>22.372111570948068</v>
      </c>
      <c r="AY59" s="31">
        <f t="shared" si="30"/>
        <v>22.40366001857624</v>
      </c>
      <c r="AZ59" s="31">
        <f t="shared" si="30"/>
        <v>22.403902960102286</v>
      </c>
      <c r="BA59" s="31">
        <f t="shared" si="30"/>
        <v>22.454491603814493</v>
      </c>
      <c r="BB59" s="31">
        <f t="shared" si="30"/>
        <v>22.494488235296799</v>
      </c>
      <c r="BC59" s="31">
        <f t="shared" si="30"/>
        <v>22.51322706551904</v>
      </c>
      <c r="BD59" s="31">
        <f t="shared" si="30"/>
        <v>22.106186450889581</v>
      </c>
      <c r="BE59" s="31">
        <f t="shared" si="30"/>
        <v>22.065135769478832</v>
      </c>
    </row>
    <row r="60" spans="1:57" s="31" customFormat="1">
      <c r="A60" s="31" t="s">
        <v>92</v>
      </c>
      <c r="B60" s="31">
        <f t="shared" ref="B60:BE60" si="31">B40+B53</f>
        <v>0</v>
      </c>
      <c r="C60" s="31">
        <f t="shared" si="31"/>
        <v>24.851082432808973</v>
      </c>
      <c r="D60" s="31">
        <f t="shared" si="31"/>
        <v>56.218485292789211</v>
      </c>
      <c r="E60" s="31">
        <f t="shared" si="31"/>
        <v>56.109402232135182</v>
      </c>
      <c r="F60" s="31">
        <f t="shared" si="31"/>
        <v>63.34727410281274</v>
      </c>
      <c r="G60" s="31">
        <f t="shared" si="31"/>
        <v>61.513369936942986</v>
      </c>
      <c r="H60" s="31">
        <f t="shared" si="31"/>
        <v>16.020783194847038</v>
      </c>
      <c r="I60" s="31">
        <f t="shared" si="31"/>
        <v>17.121094357235581</v>
      </c>
      <c r="J60" s="31">
        <f t="shared" si="31"/>
        <v>17.295186621703095</v>
      </c>
      <c r="K60" s="31">
        <f t="shared" si="31"/>
        <v>16.205317221688301</v>
      </c>
      <c r="L60" s="31">
        <f t="shared" si="31"/>
        <v>19.130102280792563</v>
      </c>
      <c r="M60" s="31">
        <f t="shared" si="31"/>
        <v>97.383766655241274</v>
      </c>
      <c r="N60" s="31">
        <f t="shared" si="31"/>
        <v>19.860821513556843</v>
      </c>
      <c r="O60" s="31">
        <f t="shared" si="31"/>
        <v>18.686678011146942</v>
      </c>
      <c r="P60" s="31">
        <f t="shared" si="31"/>
        <v>19.388325534730818</v>
      </c>
      <c r="Q60" s="31">
        <f t="shared" si="31"/>
        <v>20.368603701809999</v>
      </c>
      <c r="R60" s="31">
        <f t="shared" si="31"/>
        <v>20.739495652563793</v>
      </c>
      <c r="S60" s="31">
        <f t="shared" si="31"/>
        <v>28.172298721604392</v>
      </c>
      <c r="T60" s="31">
        <f t="shared" si="31"/>
        <v>28.161036252230911</v>
      </c>
      <c r="U60" s="31">
        <f t="shared" si="31"/>
        <v>28.28641199113617</v>
      </c>
      <c r="V60" s="31">
        <f t="shared" si="31"/>
        <v>27.94044717377491</v>
      </c>
      <c r="W60" s="31">
        <f t="shared" si="31"/>
        <v>14.965677757326725</v>
      </c>
      <c r="X60" s="31">
        <f t="shared" si="31"/>
        <v>15.039716585867538</v>
      </c>
      <c r="Y60" s="31">
        <f t="shared" si="31"/>
        <v>15.090091189311989</v>
      </c>
      <c r="Z60" s="31">
        <f t="shared" si="31"/>
        <v>15.143996559789196</v>
      </c>
      <c r="AA60" s="31">
        <f t="shared" si="31"/>
        <v>15.184513503771665</v>
      </c>
      <c r="AB60" s="31">
        <f t="shared" si="31"/>
        <v>15.4539310267555</v>
      </c>
      <c r="AC60" s="31">
        <f t="shared" si="31"/>
        <v>15.496282684140789</v>
      </c>
      <c r="AD60" s="31">
        <f t="shared" si="31"/>
        <v>15.527778022407318</v>
      </c>
      <c r="AE60" s="31">
        <f t="shared" si="31"/>
        <v>15.56485786709197</v>
      </c>
      <c r="AF60" s="31">
        <f t="shared" si="31"/>
        <v>15.605179800609173</v>
      </c>
      <c r="AG60" s="31">
        <f t="shared" si="31"/>
        <v>21.054898625754785</v>
      </c>
      <c r="AH60" s="31">
        <f t="shared" si="31"/>
        <v>29.593615241766582</v>
      </c>
      <c r="AI60" s="31">
        <f t="shared" si="31"/>
        <v>29.606872694921659</v>
      </c>
      <c r="AJ60" s="31">
        <f t="shared" si="31"/>
        <v>29.624280486651447</v>
      </c>
      <c r="AK60" s="31">
        <f t="shared" si="31"/>
        <v>29.265952877573511</v>
      </c>
      <c r="AL60" s="31">
        <f t="shared" si="31"/>
        <v>16.27532533221104</v>
      </c>
      <c r="AM60" s="31">
        <f t="shared" si="31"/>
        <v>16.33979050334877</v>
      </c>
      <c r="AN60" s="31">
        <f t="shared" si="31"/>
        <v>16.380520270857168</v>
      </c>
      <c r="AO60" s="31">
        <f t="shared" si="31"/>
        <v>16.424707454819625</v>
      </c>
      <c r="AP60" s="31">
        <f t="shared" si="31"/>
        <v>16.455431034987214</v>
      </c>
      <c r="AQ60" s="31">
        <f t="shared" si="31"/>
        <v>16.488343252536488</v>
      </c>
      <c r="AR60" s="31">
        <f t="shared" si="31"/>
        <v>16.530694909922058</v>
      </c>
      <c r="AS60" s="31">
        <f t="shared" si="31"/>
        <v>16.562190248189005</v>
      </c>
      <c r="AT60" s="31">
        <f t="shared" si="31"/>
        <v>16.59927009287296</v>
      </c>
      <c r="AU60" s="31">
        <f t="shared" si="31"/>
        <v>16.639592026390407</v>
      </c>
      <c r="AV60" s="31">
        <f t="shared" si="31"/>
        <v>22.089310851536098</v>
      </c>
      <c r="AW60" s="31">
        <f t="shared" si="31"/>
        <v>30.628027467548264</v>
      </c>
      <c r="AX60" s="31">
        <f t="shared" si="31"/>
        <v>30.641284920702638</v>
      </c>
      <c r="AY60" s="31">
        <f t="shared" si="31"/>
        <v>30.658692712432714</v>
      </c>
      <c r="AZ60" s="31">
        <f t="shared" si="31"/>
        <v>30.300365103354792</v>
      </c>
      <c r="BA60" s="31">
        <f t="shared" si="31"/>
        <v>17.30973755799242</v>
      </c>
      <c r="BB60" s="31">
        <f t="shared" si="31"/>
        <v>17.374202729130001</v>
      </c>
      <c r="BC60" s="31">
        <f t="shared" si="31"/>
        <v>17.414932496638485</v>
      </c>
      <c r="BD60" s="31">
        <f t="shared" si="31"/>
        <v>17.459119680601312</v>
      </c>
      <c r="BE60" s="31">
        <f t="shared" si="31"/>
        <v>17.489843260768197</v>
      </c>
    </row>
    <row r="61" spans="1:57" s="31" customFormat="1">
      <c r="A61" s="31" t="s">
        <v>93</v>
      </c>
      <c r="B61" s="31">
        <f t="shared" ref="B61:BE61" si="32">B41+B54</f>
        <v>0</v>
      </c>
      <c r="C61" s="31">
        <f t="shared" si="32"/>
        <v>31.746903546905262</v>
      </c>
      <c r="D61" s="31">
        <f t="shared" si="32"/>
        <v>62.543762157431011</v>
      </c>
      <c r="E61" s="31">
        <f t="shared" si="32"/>
        <v>61.577393890169205</v>
      </c>
      <c r="F61" s="31">
        <f t="shared" si="32"/>
        <v>72.438240866961564</v>
      </c>
      <c r="G61" s="31">
        <f t="shared" si="32"/>
        <v>71.687547743758628</v>
      </c>
      <c r="H61" s="31">
        <f t="shared" si="32"/>
        <v>24.94030789626872</v>
      </c>
      <c r="I61" s="31">
        <f t="shared" si="32"/>
        <v>25.981657249826455</v>
      </c>
      <c r="J61" s="31">
        <f t="shared" si="32"/>
        <v>26.002249039144559</v>
      </c>
      <c r="K61" s="31">
        <f t="shared" si="32"/>
        <v>23.621218980584221</v>
      </c>
      <c r="L61" s="31">
        <f t="shared" si="32"/>
        <v>30.922348657591574</v>
      </c>
      <c r="M61" s="31">
        <f t="shared" si="32"/>
        <v>57.03423406584475</v>
      </c>
      <c r="N61" s="31">
        <f t="shared" si="32"/>
        <v>29.071022611542602</v>
      </c>
      <c r="O61" s="31">
        <f t="shared" si="32"/>
        <v>26.73725119117756</v>
      </c>
      <c r="P61" s="31">
        <f t="shared" si="32"/>
        <v>28.923428398901059</v>
      </c>
      <c r="Q61" s="31">
        <f t="shared" si="32"/>
        <v>31.720260022485775</v>
      </c>
      <c r="R61" s="31">
        <f t="shared" si="32"/>
        <v>36.988434463023268</v>
      </c>
      <c r="S61" s="31">
        <f t="shared" si="32"/>
        <v>45.627463224517633</v>
      </c>
      <c r="T61" s="31">
        <f t="shared" si="32"/>
        <v>46.261901871702285</v>
      </c>
      <c r="U61" s="31">
        <f t="shared" si="32"/>
        <v>48.579466183185318</v>
      </c>
      <c r="V61" s="31">
        <f t="shared" si="32"/>
        <v>43.227986026013092</v>
      </c>
      <c r="W61" s="31">
        <f t="shared" si="32"/>
        <v>33.951569058117187</v>
      </c>
      <c r="X61" s="31">
        <f t="shared" si="32"/>
        <v>32.979184651120939</v>
      </c>
      <c r="Y61" s="31">
        <f t="shared" si="32"/>
        <v>30.135534978839274</v>
      </c>
      <c r="Z61" s="31">
        <f t="shared" si="32"/>
        <v>38.006372155021417</v>
      </c>
      <c r="AA61" s="31">
        <f t="shared" si="32"/>
        <v>35.231236429152425</v>
      </c>
      <c r="AB61" s="31">
        <f t="shared" si="32"/>
        <v>34.923620134325787</v>
      </c>
      <c r="AC61" s="31">
        <f t="shared" si="32"/>
        <v>34.965971791711077</v>
      </c>
      <c r="AD61" s="31">
        <f t="shared" si="32"/>
        <v>34.997467129977608</v>
      </c>
      <c r="AE61" s="31">
        <f t="shared" si="32"/>
        <v>35.034546974662263</v>
      </c>
      <c r="AF61" s="31">
        <f t="shared" si="32"/>
        <v>35.074868908179468</v>
      </c>
      <c r="AG61" s="31">
        <f t="shared" si="32"/>
        <v>40.524587733325077</v>
      </c>
      <c r="AH61" s="31">
        <f t="shared" si="32"/>
        <v>49.063304349336875</v>
      </c>
      <c r="AI61" s="31">
        <f t="shared" si="32"/>
        <v>49.076561802491952</v>
      </c>
      <c r="AJ61" s="31">
        <f t="shared" si="32"/>
        <v>49.09396959422174</v>
      </c>
      <c r="AK61" s="31">
        <f t="shared" si="32"/>
        <v>48.735641985143801</v>
      </c>
      <c r="AL61" s="31">
        <f t="shared" si="32"/>
        <v>35.745014439781336</v>
      </c>
      <c r="AM61" s="31">
        <f t="shared" si="32"/>
        <v>35.809479610919063</v>
      </c>
      <c r="AN61" s="31">
        <f t="shared" si="32"/>
        <v>35.850209378427458</v>
      </c>
      <c r="AO61" s="31">
        <f t="shared" si="32"/>
        <v>35.894396562389915</v>
      </c>
      <c r="AP61" s="31">
        <f t="shared" si="32"/>
        <v>35.925120142557503</v>
      </c>
      <c r="AQ61" s="31">
        <f t="shared" si="32"/>
        <v>35.958032360106778</v>
      </c>
      <c r="AR61" s="31">
        <f t="shared" si="32"/>
        <v>36.000384017492351</v>
      </c>
      <c r="AS61" s="31">
        <f t="shared" si="32"/>
        <v>36.031879355759294</v>
      </c>
      <c r="AT61" s="31">
        <f t="shared" si="32"/>
        <v>36.068959200443246</v>
      </c>
      <c r="AU61" s="31">
        <f t="shared" si="32"/>
        <v>36.1092811339607</v>
      </c>
      <c r="AV61" s="31">
        <f t="shared" si="32"/>
        <v>41.558999959106387</v>
      </c>
      <c r="AW61" s="31">
        <f t="shared" si="32"/>
        <v>50.097716575118561</v>
      </c>
      <c r="AX61" s="31">
        <f t="shared" si="32"/>
        <v>50.110974028272928</v>
      </c>
      <c r="AY61" s="31">
        <f t="shared" si="32"/>
        <v>50.128381820003007</v>
      </c>
      <c r="AZ61" s="31">
        <f t="shared" si="32"/>
        <v>49.770054210925082</v>
      </c>
      <c r="BA61" s="31">
        <f t="shared" si="32"/>
        <v>36.77942666556271</v>
      </c>
      <c r="BB61" s="31">
        <f t="shared" si="32"/>
        <v>36.843891836700294</v>
      </c>
      <c r="BC61" s="31">
        <f t="shared" si="32"/>
        <v>36.884621604208775</v>
      </c>
      <c r="BD61" s="31">
        <f t="shared" si="32"/>
        <v>36.928808788171601</v>
      </c>
      <c r="BE61" s="31">
        <f t="shared" si="32"/>
        <v>36.959532368338493</v>
      </c>
    </row>
    <row r="62" spans="1:57" s="31" customFormat="1">
      <c r="A62" s="31" t="s">
        <v>94</v>
      </c>
      <c r="B62" s="31">
        <f t="shared" ref="B62:BE62" si="33">B42+B55</f>
        <v>0</v>
      </c>
      <c r="C62" s="31">
        <f t="shared" si="33"/>
        <v>8.8131754271715419</v>
      </c>
      <c r="D62" s="31">
        <f t="shared" si="33"/>
        <v>9.6151038254573304</v>
      </c>
      <c r="E62" s="31">
        <f t="shared" si="33"/>
        <v>9.9081495057033475</v>
      </c>
      <c r="F62" s="31">
        <f t="shared" si="33"/>
        <v>11.911037653071658</v>
      </c>
      <c r="G62" s="31">
        <f t="shared" si="33"/>
        <v>9.5471634351529033</v>
      </c>
      <c r="H62" s="31">
        <f t="shared" si="33"/>
        <v>7.8821265884548559</v>
      </c>
      <c r="I62" s="31">
        <f t="shared" si="33"/>
        <v>8.4500599150789331</v>
      </c>
      <c r="J62" s="31">
        <f t="shared" si="33"/>
        <v>8.595820957874265</v>
      </c>
      <c r="K62" s="31">
        <f t="shared" si="33"/>
        <v>8.5121173644170369</v>
      </c>
      <c r="L62" s="31">
        <f t="shared" si="33"/>
        <v>10.387881732021079</v>
      </c>
      <c r="M62" s="31">
        <f t="shared" si="33"/>
        <v>90.385178150456923</v>
      </c>
      <c r="N62" s="31">
        <f t="shared" si="33"/>
        <v>12.591777130867095</v>
      </c>
      <c r="O62" s="31">
        <f t="shared" si="33"/>
        <v>12.245832466935088</v>
      </c>
      <c r="P62" s="31">
        <f t="shared" si="33"/>
        <v>13.358010348887499</v>
      </c>
      <c r="Q62" s="31">
        <f t="shared" si="33"/>
        <v>13.080526275545319</v>
      </c>
      <c r="R62" s="31">
        <f t="shared" si="33"/>
        <v>14.927487748632542</v>
      </c>
      <c r="S62" s="31">
        <f t="shared" si="33"/>
        <v>15.884530216186556</v>
      </c>
      <c r="T62" s="31">
        <f t="shared" si="33"/>
        <v>14.890758442161891</v>
      </c>
      <c r="U62" s="31">
        <f t="shared" si="33"/>
        <v>15.638862909176984</v>
      </c>
      <c r="V62" s="31">
        <f t="shared" si="33"/>
        <v>15.570528422689357</v>
      </c>
      <c r="W62" s="31">
        <f t="shared" si="33"/>
        <v>18.001107464934591</v>
      </c>
      <c r="X62" s="31">
        <f t="shared" si="33"/>
        <v>16.876423165640503</v>
      </c>
      <c r="Y62" s="31">
        <f t="shared" si="33"/>
        <v>16.431562037676876</v>
      </c>
      <c r="Z62" s="31">
        <f t="shared" si="33"/>
        <v>17.605610762137005</v>
      </c>
      <c r="AA62" s="31">
        <f t="shared" si="33"/>
        <v>17.359491881720615</v>
      </c>
      <c r="AB62" s="31">
        <f t="shared" si="33"/>
        <v>14.093948086651013</v>
      </c>
      <c r="AC62" s="31">
        <f t="shared" si="33"/>
        <v>14.122926916851069</v>
      </c>
      <c r="AD62" s="31">
        <f t="shared" si="33"/>
        <v>14.142461501920145</v>
      </c>
      <c r="AE62" s="31">
        <f t="shared" si="33"/>
        <v>14.16886115253463</v>
      </c>
      <c r="AF62" s="31">
        <f t="shared" si="33"/>
        <v>14.19966627729432</v>
      </c>
      <c r="AG62" s="31">
        <f t="shared" si="33"/>
        <v>15.960724238398836</v>
      </c>
      <c r="AH62" s="31">
        <f t="shared" si="33"/>
        <v>16.008708078128468</v>
      </c>
      <c r="AI62" s="31">
        <f t="shared" si="33"/>
        <v>16.046900519580372</v>
      </c>
      <c r="AJ62" s="31">
        <f t="shared" si="33"/>
        <v>16.083845451772991</v>
      </c>
      <c r="AK62" s="31">
        <f t="shared" si="33"/>
        <v>16.089065298171942</v>
      </c>
      <c r="AL62" s="31">
        <f t="shared" si="33"/>
        <v>16.122499126496976</v>
      </c>
      <c r="AM62" s="31">
        <f t="shared" si="33"/>
        <v>16.16687913784159</v>
      </c>
      <c r="AN62" s="31">
        <f t="shared" si="33"/>
        <v>16.189767950988866</v>
      </c>
      <c r="AO62" s="31">
        <f t="shared" si="33"/>
        <v>16.218117159507592</v>
      </c>
      <c r="AP62" s="31">
        <f t="shared" si="33"/>
        <v>16.2347946579591</v>
      </c>
      <c r="AQ62" s="31">
        <f t="shared" si="33"/>
        <v>15.119076354850002</v>
      </c>
      <c r="AR62" s="31">
        <f t="shared" si="33"/>
        <v>15.148893442148879</v>
      </c>
      <c r="AS62" s="31">
        <f t="shared" si="33"/>
        <v>15.169188325117227</v>
      </c>
      <c r="AT62" s="31">
        <f t="shared" si="33"/>
        <v>15.196277937581439</v>
      </c>
      <c r="AU62" s="31">
        <f t="shared" si="33"/>
        <v>15.22770950595085</v>
      </c>
      <c r="AV62" s="31">
        <f t="shared" si="33"/>
        <v>16.989336499254684</v>
      </c>
      <c r="AW62" s="31">
        <f t="shared" si="33"/>
        <v>17.037837437574726</v>
      </c>
      <c r="AX62" s="31">
        <f t="shared" si="33"/>
        <v>17.076499964127333</v>
      </c>
      <c r="AY62" s="31">
        <f t="shared" si="33"/>
        <v>17.113872392654258</v>
      </c>
      <c r="AZ62" s="31">
        <f t="shared" si="33"/>
        <v>17.119481130443365</v>
      </c>
      <c r="BA62" s="31">
        <f t="shared" si="33"/>
        <v>17.15326883594977</v>
      </c>
      <c r="BB62" s="31">
        <f t="shared" si="33"/>
        <v>17.197970949950246</v>
      </c>
      <c r="BC62" s="31">
        <f t="shared" si="33"/>
        <v>17.221153016906182</v>
      </c>
      <c r="BD62" s="31">
        <f t="shared" si="33"/>
        <v>17.249769274776497</v>
      </c>
      <c r="BE62" s="31">
        <f t="shared" si="33"/>
        <v>17.266690010180042</v>
      </c>
    </row>
    <row r="63" spans="1:57" s="31" customFormat="1">
      <c r="A63" s="31" t="s">
        <v>95</v>
      </c>
      <c r="B63" s="31">
        <f t="shared" ref="B63:BE63" si="34">B43+B56</f>
        <v>0</v>
      </c>
      <c r="C63" s="31">
        <f t="shared" si="34"/>
        <v>26.242503650496801</v>
      </c>
      <c r="D63" s="31">
        <f t="shared" si="34"/>
        <v>46.360246038296246</v>
      </c>
      <c r="E63" s="31">
        <f t="shared" si="34"/>
        <v>45.907110501369601</v>
      </c>
      <c r="F63" s="31">
        <f t="shared" si="34"/>
        <v>52.707620742440746</v>
      </c>
      <c r="G63" s="31">
        <f t="shared" si="34"/>
        <v>52.977064553484219</v>
      </c>
      <c r="H63" s="31">
        <f t="shared" si="34"/>
        <v>26.439221848743017</v>
      </c>
      <c r="I63" s="31">
        <f t="shared" si="34"/>
        <v>30.842423655833695</v>
      </c>
      <c r="J63" s="31">
        <f t="shared" si="34"/>
        <v>31.575913870529398</v>
      </c>
      <c r="K63" s="31">
        <f t="shared" si="34"/>
        <v>30.169014789668985</v>
      </c>
      <c r="L63" s="31">
        <f t="shared" si="34"/>
        <v>34.719501855511815</v>
      </c>
      <c r="M63" s="31">
        <f t="shared" si="34"/>
        <v>72.768076794941109</v>
      </c>
      <c r="N63" s="31">
        <f t="shared" si="34"/>
        <v>25.956889146092266</v>
      </c>
      <c r="O63" s="31">
        <f t="shared" si="34"/>
        <v>24.136532066664088</v>
      </c>
      <c r="P63" s="31">
        <f t="shared" si="34"/>
        <v>24.953740743420411</v>
      </c>
      <c r="Q63" s="31">
        <f t="shared" si="34"/>
        <v>27.079802431681134</v>
      </c>
      <c r="R63" s="31">
        <f t="shared" si="34"/>
        <v>30.12730099231436</v>
      </c>
      <c r="S63" s="31">
        <f t="shared" si="34"/>
        <v>37.733453929655447</v>
      </c>
      <c r="T63" s="31">
        <f t="shared" si="34"/>
        <v>38.308625621199731</v>
      </c>
      <c r="U63" s="31">
        <f t="shared" si="34"/>
        <v>40.005306804876412</v>
      </c>
      <c r="V63" s="31">
        <f t="shared" si="34"/>
        <v>36.28403438195145</v>
      </c>
      <c r="W63" s="31">
        <f t="shared" si="34"/>
        <v>29.519346090017077</v>
      </c>
      <c r="X63" s="31">
        <f t="shared" si="34"/>
        <v>30.760955339032304</v>
      </c>
      <c r="Y63" s="31">
        <f t="shared" si="34"/>
        <v>28.624070543539467</v>
      </c>
      <c r="Z63" s="31">
        <f t="shared" si="34"/>
        <v>34.586580717112625</v>
      </c>
      <c r="AA63" s="31">
        <f t="shared" si="34"/>
        <v>32.178823469833304</v>
      </c>
      <c r="AB63" s="31">
        <f t="shared" si="34"/>
        <v>27.249659117490332</v>
      </c>
      <c r="AC63" s="31">
        <f t="shared" si="34"/>
        <v>29.3057136305288</v>
      </c>
      <c r="AD63" s="31">
        <f t="shared" si="34"/>
        <v>29.305499268662018</v>
      </c>
      <c r="AE63" s="31">
        <f t="shared" si="34"/>
        <v>29.343310032997834</v>
      </c>
      <c r="AF63" s="31">
        <f t="shared" si="34"/>
        <v>29.384760495174874</v>
      </c>
      <c r="AG63" s="31">
        <f t="shared" si="34"/>
        <v>32.546098208121514</v>
      </c>
      <c r="AH63" s="31">
        <f t="shared" si="34"/>
        <v>40.139444652677298</v>
      </c>
      <c r="AI63" s="31">
        <f t="shared" si="34"/>
        <v>40.126640836488143</v>
      </c>
      <c r="AJ63" s="31">
        <f t="shared" si="34"/>
        <v>40.152655672466217</v>
      </c>
      <c r="AK63" s="31">
        <f t="shared" si="34"/>
        <v>40.150384904743909</v>
      </c>
      <c r="AL63" s="31">
        <f t="shared" si="34"/>
        <v>30.598745195901024</v>
      </c>
      <c r="AM63" s="31">
        <f t="shared" si="34"/>
        <v>32.669588821657307</v>
      </c>
      <c r="AN63" s="31">
        <f t="shared" si="34"/>
        <v>32.672433398049321</v>
      </c>
      <c r="AO63" s="31">
        <f t="shared" si="34"/>
        <v>32.712165346919818</v>
      </c>
      <c r="AP63" s="31">
        <f t="shared" si="34"/>
        <v>32.446463478538092</v>
      </c>
      <c r="AQ63" s="31">
        <f t="shared" si="34"/>
        <v>28.283942353416219</v>
      </c>
      <c r="AR63" s="31">
        <f t="shared" si="34"/>
        <v>30.340008513068039</v>
      </c>
      <c r="AS63" s="31">
        <f t="shared" si="34"/>
        <v>30.339804714661806</v>
      </c>
      <c r="AT63" s="31">
        <f t="shared" si="34"/>
        <v>30.377625065219</v>
      </c>
      <c r="AU63" s="31">
        <f t="shared" si="34"/>
        <v>30.419084231105849</v>
      </c>
      <c r="AV63" s="31">
        <f t="shared" si="34"/>
        <v>33.580429850096984</v>
      </c>
      <c r="AW63" s="31">
        <f t="shared" si="34"/>
        <v>41.173783479140099</v>
      </c>
      <c r="AX63" s="31">
        <f t="shared" si="34"/>
        <v>41.160986194239136</v>
      </c>
      <c r="AY63" s="31">
        <f t="shared" si="34"/>
        <v>41.187006969784733</v>
      </c>
      <c r="AZ63" s="31">
        <f t="shared" si="34"/>
        <v>41.184741605258594</v>
      </c>
      <c r="BA63" s="31">
        <f t="shared" si="34"/>
        <v>31.633106813130045</v>
      </c>
      <c r="BB63" s="31">
        <f t="shared" si="34"/>
        <v>33.703954914130115</v>
      </c>
      <c r="BC63" s="31">
        <f t="shared" si="34"/>
        <v>33.706803564944785</v>
      </c>
      <c r="BD63" s="31">
        <f t="shared" si="34"/>
        <v>33.74653922415758</v>
      </c>
      <c r="BE63" s="31">
        <f t="shared" si="34"/>
        <v>33.48084073527135</v>
      </c>
    </row>
    <row r="64" spans="1:57" s="31" customFormat="1"/>
    <row r="65" spans="1:57" s="31" customFormat="1">
      <c r="A65" s="30" t="s">
        <v>109</v>
      </c>
      <c r="B65" s="31">
        <v>1</v>
      </c>
      <c r="C65" s="31">
        <v>2</v>
      </c>
      <c r="D65" s="31">
        <v>3</v>
      </c>
      <c r="E65" s="31">
        <v>4</v>
      </c>
      <c r="F65" s="31">
        <v>5</v>
      </c>
      <c r="G65" s="31">
        <v>6</v>
      </c>
      <c r="H65" s="31">
        <v>7</v>
      </c>
      <c r="I65" s="31">
        <v>8</v>
      </c>
      <c r="J65" s="31">
        <v>9</v>
      </c>
      <c r="K65" s="31">
        <v>10</v>
      </c>
      <c r="L65" s="31">
        <v>11</v>
      </c>
      <c r="M65" s="31">
        <v>12</v>
      </c>
      <c r="N65" s="31">
        <v>13</v>
      </c>
      <c r="O65" s="31">
        <v>14</v>
      </c>
      <c r="P65" s="31">
        <v>15</v>
      </c>
      <c r="Q65" s="31">
        <v>16</v>
      </c>
      <c r="R65" s="31">
        <v>17</v>
      </c>
      <c r="S65" s="31">
        <v>18</v>
      </c>
      <c r="T65" s="31">
        <v>19</v>
      </c>
      <c r="U65" s="31">
        <v>20</v>
      </c>
      <c r="V65" s="31">
        <v>21</v>
      </c>
      <c r="W65" s="31">
        <v>22</v>
      </c>
      <c r="X65" s="31">
        <v>23</v>
      </c>
      <c r="Y65" s="31">
        <v>24</v>
      </c>
      <c r="Z65" s="31">
        <v>25</v>
      </c>
      <c r="AA65" s="31">
        <v>26</v>
      </c>
      <c r="AB65" s="31">
        <v>27</v>
      </c>
      <c r="AC65" s="31">
        <v>28</v>
      </c>
      <c r="AD65" s="31">
        <v>29</v>
      </c>
      <c r="AE65" s="31">
        <v>30</v>
      </c>
      <c r="AF65" s="31">
        <v>31</v>
      </c>
      <c r="AG65" s="31">
        <v>32</v>
      </c>
      <c r="AH65" s="31">
        <v>33</v>
      </c>
      <c r="AI65" s="31">
        <v>34</v>
      </c>
      <c r="AJ65" s="31">
        <v>35</v>
      </c>
      <c r="AK65" s="31">
        <v>36</v>
      </c>
      <c r="AL65" s="31">
        <v>37</v>
      </c>
      <c r="AM65" s="31">
        <v>38</v>
      </c>
      <c r="AN65" s="31">
        <v>39</v>
      </c>
      <c r="AO65" s="31">
        <v>40</v>
      </c>
      <c r="AP65" s="31">
        <v>41</v>
      </c>
      <c r="AQ65" s="31">
        <v>42</v>
      </c>
      <c r="AR65" s="31">
        <v>43</v>
      </c>
      <c r="AS65" s="31">
        <v>44</v>
      </c>
      <c r="AT65" s="31">
        <v>45</v>
      </c>
      <c r="AU65" s="31">
        <v>46</v>
      </c>
      <c r="AV65" s="31">
        <v>47</v>
      </c>
      <c r="AW65" s="31">
        <v>48</v>
      </c>
      <c r="AX65" s="31">
        <v>49</v>
      </c>
      <c r="AY65" s="31">
        <v>50</v>
      </c>
      <c r="AZ65" s="31">
        <v>51</v>
      </c>
      <c r="BA65" s="31">
        <v>52</v>
      </c>
      <c r="BB65" s="31">
        <v>53</v>
      </c>
      <c r="BC65" s="31">
        <v>54</v>
      </c>
      <c r="BD65" s="31">
        <v>55</v>
      </c>
      <c r="BE65" s="31">
        <v>56</v>
      </c>
    </row>
    <row r="66" spans="1:57" s="31" customFormat="1">
      <c r="A66" s="31" t="s">
        <v>91</v>
      </c>
      <c r="B66" s="31">
        <f>B59</f>
        <v>0</v>
      </c>
      <c r="C66" s="31">
        <f>C59+B66</f>
        <v>14.649576045471875</v>
      </c>
      <c r="D66" s="31">
        <f t="shared" ref="D66:BE66" si="35">D59+C66</f>
        <v>32.291912299798426</v>
      </c>
      <c r="E66" s="31">
        <f t="shared" si="35"/>
        <v>48.749433115101411</v>
      </c>
      <c r="F66" s="31">
        <f t="shared" si="35"/>
        <v>71.348353654784745</v>
      </c>
      <c r="G66" s="31">
        <f t="shared" si="35"/>
        <v>92.372963575790507</v>
      </c>
      <c r="H66" s="31">
        <f t="shared" si="35"/>
        <v>107.81996983382842</v>
      </c>
      <c r="I66" s="31">
        <f t="shared" si="35"/>
        <v>124.61367227537548</v>
      </c>
      <c r="J66" s="31">
        <f t="shared" si="35"/>
        <v>141.79128849758902</v>
      </c>
      <c r="K66" s="31">
        <f t="shared" si="35"/>
        <v>158.0280842934263</v>
      </c>
      <c r="L66" s="31">
        <f t="shared" si="35"/>
        <v>177.55470853238432</v>
      </c>
      <c r="M66" s="31">
        <f t="shared" si="35"/>
        <v>276.23502311609388</v>
      </c>
      <c r="N66" s="31">
        <f t="shared" si="35"/>
        <v>297.61968397985163</v>
      </c>
      <c r="O66" s="31">
        <f t="shared" si="35"/>
        <v>317.99062569179767</v>
      </c>
      <c r="P66" s="31">
        <f t="shared" si="35"/>
        <v>339.32270978056715</v>
      </c>
      <c r="Q66" s="31">
        <f t="shared" si="35"/>
        <v>361.9109577483203</v>
      </c>
      <c r="R66" s="31">
        <f t="shared" si="35"/>
        <v>383.54659177369297</v>
      </c>
      <c r="S66" s="31">
        <f t="shared" si="35"/>
        <v>405.37551667660938</v>
      </c>
      <c r="T66" s="31">
        <f t="shared" si="35"/>
        <v>427.45377304406321</v>
      </c>
      <c r="U66" s="31">
        <f t="shared" si="35"/>
        <v>449.91354118041153</v>
      </c>
      <c r="V66" s="31">
        <f t="shared" si="35"/>
        <v>472.62872748483795</v>
      </c>
      <c r="W66" s="31">
        <f t="shared" si="35"/>
        <v>496.38686994484249</v>
      </c>
      <c r="X66" s="31">
        <f t="shared" si="35"/>
        <v>520.43703153303807</v>
      </c>
      <c r="Y66" s="31">
        <f t="shared" si="35"/>
        <v>544.75857182578613</v>
      </c>
      <c r="Z66" s="31">
        <f t="shared" si="35"/>
        <v>567.50647386699166</v>
      </c>
      <c r="AA66" s="31">
        <f t="shared" si="35"/>
        <v>590.26112669630197</v>
      </c>
      <c r="AB66" s="31">
        <f t="shared" si="35"/>
        <v>608.48855786593606</v>
      </c>
      <c r="AC66" s="31">
        <f t="shared" si="35"/>
        <v>626.74251155400509</v>
      </c>
      <c r="AD66" s="31">
        <f t="shared" si="35"/>
        <v>645.01348509827528</v>
      </c>
      <c r="AE66" s="31">
        <f t="shared" si="35"/>
        <v>663.30828140199094</v>
      </c>
      <c r="AF66" s="31">
        <f t="shared" si="35"/>
        <v>681.63124130423057</v>
      </c>
      <c r="AG66" s="31">
        <f t="shared" si="35"/>
        <v>702.89517763276717</v>
      </c>
      <c r="AH66" s="31">
        <f t="shared" si="35"/>
        <v>724.2005868804365</v>
      </c>
      <c r="AI66" s="31">
        <f t="shared" si="35"/>
        <v>745.53828622560354</v>
      </c>
      <c r="AJ66" s="31">
        <f t="shared" si="35"/>
        <v>766.90753401839856</v>
      </c>
      <c r="AK66" s="31">
        <f t="shared" si="35"/>
        <v>788.27702475271951</v>
      </c>
      <c r="AL66" s="31">
        <f t="shared" si="35"/>
        <v>809.69710413075268</v>
      </c>
      <c r="AM66" s="31">
        <f t="shared" si="35"/>
        <v>831.15718014026822</v>
      </c>
      <c r="AN66" s="31">
        <f t="shared" si="35"/>
        <v>852.63599498000599</v>
      </c>
      <c r="AO66" s="31">
        <f t="shared" si="35"/>
        <v>873.70776920511389</v>
      </c>
      <c r="AP66" s="31">
        <f t="shared" si="35"/>
        <v>894.73849274881172</v>
      </c>
      <c r="AQ66" s="31">
        <f t="shared" si="35"/>
        <v>914.00033614422682</v>
      </c>
      <c r="AR66" s="31">
        <f t="shared" si="35"/>
        <v>933.28870205807709</v>
      </c>
      <c r="AS66" s="31">
        <f t="shared" si="35"/>
        <v>952.59408782812898</v>
      </c>
      <c r="AT66" s="31">
        <f t="shared" si="35"/>
        <v>971.92329635762565</v>
      </c>
      <c r="AU66" s="31">
        <f t="shared" si="35"/>
        <v>991.2806684856464</v>
      </c>
      <c r="AV66" s="31">
        <f t="shared" si="35"/>
        <v>1013.5790170399642</v>
      </c>
      <c r="AW66" s="31">
        <f t="shared" si="35"/>
        <v>1035.9188385134153</v>
      </c>
      <c r="AX66" s="31">
        <f t="shared" si="35"/>
        <v>1058.2909500843634</v>
      </c>
      <c r="AY66" s="31">
        <f t="shared" si="35"/>
        <v>1080.6946101029396</v>
      </c>
      <c r="AZ66" s="31">
        <f t="shared" si="35"/>
        <v>1103.0985130630418</v>
      </c>
      <c r="BA66" s="31">
        <f t="shared" si="35"/>
        <v>1125.5530046668562</v>
      </c>
      <c r="BB66" s="31">
        <f t="shared" si="35"/>
        <v>1148.047492902153</v>
      </c>
      <c r="BC66" s="31">
        <f t="shared" si="35"/>
        <v>1170.560719967672</v>
      </c>
      <c r="BD66" s="31">
        <f t="shared" si="35"/>
        <v>1192.6669064185614</v>
      </c>
      <c r="BE66" s="31">
        <f t="shared" si="35"/>
        <v>1214.7320421880402</v>
      </c>
    </row>
    <row r="67" spans="1:57" s="31" customFormat="1">
      <c r="A67" s="31" t="s">
        <v>92</v>
      </c>
      <c r="C67" s="31">
        <f t="shared" ref="C67:BE67" si="36">C60+B67</f>
        <v>24.851082432808973</v>
      </c>
      <c r="D67" s="31">
        <f t="shared" si="36"/>
        <v>81.069567725598176</v>
      </c>
      <c r="E67" s="31">
        <f t="shared" si="36"/>
        <v>137.17896995773336</v>
      </c>
      <c r="F67" s="31">
        <f t="shared" si="36"/>
        <v>200.52624406054611</v>
      </c>
      <c r="G67" s="31">
        <f t="shared" si="36"/>
        <v>262.03961399748908</v>
      </c>
      <c r="H67" s="31">
        <f t="shared" si="36"/>
        <v>278.0603971923361</v>
      </c>
      <c r="I67" s="31">
        <f t="shared" si="36"/>
        <v>295.18149154957166</v>
      </c>
      <c r="J67" s="31">
        <f t="shared" si="36"/>
        <v>312.47667817127478</v>
      </c>
      <c r="K67" s="31">
        <f t="shared" si="36"/>
        <v>328.68199539296307</v>
      </c>
      <c r="L67" s="31">
        <f t="shared" si="36"/>
        <v>347.81209767375566</v>
      </c>
      <c r="M67" s="31">
        <f t="shared" si="36"/>
        <v>445.19586432899695</v>
      </c>
      <c r="N67" s="31">
        <f t="shared" si="36"/>
        <v>465.0566858425538</v>
      </c>
      <c r="O67" s="31">
        <f t="shared" si="36"/>
        <v>483.74336385370077</v>
      </c>
      <c r="P67" s="31">
        <f t="shared" si="36"/>
        <v>503.1316893884316</v>
      </c>
      <c r="Q67" s="31">
        <f t="shared" si="36"/>
        <v>523.5002930902416</v>
      </c>
      <c r="R67" s="31">
        <f t="shared" si="36"/>
        <v>544.23978874280544</v>
      </c>
      <c r="S67" s="31">
        <f t="shared" si="36"/>
        <v>572.41208746440986</v>
      </c>
      <c r="T67" s="31">
        <f t="shared" si="36"/>
        <v>600.57312371664079</v>
      </c>
      <c r="U67" s="31">
        <f t="shared" si="36"/>
        <v>628.85953570777701</v>
      </c>
      <c r="V67" s="31">
        <f t="shared" si="36"/>
        <v>656.79998288155195</v>
      </c>
      <c r="W67" s="31">
        <f t="shared" si="36"/>
        <v>671.76566063887867</v>
      </c>
      <c r="X67" s="31">
        <f t="shared" si="36"/>
        <v>686.80537722474617</v>
      </c>
      <c r="Y67" s="31">
        <f t="shared" si="36"/>
        <v>701.8954684140582</v>
      </c>
      <c r="Z67" s="31">
        <f t="shared" si="36"/>
        <v>717.03946497384743</v>
      </c>
      <c r="AA67" s="31">
        <f t="shared" si="36"/>
        <v>732.22397847761908</v>
      </c>
      <c r="AB67" s="31">
        <f t="shared" si="36"/>
        <v>747.67790950437461</v>
      </c>
      <c r="AC67" s="31">
        <f t="shared" si="36"/>
        <v>763.17419218851535</v>
      </c>
      <c r="AD67" s="31">
        <f t="shared" si="36"/>
        <v>778.7019702109227</v>
      </c>
      <c r="AE67" s="31">
        <f t="shared" si="36"/>
        <v>794.26682807801467</v>
      </c>
      <c r="AF67" s="31">
        <f t="shared" si="36"/>
        <v>809.87200787862389</v>
      </c>
      <c r="AG67" s="31">
        <f t="shared" si="36"/>
        <v>830.92690650437862</v>
      </c>
      <c r="AH67" s="31">
        <f t="shared" si="36"/>
        <v>860.52052174614516</v>
      </c>
      <c r="AI67" s="31">
        <f t="shared" si="36"/>
        <v>890.12739444106683</v>
      </c>
      <c r="AJ67" s="31">
        <f t="shared" si="36"/>
        <v>919.75167492771823</v>
      </c>
      <c r="AK67" s="31">
        <f t="shared" si="36"/>
        <v>949.0176278052918</v>
      </c>
      <c r="AL67" s="31">
        <f t="shared" si="36"/>
        <v>965.29295313750288</v>
      </c>
      <c r="AM67" s="31">
        <f t="shared" si="36"/>
        <v>981.63274364085169</v>
      </c>
      <c r="AN67" s="31">
        <f t="shared" si="36"/>
        <v>998.0132639117088</v>
      </c>
      <c r="AO67" s="31">
        <f t="shared" si="36"/>
        <v>1014.4379713665285</v>
      </c>
      <c r="AP67" s="31">
        <f t="shared" si="36"/>
        <v>1030.8934024015157</v>
      </c>
      <c r="AQ67" s="31">
        <f t="shared" si="36"/>
        <v>1047.3817456540521</v>
      </c>
      <c r="AR67" s="31">
        <f t="shared" si="36"/>
        <v>1063.9124405639741</v>
      </c>
      <c r="AS67" s="31">
        <f t="shared" si="36"/>
        <v>1080.474630812163</v>
      </c>
      <c r="AT67" s="31">
        <f t="shared" si="36"/>
        <v>1097.073900905036</v>
      </c>
      <c r="AU67" s="31">
        <f t="shared" si="36"/>
        <v>1113.7134929314263</v>
      </c>
      <c r="AV67" s="31">
        <f t="shared" si="36"/>
        <v>1135.8028037829624</v>
      </c>
      <c r="AW67" s="31">
        <f t="shared" si="36"/>
        <v>1166.4308312505107</v>
      </c>
      <c r="AX67" s="31">
        <f t="shared" si="36"/>
        <v>1197.0721161712133</v>
      </c>
      <c r="AY67" s="31">
        <f t="shared" si="36"/>
        <v>1227.730808883646</v>
      </c>
      <c r="AZ67" s="31">
        <f t="shared" si="36"/>
        <v>1258.0311739870008</v>
      </c>
      <c r="BA67" s="31">
        <f t="shared" si="36"/>
        <v>1275.3409115449931</v>
      </c>
      <c r="BB67" s="31">
        <f t="shared" si="36"/>
        <v>1292.7151142741232</v>
      </c>
      <c r="BC67" s="31">
        <f t="shared" si="36"/>
        <v>1310.1300467707617</v>
      </c>
      <c r="BD67" s="31">
        <f t="shared" si="36"/>
        <v>1327.5891664513631</v>
      </c>
      <c r="BE67" s="31">
        <f t="shared" si="36"/>
        <v>1345.0790097121312</v>
      </c>
    </row>
    <row r="68" spans="1:57" s="31" customFormat="1">
      <c r="A68" s="31" t="s">
        <v>93</v>
      </c>
      <c r="C68" s="31">
        <f t="shared" ref="C68:BE68" si="37">C61+B68</f>
        <v>31.746903546905262</v>
      </c>
      <c r="D68" s="31">
        <f t="shared" si="37"/>
        <v>94.290665704336277</v>
      </c>
      <c r="E68" s="31">
        <f t="shared" si="37"/>
        <v>155.8680595945055</v>
      </c>
      <c r="F68" s="31">
        <f t="shared" si="37"/>
        <v>228.30630046146706</v>
      </c>
      <c r="G68" s="31">
        <f t="shared" si="37"/>
        <v>299.99384820522567</v>
      </c>
      <c r="H68" s="31">
        <f t="shared" si="37"/>
        <v>324.93415610149441</v>
      </c>
      <c r="I68" s="31">
        <f t="shared" si="37"/>
        <v>350.91581335132088</v>
      </c>
      <c r="J68" s="31">
        <f t="shared" si="37"/>
        <v>376.91806239046542</v>
      </c>
      <c r="K68" s="31">
        <f t="shared" si="37"/>
        <v>400.53928137104964</v>
      </c>
      <c r="L68" s="31">
        <f t="shared" si="37"/>
        <v>431.4616300286412</v>
      </c>
      <c r="M68" s="31">
        <f t="shared" si="37"/>
        <v>488.49586409448597</v>
      </c>
      <c r="N68" s="31">
        <f t="shared" si="37"/>
        <v>517.56688670602853</v>
      </c>
      <c r="O68" s="31">
        <f t="shared" si="37"/>
        <v>544.30413789720603</v>
      </c>
      <c r="P68" s="31">
        <f t="shared" si="37"/>
        <v>573.22756629610706</v>
      </c>
      <c r="Q68" s="31">
        <f t="shared" si="37"/>
        <v>604.94782631859289</v>
      </c>
      <c r="R68" s="31">
        <f t="shared" si="37"/>
        <v>641.93626078161617</v>
      </c>
      <c r="S68" s="31">
        <f t="shared" si="37"/>
        <v>687.56372400613384</v>
      </c>
      <c r="T68" s="31">
        <f t="shared" si="37"/>
        <v>733.82562587783616</v>
      </c>
      <c r="U68" s="31">
        <f t="shared" si="37"/>
        <v>782.40509206102149</v>
      </c>
      <c r="V68" s="31">
        <f t="shared" si="37"/>
        <v>825.63307808703462</v>
      </c>
      <c r="W68" s="31">
        <f t="shared" si="37"/>
        <v>859.58464714515185</v>
      </c>
      <c r="X68" s="31">
        <f t="shared" si="37"/>
        <v>892.56383179627278</v>
      </c>
      <c r="Y68" s="31">
        <f t="shared" si="37"/>
        <v>922.69936677511203</v>
      </c>
      <c r="Z68" s="31">
        <f t="shared" si="37"/>
        <v>960.70573893013341</v>
      </c>
      <c r="AA68" s="31">
        <f t="shared" si="37"/>
        <v>995.93697535928584</v>
      </c>
      <c r="AB68" s="31">
        <f t="shared" si="37"/>
        <v>1030.8605954936115</v>
      </c>
      <c r="AC68" s="31">
        <f t="shared" si="37"/>
        <v>1065.8265672853227</v>
      </c>
      <c r="AD68" s="31">
        <f t="shared" si="37"/>
        <v>1100.8240344153003</v>
      </c>
      <c r="AE68" s="31">
        <f t="shared" si="37"/>
        <v>1135.8585813899626</v>
      </c>
      <c r="AF68" s="31">
        <f t="shared" si="37"/>
        <v>1170.9334502981421</v>
      </c>
      <c r="AG68" s="31">
        <f t="shared" si="37"/>
        <v>1211.4580380314671</v>
      </c>
      <c r="AH68" s="31">
        <f t="shared" si="37"/>
        <v>1260.5213423808041</v>
      </c>
      <c r="AI68" s="31">
        <f t="shared" si="37"/>
        <v>1309.5979041832961</v>
      </c>
      <c r="AJ68" s="31">
        <f t="shared" si="37"/>
        <v>1358.6918737775179</v>
      </c>
      <c r="AK68" s="31">
        <f t="shared" si="37"/>
        <v>1407.4275157626616</v>
      </c>
      <c r="AL68" s="31">
        <f t="shared" si="37"/>
        <v>1443.1725302024429</v>
      </c>
      <c r="AM68" s="31">
        <f t="shared" si="37"/>
        <v>1478.9820098133619</v>
      </c>
      <c r="AN68" s="31">
        <f t="shared" si="37"/>
        <v>1514.8322191917894</v>
      </c>
      <c r="AO68" s="31">
        <f t="shared" si="37"/>
        <v>1550.7266157541792</v>
      </c>
      <c r="AP68" s="31">
        <f t="shared" si="37"/>
        <v>1586.6517358967367</v>
      </c>
      <c r="AQ68" s="31">
        <f t="shared" si="37"/>
        <v>1622.6097682568434</v>
      </c>
      <c r="AR68" s="31">
        <f t="shared" si="37"/>
        <v>1658.6101522743356</v>
      </c>
      <c r="AS68" s="31">
        <f t="shared" si="37"/>
        <v>1694.6420316300948</v>
      </c>
      <c r="AT68" s="31">
        <f t="shared" si="37"/>
        <v>1730.7109908305381</v>
      </c>
      <c r="AU68" s="31">
        <f t="shared" si="37"/>
        <v>1766.8202719644987</v>
      </c>
      <c r="AV68" s="31">
        <f t="shared" si="37"/>
        <v>1808.3792719236051</v>
      </c>
      <c r="AW68" s="31">
        <f t="shared" si="37"/>
        <v>1858.4769884987236</v>
      </c>
      <c r="AX68" s="31">
        <f t="shared" si="37"/>
        <v>1908.5879625269965</v>
      </c>
      <c r="AY68" s="31">
        <f t="shared" si="37"/>
        <v>1958.7163443469994</v>
      </c>
      <c r="AZ68" s="31">
        <f t="shared" si="37"/>
        <v>2008.4863985579245</v>
      </c>
      <c r="BA68" s="31">
        <f t="shared" si="37"/>
        <v>2045.2658252234874</v>
      </c>
      <c r="BB68" s="31">
        <f t="shared" si="37"/>
        <v>2082.1097170601874</v>
      </c>
      <c r="BC68" s="31">
        <f t="shared" si="37"/>
        <v>2118.9943386643963</v>
      </c>
      <c r="BD68" s="31">
        <f t="shared" si="37"/>
        <v>2155.9231474525677</v>
      </c>
      <c r="BE68" s="31">
        <f t="shared" si="37"/>
        <v>2192.8826798209061</v>
      </c>
    </row>
    <row r="69" spans="1:57" s="31" customFormat="1">
      <c r="A69" s="31" t="s">
        <v>94</v>
      </c>
      <c r="C69" s="31">
        <f t="shared" ref="C69:BE69" si="38">C62+B69</f>
        <v>8.8131754271715419</v>
      </c>
      <c r="D69" s="31">
        <f t="shared" si="38"/>
        <v>18.428279252628872</v>
      </c>
      <c r="E69" s="31">
        <f t="shared" si="38"/>
        <v>28.336428758332218</v>
      </c>
      <c r="F69" s="31">
        <f t="shared" si="38"/>
        <v>40.247466411403877</v>
      </c>
      <c r="G69" s="31">
        <f t="shared" si="38"/>
        <v>49.794629846556781</v>
      </c>
      <c r="H69" s="31">
        <f t="shared" si="38"/>
        <v>57.67675643501164</v>
      </c>
      <c r="I69" s="31">
        <f t="shared" si="38"/>
        <v>66.126816350090579</v>
      </c>
      <c r="J69" s="31">
        <f t="shared" si="38"/>
        <v>74.722637307964845</v>
      </c>
      <c r="K69" s="31">
        <f t="shared" si="38"/>
        <v>83.234754672381882</v>
      </c>
      <c r="L69" s="31">
        <f t="shared" si="38"/>
        <v>93.622636404402954</v>
      </c>
      <c r="M69" s="31">
        <f t="shared" si="38"/>
        <v>184.00781455485986</v>
      </c>
      <c r="N69" s="31">
        <f t="shared" si="38"/>
        <v>196.59959168572695</v>
      </c>
      <c r="O69" s="31">
        <f t="shared" si="38"/>
        <v>208.84542415266205</v>
      </c>
      <c r="P69" s="31">
        <f t="shared" si="38"/>
        <v>222.20343450154954</v>
      </c>
      <c r="Q69" s="31">
        <f t="shared" si="38"/>
        <v>235.28396077709485</v>
      </c>
      <c r="R69" s="31">
        <f t="shared" si="38"/>
        <v>250.21144852572738</v>
      </c>
      <c r="S69" s="31">
        <f t="shared" si="38"/>
        <v>266.09597874191394</v>
      </c>
      <c r="T69" s="31">
        <f t="shared" si="38"/>
        <v>280.98673718407582</v>
      </c>
      <c r="U69" s="31">
        <f t="shared" si="38"/>
        <v>296.62560009325279</v>
      </c>
      <c r="V69" s="31">
        <f t="shared" si="38"/>
        <v>312.19612851594212</v>
      </c>
      <c r="W69" s="31">
        <f t="shared" si="38"/>
        <v>330.19723598087671</v>
      </c>
      <c r="X69" s="31">
        <f t="shared" si="38"/>
        <v>347.07365914651723</v>
      </c>
      <c r="Y69" s="31">
        <f t="shared" si="38"/>
        <v>363.50522118419411</v>
      </c>
      <c r="Z69" s="31">
        <f t="shared" si="38"/>
        <v>381.11083194633113</v>
      </c>
      <c r="AA69" s="31">
        <f t="shared" si="38"/>
        <v>398.47032382805173</v>
      </c>
      <c r="AB69" s="31">
        <f t="shared" si="38"/>
        <v>412.56427191470277</v>
      </c>
      <c r="AC69" s="31">
        <f t="shared" si="38"/>
        <v>426.68719883155381</v>
      </c>
      <c r="AD69" s="31">
        <f t="shared" si="38"/>
        <v>440.82966033347395</v>
      </c>
      <c r="AE69" s="31">
        <f t="shared" si="38"/>
        <v>454.9985214860086</v>
      </c>
      <c r="AF69" s="31">
        <f t="shared" si="38"/>
        <v>469.19818776330294</v>
      </c>
      <c r="AG69" s="31">
        <f t="shared" si="38"/>
        <v>485.15891200170176</v>
      </c>
      <c r="AH69" s="31">
        <f t="shared" si="38"/>
        <v>501.16762007983021</v>
      </c>
      <c r="AI69" s="31">
        <f t="shared" si="38"/>
        <v>517.21452059941055</v>
      </c>
      <c r="AJ69" s="31">
        <f t="shared" si="38"/>
        <v>533.29836605118351</v>
      </c>
      <c r="AK69" s="31">
        <f t="shared" si="38"/>
        <v>549.38743134935544</v>
      </c>
      <c r="AL69" s="31">
        <f t="shared" si="38"/>
        <v>565.50993047585246</v>
      </c>
      <c r="AM69" s="31">
        <f t="shared" si="38"/>
        <v>581.6768096136941</v>
      </c>
      <c r="AN69" s="31">
        <f t="shared" si="38"/>
        <v>597.86657756468298</v>
      </c>
      <c r="AO69" s="31">
        <f t="shared" si="38"/>
        <v>614.08469472419063</v>
      </c>
      <c r="AP69" s="31">
        <f t="shared" si="38"/>
        <v>630.31948938214975</v>
      </c>
      <c r="AQ69" s="31">
        <f t="shared" si="38"/>
        <v>645.43856573699975</v>
      </c>
      <c r="AR69" s="31">
        <f t="shared" si="38"/>
        <v>660.5874591791486</v>
      </c>
      <c r="AS69" s="31">
        <f t="shared" si="38"/>
        <v>675.75664750426586</v>
      </c>
      <c r="AT69" s="31">
        <f t="shared" si="38"/>
        <v>690.95292544184724</v>
      </c>
      <c r="AU69" s="31">
        <f t="shared" si="38"/>
        <v>706.18063494779813</v>
      </c>
      <c r="AV69" s="31">
        <f t="shared" si="38"/>
        <v>723.16997144705283</v>
      </c>
      <c r="AW69" s="31">
        <f t="shared" si="38"/>
        <v>740.20780888462753</v>
      </c>
      <c r="AX69" s="31">
        <f t="shared" si="38"/>
        <v>757.2843088487549</v>
      </c>
      <c r="AY69" s="31">
        <f t="shared" si="38"/>
        <v>774.39818124140913</v>
      </c>
      <c r="AZ69" s="31">
        <f t="shared" si="38"/>
        <v>791.51766237185245</v>
      </c>
      <c r="BA69" s="31">
        <f t="shared" si="38"/>
        <v>808.67093120780225</v>
      </c>
      <c r="BB69" s="31">
        <f t="shared" si="38"/>
        <v>825.86890215775247</v>
      </c>
      <c r="BC69" s="31">
        <f t="shared" si="38"/>
        <v>843.09005517465869</v>
      </c>
      <c r="BD69" s="31">
        <f t="shared" si="38"/>
        <v>860.33982444943513</v>
      </c>
      <c r="BE69" s="31">
        <f t="shared" si="38"/>
        <v>877.60651445961514</v>
      </c>
    </row>
    <row r="70" spans="1:57" s="31" customFormat="1">
      <c r="A70" s="31" t="s">
        <v>95</v>
      </c>
      <c r="C70" s="31">
        <f t="shared" ref="C70:BE70" si="39">C63+B70</f>
        <v>26.242503650496801</v>
      </c>
      <c r="D70" s="31">
        <f t="shared" si="39"/>
        <v>72.60274968879304</v>
      </c>
      <c r="E70" s="31">
        <f t="shared" si="39"/>
        <v>118.50986019016264</v>
      </c>
      <c r="F70" s="31">
        <f t="shared" si="39"/>
        <v>171.21748093260339</v>
      </c>
      <c r="G70" s="31">
        <f t="shared" si="39"/>
        <v>224.19454548608761</v>
      </c>
      <c r="H70" s="31">
        <f t="shared" si="39"/>
        <v>250.63376733483062</v>
      </c>
      <c r="I70" s="31">
        <f t="shared" si="39"/>
        <v>281.47619099066429</v>
      </c>
      <c r="J70" s="31">
        <f t="shared" si="39"/>
        <v>313.0521048611937</v>
      </c>
      <c r="K70" s="31">
        <f t="shared" si="39"/>
        <v>343.2211196508627</v>
      </c>
      <c r="L70" s="31">
        <f t="shared" si="39"/>
        <v>377.9406215063745</v>
      </c>
      <c r="M70" s="31">
        <f t="shared" si="39"/>
        <v>450.70869830131562</v>
      </c>
      <c r="N70" s="31">
        <f t="shared" si="39"/>
        <v>476.66558744740792</v>
      </c>
      <c r="O70" s="31">
        <f t="shared" si="39"/>
        <v>500.80211951407199</v>
      </c>
      <c r="P70" s="31">
        <f t="shared" si="39"/>
        <v>525.75586025749237</v>
      </c>
      <c r="Q70" s="31">
        <f t="shared" si="39"/>
        <v>552.83566268917355</v>
      </c>
      <c r="R70" s="31">
        <f t="shared" si="39"/>
        <v>582.96296368148796</v>
      </c>
      <c r="S70" s="31">
        <f t="shared" si="39"/>
        <v>620.69641761114337</v>
      </c>
      <c r="T70" s="31">
        <f t="shared" si="39"/>
        <v>659.00504323234316</v>
      </c>
      <c r="U70" s="31">
        <f t="shared" si="39"/>
        <v>699.01035003721961</v>
      </c>
      <c r="V70" s="31">
        <f t="shared" si="39"/>
        <v>735.29438441917102</v>
      </c>
      <c r="W70" s="31">
        <f t="shared" si="39"/>
        <v>764.81373050918808</v>
      </c>
      <c r="X70" s="31">
        <f t="shared" si="39"/>
        <v>795.57468584822038</v>
      </c>
      <c r="Y70" s="31">
        <f t="shared" si="39"/>
        <v>824.19875639175984</v>
      </c>
      <c r="Z70" s="31">
        <f t="shared" si="39"/>
        <v>858.78533710887245</v>
      </c>
      <c r="AA70" s="31">
        <f t="shared" si="39"/>
        <v>890.96416057870579</v>
      </c>
      <c r="AB70" s="31">
        <f t="shared" si="39"/>
        <v>918.21381969619608</v>
      </c>
      <c r="AC70" s="31">
        <f t="shared" si="39"/>
        <v>947.51953332672485</v>
      </c>
      <c r="AD70" s="31">
        <f t="shared" si="39"/>
        <v>976.82503259538692</v>
      </c>
      <c r="AE70" s="31">
        <f t="shared" si="39"/>
        <v>1006.1683426283847</v>
      </c>
      <c r="AF70" s="31">
        <f t="shared" si="39"/>
        <v>1035.5531031235596</v>
      </c>
      <c r="AG70" s="31">
        <f t="shared" si="39"/>
        <v>1068.0992013316811</v>
      </c>
      <c r="AH70" s="31">
        <f t="shared" si="39"/>
        <v>1108.2386459843583</v>
      </c>
      <c r="AI70" s="31">
        <f t="shared" si="39"/>
        <v>1148.3652868208464</v>
      </c>
      <c r="AJ70" s="31">
        <f t="shared" si="39"/>
        <v>1188.5179424933126</v>
      </c>
      <c r="AK70" s="31">
        <f t="shared" si="39"/>
        <v>1228.6683273980566</v>
      </c>
      <c r="AL70" s="31">
        <f t="shared" si="39"/>
        <v>1259.2670725939577</v>
      </c>
      <c r="AM70" s="31">
        <f t="shared" si="39"/>
        <v>1291.9366614156149</v>
      </c>
      <c r="AN70" s="31">
        <f t="shared" si="39"/>
        <v>1324.6090948136643</v>
      </c>
      <c r="AO70" s="31">
        <f t="shared" si="39"/>
        <v>1357.3212601605842</v>
      </c>
      <c r="AP70" s="31">
        <f t="shared" si="39"/>
        <v>1389.7677236391223</v>
      </c>
      <c r="AQ70" s="31">
        <f t="shared" si="39"/>
        <v>1418.0516659925386</v>
      </c>
      <c r="AR70" s="31">
        <f t="shared" si="39"/>
        <v>1448.3916745056067</v>
      </c>
      <c r="AS70" s="31">
        <f t="shared" si="39"/>
        <v>1478.7314792202685</v>
      </c>
      <c r="AT70" s="31">
        <f t="shared" si="39"/>
        <v>1509.1091042854875</v>
      </c>
      <c r="AU70" s="31">
        <f t="shared" si="39"/>
        <v>1539.5281885165934</v>
      </c>
      <c r="AV70" s="31">
        <f t="shared" si="39"/>
        <v>1573.1086183666905</v>
      </c>
      <c r="AW70" s="31">
        <f t="shared" si="39"/>
        <v>1614.2824018458307</v>
      </c>
      <c r="AX70" s="31">
        <f t="shared" si="39"/>
        <v>1655.4433880400697</v>
      </c>
      <c r="AY70" s="31">
        <f t="shared" si="39"/>
        <v>1696.6303950098545</v>
      </c>
      <c r="AZ70" s="31">
        <f t="shared" si="39"/>
        <v>1737.815136615113</v>
      </c>
      <c r="BA70" s="31">
        <f t="shared" si="39"/>
        <v>1769.4482434282431</v>
      </c>
      <c r="BB70" s="31">
        <f t="shared" si="39"/>
        <v>1803.1521983423731</v>
      </c>
      <c r="BC70" s="31">
        <f t="shared" si="39"/>
        <v>1836.8590019073179</v>
      </c>
      <c r="BD70" s="31">
        <f t="shared" si="39"/>
        <v>1870.6055411314755</v>
      </c>
      <c r="BE70" s="31">
        <f t="shared" si="39"/>
        <v>1904.0863818667469</v>
      </c>
    </row>
    <row r="72" spans="1:57" ht="41.4">
      <c r="A72" s="27"/>
      <c r="B72" s="13" t="s">
        <v>69</v>
      </c>
      <c r="C72" s="13" t="s">
        <v>70</v>
      </c>
      <c r="D72" s="13" t="s">
        <v>76</v>
      </c>
      <c r="E72" s="13" t="s">
        <v>71</v>
      </c>
      <c r="F72" s="13" t="s">
        <v>77</v>
      </c>
      <c r="G72" s="13" t="s">
        <v>72</v>
      </c>
      <c r="H72" s="13" t="s">
        <v>73</v>
      </c>
      <c r="I72" s="13" t="s">
        <v>78</v>
      </c>
      <c r="J72" s="13" t="s">
        <v>79</v>
      </c>
      <c r="K72" s="13" t="s">
        <v>81</v>
      </c>
      <c r="L72" s="13" t="s">
        <v>80</v>
      </c>
      <c r="M72" s="13" t="s">
        <v>82</v>
      </c>
    </row>
    <row r="73" spans="1:57">
      <c r="A73" s="27" t="s">
        <v>110</v>
      </c>
      <c r="B73" s="13">
        <v>1.0499999999999998</v>
      </c>
      <c r="C73" s="13">
        <v>5.43</v>
      </c>
      <c r="D73" s="13">
        <v>1.2000000000000002</v>
      </c>
      <c r="E73" s="13">
        <v>1.7999999999999998</v>
      </c>
      <c r="F73" s="13">
        <v>0.60000000000000009</v>
      </c>
      <c r="G73" s="13">
        <v>2.0999999999999996</v>
      </c>
      <c r="H73" s="13">
        <v>1.5</v>
      </c>
      <c r="I73" s="13">
        <v>1.7999999999999998</v>
      </c>
      <c r="J73" s="13">
        <v>1.2000000000000002</v>
      </c>
      <c r="K73" s="13">
        <v>0.89999999999999991</v>
      </c>
      <c r="L73" s="13">
        <v>2.7</v>
      </c>
      <c r="M73" s="13">
        <v>0.30000000000000004</v>
      </c>
    </row>
    <row r="74" spans="1:57">
      <c r="A74" t="s">
        <v>111</v>
      </c>
      <c r="B74" s="12">
        <v>50</v>
      </c>
      <c r="C74" s="12">
        <v>120</v>
      </c>
      <c r="D74" s="12">
        <v>40</v>
      </c>
      <c r="E74" s="12">
        <v>50</v>
      </c>
      <c r="F74" s="12">
        <v>40</v>
      </c>
      <c r="G74" s="12">
        <v>10</v>
      </c>
      <c r="H74" s="12">
        <v>8</v>
      </c>
      <c r="I74" s="12">
        <v>30</v>
      </c>
      <c r="J74" s="12">
        <v>30</v>
      </c>
      <c r="K74" s="12">
        <v>20</v>
      </c>
      <c r="L74" s="12">
        <v>10</v>
      </c>
      <c r="M74" s="12">
        <v>0</v>
      </c>
    </row>
    <row r="75" spans="1:57">
      <c r="A75" s="27" t="s">
        <v>91</v>
      </c>
      <c r="B75" s="27" t="s">
        <v>86</v>
      </c>
      <c r="C75" s="27"/>
      <c r="D75" s="27"/>
      <c r="E75" s="27"/>
      <c r="F75" s="27"/>
      <c r="G75" s="27"/>
      <c r="H75" s="27"/>
      <c r="I75" s="27"/>
      <c r="J75" s="27" t="s">
        <v>86</v>
      </c>
      <c r="K75" s="27"/>
      <c r="L75" s="27"/>
      <c r="M75" s="27" t="s">
        <v>86</v>
      </c>
    </row>
    <row r="76" spans="1:57">
      <c r="A76" s="27" t="s">
        <v>92</v>
      </c>
      <c r="B76" s="27" t="s">
        <v>86</v>
      </c>
      <c r="C76" s="27"/>
      <c r="D76" s="27"/>
      <c r="E76" s="27"/>
      <c r="F76" s="27"/>
      <c r="G76" s="27"/>
      <c r="H76" s="27"/>
      <c r="I76" s="27"/>
      <c r="J76" s="27" t="s">
        <v>86</v>
      </c>
      <c r="K76" s="27"/>
      <c r="L76" s="27"/>
      <c r="M76" s="27"/>
    </row>
    <row r="77" spans="1:57" ht="69">
      <c r="A77" s="27" t="s">
        <v>93</v>
      </c>
      <c r="B77" s="27"/>
      <c r="C77" s="27"/>
      <c r="D77" s="27"/>
      <c r="E77" s="27"/>
      <c r="F77" s="27"/>
      <c r="G77" s="27"/>
      <c r="H77" s="27"/>
      <c r="I77" s="27"/>
      <c r="J77" s="27" t="s">
        <v>86</v>
      </c>
      <c r="K77" s="27"/>
      <c r="L77" s="27"/>
      <c r="M77" s="27"/>
      <c r="S77" s="23" t="s">
        <v>63</v>
      </c>
      <c r="T77" s="24" t="s">
        <v>67</v>
      </c>
      <c r="U77" s="24" t="s">
        <v>68</v>
      </c>
      <c r="V77" s="24" t="s">
        <v>74</v>
      </c>
      <c r="W77" s="23" t="s">
        <v>75</v>
      </c>
    </row>
    <row r="78" spans="1:57" ht="27.6">
      <c r="A78" s="27" t="s">
        <v>94</v>
      </c>
      <c r="B78" s="27" t="s">
        <v>86</v>
      </c>
      <c r="C78" s="27"/>
      <c r="D78" s="27"/>
      <c r="E78" s="27"/>
      <c r="F78" s="27"/>
      <c r="G78" s="27"/>
      <c r="H78" s="27"/>
      <c r="I78" s="27"/>
      <c r="J78" s="27" t="s">
        <v>86</v>
      </c>
      <c r="K78" s="27"/>
      <c r="L78" s="27"/>
      <c r="M78" s="27"/>
      <c r="S78" s="13" t="s">
        <v>69</v>
      </c>
      <c r="T78" s="12">
        <v>20</v>
      </c>
      <c r="U78" s="12">
        <v>10</v>
      </c>
      <c r="V78" s="12">
        <v>50</v>
      </c>
      <c r="W78" s="13">
        <v>1.0499999999999998</v>
      </c>
    </row>
    <row r="79" spans="1:57" ht="27.6">
      <c r="A79" s="27" t="s">
        <v>95</v>
      </c>
      <c r="B79" s="27" t="s">
        <v>86</v>
      </c>
      <c r="C79" s="27"/>
      <c r="D79" s="27"/>
      <c r="E79" s="27"/>
      <c r="F79" s="27"/>
      <c r="G79" s="27"/>
      <c r="H79" s="27"/>
      <c r="I79" s="27"/>
      <c r="J79" s="27"/>
      <c r="K79" s="27"/>
      <c r="L79" s="27"/>
      <c r="M79" s="27"/>
      <c r="S79" s="13" t="s">
        <v>70</v>
      </c>
      <c r="T79" s="12">
        <v>35</v>
      </c>
      <c r="U79" s="12">
        <v>20</v>
      </c>
      <c r="V79" s="12">
        <v>120</v>
      </c>
      <c r="W79" s="13">
        <v>5.43</v>
      </c>
    </row>
    <row r="80" spans="1:57" ht="27.6">
      <c r="S80" s="13" t="s">
        <v>76</v>
      </c>
      <c r="T80" s="12">
        <v>15</v>
      </c>
      <c r="U80" s="12">
        <v>12</v>
      </c>
      <c r="V80" s="12">
        <v>40</v>
      </c>
      <c r="W80" s="13">
        <v>1.2000000000000002</v>
      </c>
    </row>
    <row r="81" spans="19:23" ht="41.4">
      <c r="S81" s="13" t="s">
        <v>71</v>
      </c>
      <c r="T81" s="12">
        <v>15</v>
      </c>
      <c r="U81" s="12">
        <v>10</v>
      </c>
      <c r="V81" s="12">
        <v>50</v>
      </c>
      <c r="W81" s="13">
        <v>1.7999999999999998</v>
      </c>
    </row>
    <row r="82" spans="19:23" ht="55.2">
      <c r="S82" s="13" t="s">
        <v>77</v>
      </c>
      <c r="T82" s="12">
        <v>10</v>
      </c>
      <c r="U82" s="12">
        <v>8</v>
      </c>
      <c r="V82" s="12">
        <v>40</v>
      </c>
      <c r="W82" s="13">
        <v>0.60000000000000009</v>
      </c>
    </row>
    <row r="83" spans="19:23" ht="41.4">
      <c r="S83" s="13" t="s">
        <v>72</v>
      </c>
      <c r="T83" s="12">
        <v>5</v>
      </c>
      <c r="U83" s="12">
        <v>5</v>
      </c>
      <c r="V83" s="12">
        <v>10</v>
      </c>
      <c r="W83" s="13">
        <v>2.0999999999999996</v>
      </c>
    </row>
    <row r="84" spans="19:23" ht="41.4">
      <c r="S84" s="13" t="s">
        <v>73</v>
      </c>
      <c r="T84" s="12">
        <v>4</v>
      </c>
      <c r="U84" s="12">
        <v>5</v>
      </c>
      <c r="V84" s="12">
        <v>8</v>
      </c>
      <c r="W84" s="13">
        <v>1.5</v>
      </c>
    </row>
    <row r="85" spans="19:23" ht="55.2">
      <c r="S85" s="13" t="s">
        <v>78</v>
      </c>
      <c r="T85" s="12">
        <v>10</v>
      </c>
      <c r="U85" s="12">
        <v>10</v>
      </c>
      <c r="V85" s="12">
        <v>30</v>
      </c>
      <c r="W85" s="13">
        <v>1.7999999999999998</v>
      </c>
    </row>
    <row r="86" spans="19:23" ht="55.2">
      <c r="S86" s="13" t="s">
        <v>79</v>
      </c>
      <c r="T86" s="12">
        <v>20</v>
      </c>
      <c r="U86" s="12">
        <v>10</v>
      </c>
      <c r="V86" s="12">
        <v>30</v>
      </c>
      <c r="W86" s="13">
        <v>1.2000000000000002</v>
      </c>
    </row>
    <row r="87" spans="19:23" ht="27.6">
      <c r="S87" s="13" t="s">
        <v>81</v>
      </c>
      <c r="T87" s="12">
        <v>5</v>
      </c>
      <c r="U87" s="12">
        <v>10</v>
      </c>
      <c r="V87" s="12">
        <v>20</v>
      </c>
      <c r="W87" s="13">
        <v>0.89999999999999991</v>
      </c>
    </row>
    <row r="88" spans="19:23" ht="8.4" customHeight="1">
      <c r="S88" s="13" t="s">
        <v>80</v>
      </c>
      <c r="T88" s="12">
        <v>10</v>
      </c>
      <c r="U88" s="12">
        <v>10</v>
      </c>
      <c r="V88" s="12">
        <v>10</v>
      </c>
      <c r="W88" s="13">
        <v>2.7</v>
      </c>
    </row>
    <row r="89" spans="19:23" ht="27.6">
      <c r="S89" s="13" t="s">
        <v>82</v>
      </c>
      <c r="T89" s="12">
        <v>3</v>
      </c>
      <c r="U89" s="12">
        <v>0</v>
      </c>
      <c r="V89" s="12">
        <v>0</v>
      </c>
      <c r="W89" s="13">
        <v>0.30000000000000004</v>
      </c>
    </row>
  </sheetData>
  <phoneticPr fontId="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01BF1-A56C-46DE-9E97-3864E6D59776}">
  <dimension ref="B2:C19"/>
  <sheetViews>
    <sheetView workbookViewId="0">
      <selection activeCell="B3" sqref="B3"/>
    </sheetView>
  </sheetViews>
  <sheetFormatPr defaultRowHeight="13.8"/>
  <sheetData>
    <row r="2" spans="2:3" ht="41.4">
      <c r="B2" s="23" t="s">
        <v>63</v>
      </c>
      <c r="C2" s="28" t="s">
        <v>114</v>
      </c>
    </row>
    <row r="3" spans="2:3" ht="41.4">
      <c r="B3" s="13" t="s">
        <v>69</v>
      </c>
      <c r="C3">
        <v>6952.3809523809532</v>
      </c>
    </row>
    <row r="4" spans="2:3" ht="41.4">
      <c r="B4" s="13" t="s">
        <v>70</v>
      </c>
      <c r="C4">
        <v>2352.670349907919</v>
      </c>
    </row>
    <row r="5" spans="2:3" ht="41.4">
      <c r="B5" s="13" t="s">
        <v>76</v>
      </c>
      <c r="C5">
        <v>4562.4999999999991</v>
      </c>
    </row>
    <row r="6" spans="2:3" ht="41.4">
      <c r="B6" s="13" t="s">
        <v>71</v>
      </c>
      <c r="C6">
        <v>3041.666666666667</v>
      </c>
    </row>
    <row r="7" spans="2:3" ht="82.8">
      <c r="B7" s="13" t="s">
        <v>77</v>
      </c>
      <c r="C7">
        <v>6083.3333333333321</v>
      </c>
    </row>
    <row r="8" spans="2:3" ht="41.4">
      <c r="B8" s="13" t="s">
        <v>72</v>
      </c>
      <c r="C8">
        <v>869.04761904761915</v>
      </c>
    </row>
    <row r="9" spans="2:3" ht="41.4">
      <c r="B9" s="13" t="s">
        <v>73</v>
      </c>
      <c r="C9">
        <v>973.33333333333337</v>
      </c>
    </row>
    <row r="10" spans="2:3" ht="82.8">
      <c r="B10" s="13" t="s">
        <v>78</v>
      </c>
      <c r="C10">
        <v>2027.7777777777781</v>
      </c>
    </row>
    <row r="11" spans="2:3" ht="82.8">
      <c r="B11" s="13" t="s">
        <v>79</v>
      </c>
      <c r="C11">
        <v>6083.3333333333321</v>
      </c>
    </row>
    <row r="12" spans="2:3" ht="27.6">
      <c r="B12" s="13" t="s">
        <v>81</v>
      </c>
      <c r="C12">
        <v>2027.7777777777781</v>
      </c>
    </row>
    <row r="13" spans="2:3" ht="27.6">
      <c r="B13" s="13" t="s">
        <v>80</v>
      </c>
      <c r="C13">
        <v>1351.8518518518517</v>
      </c>
    </row>
    <row r="14" spans="2:3" ht="27.6">
      <c r="B14" s="13" t="s">
        <v>82</v>
      </c>
      <c r="C14">
        <v>3649.9999999999995</v>
      </c>
    </row>
    <row r="15" spans="2:3" ht="41.4">
      <c r="B15" s="13" t="s">
        <v>58</v>
      </c>
      <c r="C15">
        <v>1096.1644239778918</v>
      </c>
    </row>
    <row r="16" spans="2:3" ht="41.4">
      <c r="B16" s="13" t="s">
        <v>59</v>
      </c>
      <c r="C16">
        <v>1046.275757321481</v>
      </c>
    </row>
    <row r="17" spans="2:3" ht="41.4">
      <c r="B17" s="13" t="s">
        <v>60</v>
      </c>
      <c r="C17">
        <v>756.59004992801852</v>
      </c>
    </row>
    <row r="18" spans="2:3" ht="41.4">
      <c r="B18" s="13" t="s">
        <v>61</v>
      </c>
      <c r="C18">
        <v>1251.3451337889949</v>
      </c>
    </row>
    <row r="19" spans="2:3" ht="41.4">
      <c r="B19" s="13" t="s">
        <v>62</v>
      </c>
      <c r="C19">
        <v>844.57481144697636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A6EF7-4276-4E62-8C83-75C4E4F01D2E}">
  <dimension ref="A1:B57"/>
  <sheetViews>
    <sheetView workbookViewId="0">
      <selection activeCell="A2" sqref="A2"/>
    </sheetView>
  </sheetViews>
  <sheetFormatPr defaultRowHeight="13.8"/>
  <sheetData>
    <row r="1" spans="1:2" ht="55.8" thickBot="1">
      <c r="A1" s="4" t="s">
        <v>84</v>
      </c>
      <c r="B1" s="18" t="s">
        <v>64</v>
      </c>
    </row>
    <row r="2" spans="1:2" ht="14.4" thickBot="1">
      <c r="A2" s="2" t="s">
        <v>0</v>
      </c>
      <c r="B2" s="7">
        <v>-0.12112499121013087</v>
      </c>
    </row>
    <row r="3" spans="1:2" ht="14.4" thickBot="1">
      <c r="A3" s="3" t="s">
        <v>1</v>
      </c>
      <c r="B3" s="8">
        <v>-0.87590618297840095</v>
      </c>
    </row>
    <row r="4" spans="1:2" ht="14.4" thickBot="1">
      <c r="A4" s="3" t="s">
        <v>2</v>
      </c>
      <c r="B4" s="8">
        <v>-1.5913543731290005</v>
      </c>
    </row>
    <row r="5" spans="1:2" ht="14.4" thickBot="1">
      <c r="A5" s="3" t="s">
        <v>3</v>
      </c>
      <c r="B5" s="8">
        <v>-2.3568316616599958</v>
      </c>
    </row>
    <row r="6" spans="1:2" ht="14.4" thickBot="1">
      <c r="A6" s="3" t="s">
        <v>4</v>
      </c>
      <c r="B6" s="8">
        <v>-3.2768694621379701</v>
      </c>
    </row>
    <row r="7" spans="1:2" ht="14.4" thickBot="1">
      <c r="A7" s="3" t="s">
        <v>5</v>
      </c>
      <c r="B7" s="8">
        <v>-4.1368035120894291</v>
      </c>
    </row>
    <row r="8" spans="1:2" ht="14.4" thickBot="1">
      <c r="A8" s="3" t="s">
        <v>6</v>
      </c>
      <c r="B8" s="8">
        <v>-12.014390659411127</v>
      </c>
    </row>
    <row r="9" spans="1:2" ht="14.4" thickBot="1">
      <c r="A9" s="3" t="s">
        <v>7</v>
      </c>
      <c r="B9" s="8">
        <v>-12.83075262563213</v>
      </c>
    </row>
    <row r="10" spans="1:2" ht="14.4" thickBot="1">
      <c r="A10" s="3" t="s">
        <v>8</v>
      </c>
      <c r="B10" s="8">
        <v>-13.525438834289329</v>
      </c>
    </row>
    <row r="11" spans="1:2" ht="14.4" thickBot="1">
      <c r="A11" s="3" t="s">
        <v>9</v>
      </c>
      <c r="B11" s="8">
        <v>-14.319279001058383</v>
      </c>
    </row>
    <row r="12" spans="1:2" ht="14.4" thickBot="1">
      <c r="A12" s="3" t="s">
        <v>10</v>
      </c>
      <c r="B12" s="8">
        <v>-15.109032806870673</v>
      </c>
    </row>
    <row r="13" spans="1:2" ht="14.4" thickBot="1">
      <c r="A13" s="3" t="s">
        <v>11</v>
      </c>
      <c r="B13" s="8">
        <f>B12-10</f>
        <v>-25.109032806870673</v>
      </c>
    </row>
    <row r="14" spans="1:2" ht="14.4" thickBot="1">
      <c r="A14" s="3" t="s">
        <v>12</v>
      </c>
      <c r="B14" s="8">
        <f>B13-5</f>
        <v>-30.109032806870673</v>
      </c>
    </row>
    <row r="15" spans="1:2" ht="14.4" thickBot="1">
      <c r="A15" s="3" t="s">
        <v>13</v>
      </c>
      <c r="B15" s="8">
        <f>B14-1</f>
        <v>-31.109032806870673</v>
      </c>
    </row>
    <row r="16" spans="1:2" ht="14.4" thickBot="1">
      <c r="A16" s="3" t="s">
        <v>14</v>
      </c>
      <c r="B16" s="8">
        <f>B15-1</f>
        <v>-32.109032806870673</v>
      </c>
    </row>
    <row r="17" spans="1:2" ht="14.4" thickBot="1">
      <c r="A17" s="3" t="s">
        <v>15</v>
      </c>
      <c r="B17" s="8">
        <f>B16-1</f>
        <v>-33.109032806870673</v>
      </c>
    </row>
    <row r="18" spans="1:2" ht="14.4" thickBot="1">
      <c r="A18" s="3" t="s">
        <v>16</v>
      </c>
      <c r="B18" s="8">
        <f>B17-1</f>
        <v>-34.109032806870673</v>
      </c>
    </row>
    <row r="19" spans="1:2" ht="14.4" thickBot="1">
      <c r="A19" s="3" t="s">
        <v>17</v>
      </c>
      <c r="B19" s="8">
        <v>-89.215983506707204</v>
      </c>
    </row>
    <row r="20" spans="1:2" ht="14.4" thickBot="1">
      <c r="A20" s="3" t="s">
        <v>18</v>
      </c>
      <c r="B20" s="8">
        <v>-92.46493686047593</v>
      </c>
    </row>
    <row r="21" spans="1:2" ht="14.4" thickBot="1">
      <c r="A21" s="3" t="s">
        <v>19</v>
      </c>
      <c r="B21" s="8">
        <v>-93.148685357337229</v>
      </c>
    </row>
    <row r="22" spans="1:2" ht="14.4" thickBot="1">
      <c r="A22" s="3" t="s">
        <v>20</v>
      </c>
      <c r="B22" s="8">
        <v>-93.836680527448692</v>
      </c>
    </row>
    <row r="23" spans="1:2" ht="14.4" thickBot="1">
      <c r="A23" s="3" t="s">
        <v>21</v>
      </c>
      <c r="B23" s="8">
        <v>-94.56489278480143</v>
      </c>
    </row>
    <row r="24" spans="1:2" ht="14.4" thickBot="1">
      <c r="A24" s="3" t="s">
        <v>22</v>
      </c>
      <c r="B24" s="8">
        <v>-95.565752307264077</v>
      </c>
    </row>
    <row r="25" spans="1:2" ht="14.4" thickBot="1">
      <c r="A25" s="3" t="s">
        <v>23</v>
      </c>
      <c r="B25" s="8">
        <v>-96.56918329374983</v>
      </c>
    </row>
    <row r="26" spans="1:2" ht="14.4" thickBot="1">
      <c r="A26" s="3" t="s">
        <v>24</v>
      </c>
      <c r="B26" s="8">
        <v>-97.573996145105156</v>
      </c>
    </row>
    <row r="27" spans="1:2" ht="14.4" thickBot="1">
      <c r="A27" s="3" t="s">
        <v>25</v>
      </c>
      <c r="B27" s="8">
        <v>-98.571098551032691</v>
      </c>
    </row>
    <row r="28" spans="1:2" ht="14.4" thickBot="1">
      <c r="A28" s="3" t="s">
        <v>26</v>
      </c>
      <c r="B28" s="8">
        <v>-99.579872300023922</v>
      </c>
    </row>
    <row r="29" spans="1:2" ht="14.4" thickBot="1">
      <c r="A29" s="3" t="s">
        <v>27</v>
      </c>
      <c r="B29" s="8">
        <v>-100.58941735555689</v>
      </c>
    </row>
    <row r="30" spans="1:2" ht="14.4" thickBot="1">
      <c r="A30" s="3" t="s">
        <v>28</v>
      </c>
      <c r="B30" s="8">
        <v>-101.59937975681457</v>
      </c>
    </row>
    <row r="31" spans="1:2" ht="14.4" thickBot="1">
      <c r="A31" s="3" t="s">
        <v>29</v>
      </c>
      <c r="B31" s="8">
        <v>-102.60940750277987</v>
      </c>
    </row>
    <row r="32" spans="1:2" ht="14.4" thickBot="1">
      <c r="A32" s="3" t="s">
        <v>30</v>
      </c>
      <c r="B32" s="8">
        <v>-103.66694386169164</v>
      </c>
    </row>
    <row r="33" spans="1:2" ht="14.4" thickBot="1">
      <c r="A33" s="3" t="s">
        <v>31</v>
      </c>
      <c r="B33" s="8">
        <v>-104.8098701851055</v>
      </c>
    </row>
    <row r="34" spans="1:2" ht="14.4" thickBot="1">
      <c r="A34" s="3" t="s">
        <v>32</v>
      </c>
      <c r="B34" s="8">
        <v>-105.96376980277955</v>
      </c>
    </row>
    <row r="35" spans="1:2" ht="14.4" thickBot="1">
      <c r="A35" s="3" t="s">
        <v>33</v>
      </c>
      <c r="B35" s="8">
        <v>-107.11907534296871</v>
      </c>
    </row>
    <row r="36" spans="1:2" ht="14.4" thickBot="1">
      <c r="A36" s="3" t="s">
        <v>34</v>
      </c>
      <c r="B36" s="8">
        <v>-108.2742484126228</v>
      </c>
    </row>
    <row r="37" spans="1:2" ht="14.4" thickBot="1">
      <c r="A37" s="3" t="s">
        <v>35</v>
      </c>
      <c r="B37" s="8">
        <v>-109.43046506239759</v>
      </c>
    </row>
    <row r="38" spans="1:2" ht="14.4" thickBot="1">
      <c r="A38" s="3" t="s">
        <v>36</v>
      </c>
      <c r="B38" s="8">
        <v>-110.58620082249692</v>
      </c>
    </row>
    <row r="39" spans="1:2" ht="14.4" thickBot="1">
      <c r="A39" s="3" t="s">
        <v>37</v>
      </c>
      <c r="B39" s="8">
        <v>-111.7326375835015</v>
      </c>
    </row>
    <row r="40" spans="1:2" ht="14.4" thickBot="1">
      <c r="A40" s="3" t="s">
        <v>38</v>
      </c>
      <c r="B40" s="8">
        <v>-112.88831466729302</v>
      </c>
    </row>
    <row r="41" spans="1:2" ht="14.4" thickBot="1">
      <c r="A41" s="3" t="s">
        <v>39</v>
      </c>
      <c r="B41" s="8">
        <v>-114.04442725690987</v>
      </c>
    </row>
    <row r="42" spans="1:2" ht="14.4" thickBot="1">
      <c r="A42" s="3" t="s">
        <v>40</v>
      </c>
      <c r="B42" s="8">
        <v>-115.20017867982676</v>
      </c>
    </row>
    <row r="43" spans="1:2" ht="14.4" thickBot="1">
      <c r="A43" s="3" t="s">
        <v>41</v>
      </c>
      <c r="B43" s="8">
        <v>-116.35545731878169</v>
      </c>
    </row>
    <row r="44" spans="1:2" ht="14.4" thickBot="1">
      <c r="A44" s="3" t="s">
        <v>42</v>
      </c>
      <c r="B44" s="8">
        <v>-117.51016736752243</v>
      </c>
    </row>
    <row r="45" spans="1:2" ht="14.4" thickBot="1">
      <c r="A45" s="3" t="s">
        <v>43</v>
      </c>
      <c r="B45" s="8">
        <v>-118.6542076201471</v>
      </c>
    </row>
    <row r="46" spans="1:2" ht="14.4" thickBot="1">
      <c r="A46" s="3" t="s">
        <v>44</v>
      </c>
      <c r="B46" s="8">
        <v>-119.80749118147649</v>
      </c>
    </row>
    <row r="47" spans="1:2" ht="14.4" thickBot="1">
      <c r="A47" s="3" t="s">
        <v>45</v>
      </c>
      <c r="B47" s="8">
        <v>-120.95995033754852</v>
      </c>
    </row>
    <row r="48" spans="1:2" ht="14.4" thickBot="1">
      <c r="A48" s="3" t="s">
        <v>46</v>
      </c>
      <c r="B48" s="8">
        <v>-122.11149486833224</v>
      </c>
    </row>
    <row r="49" spans="1:2" ht="14.4" thickBot="1">
      <c r="A49" s="3" t="s">
        <v>47</v>
      </c>
      <c r="B49" s="8">
        <v>-123.26207958272695</v>
      </c>
    </row>
    <row r="50" spans="1:2" ht="14.4" thickBot="1">
      <c r="A50" s="3" t="s">
        <v>48</v>
      </c>
      <c r="B50" s="8">
        <v>-124.41227514640343</v>
      </c>
    </row>
    <row r="51" spans="1:2" ht="14.4" thickBot="1">
      <c r="A51" s="3" t="s">
        <v>49</v>
      </c>
      <c r="B51" s="8">
        <v>-125.55073241320582</v>
      </c>
    </row>
    <row r="52" spans="1:2" ht="14.4" thickBot="1">
      <c r="A52" s="3" t="s">
        <v>50</v>
      </c>
      <c r="B52" s="8">
        <v>-126.69804776875375</v>
      </c>
    </row>
    <row r="53" spans="1:2" ht="14.4" thickBot="1">
      <c r="A53" s="3" t="s">
        <v>51</v>
      </c>
      <c r="B53" s="8">
        <v>-127.84482245746352</v>
      </c>
    </row>
    <row r="54" spans="1:2" ht="14.4" thickBot="1">
      <c r="A54" s="3" t="s">
        <v>52</v>
      </c>
      <c r="B54" s="8">
        <v>-128.98971320940225</v>
      </c>
    </row>
    <row r="55" spans="1:2" ht="14.4" thickBot="1">
      <c r="A55" s="3" t="s">
        <v>53</v>
      </c>
      <c r="B55" s="8">
        <v>-130.13397048826221</v>
      </c>
    </row>
    <row r="56" spans="1:2" ht="14.4" thickBot="1">
      <c r="A56" s="3" t="s">
        <v>54</v>
      </c>
      <c r="B56" s="8">
        <v>-131.27692584343458</v>
      </c>
    </row>
    <row r="57" spans="1:2">
      <c r="A57" s="3" t="s">
        <v>55</v>
      </c>
      <c r="B57" s="8">
        <v>-132.46635625391824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B36F8-CB74-4F24-8EEC-54CE2D0D5151}">
  <dimension ref="A1:F56"/>
  <sheetViews>
    <sheetView workbookViewId="0">
      <selection activeCell="A2" sqref="A2"/>
    </sheetView>
  </sheetViews>
  <sheetFormatPr defaultRowHeight="13.8"/>
  <sheetData>
    <row r="1" spans="1:6" ht="41.4">
      <c r="A1" s="15" t="s">
        <v>84</v>
      </c>
      <c r="B1" s="13" t="s">
        <v>58</v>
      </c>
      <c r="C1" s="13" t="s">
        <v>59</v>
      </c>
      <c r="D1" s="13" t="s">
        <v>60</v>
      </c>
      <c r="E1" s="13" t="s">
        <v>61</v>
      </c>
      <c r="F1" s="13" t="s">
        <v>62</v>
      </c>
    </row>
    <row r="2" spans="1:6">
      <c r="A2" s="14" t="s">
        <v>1</v>
      </c>
      <c r="B2" s="12">
        <v>1.8883635854927951</v>
      </c>
      <c r="C2" s="12">
        <v>3.0929487941118143</v>
      </c>
      <c r="D2" s="12">
        <v>4.4829749974282613</v>
      </c>
      <c r="E2" s="12">
        <v>0.91758335374962674</v>
      </c>
      <c r="F2" s="12">
        <v>3.0505416081767729</v>
      </c>
    </row>
    <row r="3" spans="1:6">
      <c r="A3" s="14" t="s">
        <v>2</v>
      </c>
      <c r="B3" s="12">
        <v>4.6625980750277183</v>
      </c>
      <c r="C3" s="12">
        <v>9.4359043640513853</v>
      </c>
      <c r="D3" s="12">
        <v>12.617733087402922</v>
      </c>
      <c r="E3" s="12">
        <v>2.3642265133587745</v>
      </c>
      <c r="F3" s="12">
        <v>8.735151659100854</v>
      </c>
    </row>
    <row r="4" spans="1:6">
      <c r="A4" s="14" t="s">
        <v>3</v>
      </c>
      <c r="B4" s="12">
        <v>7.4599509202491996</v>
      </c>
      <c r="C4" s="12">
        <v>17.01643141806775</v>
      </c>
      <c r="D4" s="12">
        <v>21.986811189471229</v>
      </c>
      <c r="E4" s="12">
        <v>3.831622252035638</v>
      </c>
      <c r="F4" s="12">
        <v>15.114735977423656</v>
      </c>
    </row>
    <row r="5" spans="1:6">
      <c r="A5" s="14" t="s">
        <v>4</v>
      </c>
      <c r="B5" s="12">
        <v>10.279998000016839</v>
      </c>
      <c r="C5" s="12">
        <v>24.733611883692397</v>
      </c>
      <c r="D5" s="12">
        <v>31.489935991969965</v>
      </c>
      <c r="E5" s="12">
        <v>5.3179250024200142</v>
      </c>
      <c r="F5" s="12">
        <v>21.687238389128826</v>
      </c>
    </row>
    <row r="6" spans="1:6">
      <c r="A6" s="14" t="s">
        <v>5</v>
      </c>
      <c r="B6" s="12">
        <v>13.121768979920246</v>
      </c>
      <c r="C6" s="12">
        <v>32.499071788918506</v>
      </c>
      <c r="D6" s="12">
        <v>41.038265227873048</v>
      </c>
      <c r="E6" s="12">
        <v>6.8204028469514411</v>
      </c>
      <c r="F6" s="12">
        <v>28.441312732332634</v>
      </c>
    </row>
    <row r="7" spans="1:6">
      <c r="A7" s="14" t="s">
        <v>6</v>
      </c>
      <c r="B7" s="12">
        <v>15.157450764298034</v>
      </c>
      <c r="C7" s="12">
        <v>36.183722249475437</v>
      </c>
      <c r="D7" s="12">
        <v>45.678636452180555</v>
      </c>
      <c r="E7" s="12">
        <v>8.138524068713199</v>
      </c>
      <c r="F7" s="12">
        <v>33.515639666691115</v>
      </c>
    </row>
    <row r="8" spans="1:6">
      <c r="A8" s="14" t="s">
        <v>7</v>
      </c>
      <c r="B8" s="12">
        <v>17.147923059594948</v>
      </c>
      <c r="C8" s="12">
        <v>37.901994076817758</v>
      </c>
      <c r="D8" s="12">
        <v>48.222289668550104</v>
      </c>
      <c r="E8" s="12">
        <v>9.4342285183729864</v>
      </c>
      <c r="F8" s="12">
        <v>37.958675753934855</v>
      </c>
    </row>
    <row r="9" spans="1:6">
      <c r="A9" s="14" t="s">
        <v>8</v>
      </c>
      <c r="B9" s="12">
        <v>19.186969406111668</v>
      </c>
      <c r="C9" s="12">
        <v>39.536992024983981</v>
      </c>
      <c r="D9" s="12">
        <v>50.638018085211236</v>
      </c>
      <c r="E9" s="12">
        <v>10.709951849365765</v>
      </c>
      <c r="F9" s="12">
        <v>42.141695972941733</v>
      </c>
    </row>
    <row r="10" spans="1:6">
      <c r="A10" s="14" t="s">
        <v>9</v>
      </c>
      <c r="B10" s="12">
        <v>21.277025346664466</v>
      </c>
      <c r="C10" s="12">
        <v>41.094089495736434</v>
      </c>
      <c r="D10" s="12">
        <v>52.93472334698685</v>
      </c>
      <c r="E10" s="12">
        <v>12.015147268085041</v>
      </c>
      <c r="F10" s="12">
        <v>46.093690345002472</v>
      </c>
    </row>
    <row r="11" spans="1:6">
      <c r="A11" s="14" t="s">
        <v>10</v>
      </c>
      <c r="B11" s="12">
        <v>23.226126000172343</v>
      </c>
      <c r="C11" s="12">
        <v>42.577444963841515</v>
      </c>
      <c r="D11" s="12">
        <v>55.119845473010301</v>
      </c>
      <c r="E11" s="12">
        <v>13.297568950465205</v>
      </c>
      <c r="F11" s="12">
        <v>49.82537960789994</v>
      </c>
    </row>
    <row r="12" spans="1:6">
      <c r="A12" s="14" t="s">
        <v>11</v>
      </c>
      <c r="B12" s="12">
        <v>25.588246473220472</v>
      </c>
      <c r="C12" s="12">
        <v>44.445994173984708</v>
      </c>
      <c r="D12" s="12">
        <v>57.655296607350458</v>
      </c>
      <c r="E12" s="12">
        <v>15.012307821387413</v>
      </c>
      <c r="F12" s="12">
        <v>53.617845882804346</v>
      </c>
    </row>
    <row r="13" spans="1:6">
      <c r="A13" s="14" t="s">
        <v>12</v>
      </c>
      <c r="B13" s="12">
        <v>28.369623348384557</v>
      </c>
      <c r="C13" s="12">
        <v>46.709418849888543</v>
      </c>
      <c r="D13" s="12">
        <v>60.553514424691826</v>
      </c>
      <c r="E13" s="12">
        <v>17.164447912542933</v>
      </c>
      <c r="F13" s="12">
        <v>57.491570844320186</v>
      </c>
    </row>
    <row r="14" spans="1:6">
      <c r="A14" s="14" t="s">
        <v>13</v>
      </c>
      <c r="B14" s="12">
        <v>31.120773268925198</v>
      </c>
      <c r="C14" s="12">
        <v>48.920817698495341</v>
      </c>
      <c r="D14" s="12">
        <v>63.370135734280559</v>
      </c>
      <c r="E14" s="12">
        <v>19.303647782818441</v>
      </c>
      <c r="F14" s="12">
        <v>61.263808841265515</v>
      </c>
    </row>
    <row r="15" spans="1:6">
      <c r="A15" s="14" t="s">
        <v>14</v>
      </c>
      <c r="B15" s="12">
        <v>33.844465082651261</v>
      </c>
      <c r="C15" s="12">
        <v>51.084824415359975</v>
      </c>
      <c r="D15" s="12">
        <v>66.112131705452569</v>
      </c>
      <c r="E15" s="12">
        <v>21.431346890798441</v>
      </c>
      <c r="F15" s="12">
        <v>64.296919199937719</v>
      </c>
    </row>
    <row r="16" spans="1:6">
      <c r="A16" s="14" t="s">
        <v>15</v>
      </c>
      <c r="B16" s="12">
        <v>36.543716999907886</v>
      </c>
      <c r="C16" s="12">
        <v>53.206353916652198</v>
      </c>
      <c r="D16" s="12">
        <v>68.786569958587677</v>
      </c>
      <c r="E16" s="12">
        <v>23.549453532666369</v>
      </c>
      <c r="F16" s="12">
        <v>66.585351924927153</v>
      </c>
    </row>
    <row r="17" spans="1:6">
      <c r="A17" s="14" t="s">
        <v>16</v>
      </c>
      <c r="B17" s="12">
        <v>39.219953509454676</v>
      </c>
      <c r="C17" s="12">
        <v>54.796924519791901</v>
      </c>
      <c r="D17" s="12">
        <v>71.398394454661343</v>
      </c>
      <c r="E17" s="12">
        <v>25.658597697494685</v>
      </c>
      <c r="F17" s="12">
        <v>68.802607307143774</v>
      </c>
    </row>
    <row r="18" spans="1:6">
      <c r="A18" s="14" t="s">
        <v>17</v>
      </c>
      <c r="B18" s="12">
        <v>41.876043108746195</v>
      </c>
      <c r="C18" s="12">
        <v>55.475576479467058</v>
      </c>
      <c r="D18" s="12">
        <v>73.954113180424656</v>
      </c>
      <c r="E18" s="12">
        <v>27.760502839748657</v>
      </c>
      <c r="F18" s="12">
        <v>70.96592271862059</v>
      </c>
    </row>
    <row r="19" spans="1:6">
      <c r="A19" s="14" t="s">
        <v>18</v>
      </c>
      <c r="B19" s="12">
        <v>44.513298504098429</v>
      </c>
      <c r="C19" s="12">
        <v>55.805755452291095</v>
      </c>
      <c r="D19" s="12">
        <v>76.458231412600611</v>
      </c>
      <c r="E19" s="12">
        <v>29.855667245630272</v>
      </c>
      <c r="F19" s="12">
        <v>73.127556279576623</v>
      </c>
    </row>
    <row r="20" spans="1:6">
      <c r="A20" s="14" t="s">
        <v>19</v>
      </c>
      <c r="B20" s="12">
        <v>47.136029345611171</v>
      </c>
      <c r="C20" s="12">
        <v>56.242564269958507</v>
      </c>
      <c r="D20" s="12">
        <v>78.918048378454728</v>
      </c>
      <c r="E20" s="12">
        <v>31.947246539102661</v>
      </c>
      <c r="F20" s="12">
        <v>75.289884535968241</v>
      </c>
    </row>
    <row r="21" spans="1:6">
      <c r="A21" s="14" t="s">
        <v>20</v>
      </c>
      <c r="B21" s="12">
        <v>49.747688820008008</v>
      </c>
      <c r="C21" s="12">
        <v>56.780204002239138</v>
      </c>
      <c r="D21" s="12">
        <v>81.339696034096235</v>
      </c>
      <c r="E21" s="12">
        <v>34.037789203815279</v>
      </c>
      <c r="F21" s="12">
        <v>77.459683869447048</v>
      </c>
    </row>
    <row r="22" spans="1:6">
      <c r="A22" s="14" t="s">
        <v>21</v>
      </c>
      <c r="B22" s="12">
        <v>52.344308505058592</v>
      </c>
      <c r="C22" s="12">
        <v>57.405835414773996</v>
      </c>
      <c r="D22" s="12">
        <v>83.721322915852525</v>
      </c>
      <c r="E22" s="12">
        <v>36.124391853459969</v>
      </c>
      <c r="F22" s="12">
        <v>79.635221255601849</v>
      </c>
    </row>
    <row r="23" spans="1:6">
      <c r="A23" s="14" t="s">
        <v>22</v>
      </c>
      <c r="B23" s="12">
        <v>54.905678863351191</v>
      </c>
      <c r="C23" s="12">
        <v>58.09146158622805</v>
      </c>
      <c r="D23" s="12">
        <v>86.045051308769246</v>
      </c>
      <c r="E23" s="12">
        <v>38.196830408842168</v>
      </c>
      <c r="F23" s="12">
        <v>81.816182930313119</v>
      </c>
    </row>
    <row r="24" spans="1:6">
      <c r="A24" s="14" t="s">
        <v>23</v>
      </c>
      <c r="B24" s="12">
        <v>57.43571328653146</v>
      </c>
      <c r="C24" s="12">
        <v>58.833372902213249</v>
      </c>
      <c r="D24" s="12">
        <v>88.316490898773424</v>
      </c>
      <c r="E24" s="12">
        <v>40.25630967420777</v>
      </c>
      <c r="F24" s="12">
        <v>84.002631286367119</v>
      </c>
    </row>
    <row r="25" spans="1:6">
      <c r="A25" s="14" t="s">
        <v>24</v>
      </c>
      <c r="B25" s="12">
        <v>59.80422687465866</v>
      </c>
      <c r="C25" s="12">
        <v>59.646642657299218</v>
      </c>
      <c r="D25" s="12">
        <v>90.559297605651651</v>
      </c>
      <c r="E25" s="12">
        <v>42.313196010601693</v>
      </c>
      <c r="F25" s="12">
        <v>86.194753439834102</v>
      </c>
    </row>
    <row r="26" spans="1:6">
      <c r="A26" s="14" t="s">
        <v>25</v>
      </c>
      <c r="B26" s="12">
        <v>61.998922929274471</v>
      </c>
      <c r="C26" s="12">
        <v>60.526145110322858</v>
      </c>
      <c r="D26" s="12">
        <v>92.776249871066</v>
      </c>
      <c r="E26" s="12">
        <v>44.368830573949396</v>
      </c>
      <c r="F26" s="12">
        <v>88.392722492196938</v>
      </c>
    </row>
    <row r="27" spans="1:6">
      <c r="A27" s="14" t="s">
        <v>26</v>
      </c>
      <c r="B27" s="12">
        <v>63.100277445049002</v>
      </c>
      <c r="C27" s="12">
        <v>61.045159915238614</v>
      </c>
      <c r="D27" s="12">
        <v>93.075558451557541</v>
      </c>
      <c r="E27" s="12">
        <v>45.65010432141802</v>
      </c>
      <c r="F27" s="12">
        <v>88.717824162187668</v>
      </c>
    </row>
    <row r="28" spans="1:6">
      <c r="A28" s="14" t="s">
        <v>27</v>
      </c>
      <c r="B28" s="12">
        <v>63.620849488814301</v>
      </c>
      <c r="C28" s="12">
        <v>61.545259928931429</v>
      </c>
      <c r="D28" s="12">
        <v>92.160610716775764</v>
      </c>
      <c r="E28" s="12">
        <v>46.547994982239295</v>
      </c>
      <c r="F28" s="12">
        <v>88.127921286417958</v>
      </c>
    </row>
    <row r="29" spans="1:6">
      <c r="A29" s="14" t="s">
        <v>28</v>
      </c>
      <c r="B29" s="12">
        <v>64.203197779864396</v>
      </c>
      <c r="C29" s="12">
        <v>62.104994875157317</v>
      </c>
      <c r="D29" s="12">
        <v>91.417156165275557</v>
      </c>
      <c r="E29" s="12">
        <v>47.481245306358254</v>
      </c>
      <c r="F29" s="12">
        <v>87.689790315644572</v>
      </c>
    </row>
    <row r="30" spans="1:6">
      <c r="A30" s="14" t="s">
        <v>29</v>
      </c>
      <c r="B30" s="12">
        <v>64.843046507487543</v>
      </c>
      <c r="C30" s="12">
        <v>62.720414673125305</v>
      </c>
      <c r="D30" s="12">
        <v>90.832402456493085</v>
      </c>
      <c r="E30" s="12">
        <v>48.447689957630281</v>
      </c>
      <c r="F30" s="12">
        <v>87.39230007407609</v>
      </c>
    </row>
    <row r="31" spans="1:6">
      <c r="A31" s="14" t="s">
        <v>30</v>
      </c>
      <c r="B31" s="12">
        <v>65.548572983939479</v>
      </c>
      <c r="C31" s="12">
        <v>63.399990112117607</v>
      </c>
      <c r="D31" s="12">
        <v>90.406677087186537</v>
      </c>
      <c r="E31" s="12">
        <v>49.451869382574657</v>
      </c>
      <c r="F31" s="12">
        <v>87.228607368808227</v>
      </c>
    </row>
    <row r="32" spans="1:6">
      <c r="A32" s="14" t="s">
        <v>31</v>
      </c>
      <c r="B32" s="12">
        <v>66.341012374671166</v>
      </c>
      <c r="C32" s="12">
        <v>64.16522040165313</v>
      </c>
      <c r="D32" s="12">
        <v>90.153979689512127</v>
      </c>
      <c r="E32" s="12">
        <v>50.505357099012336</v>
      </c>
      <c r="F32" s="12">
        <v>87.189174013410025</v>
      </c>
    </row>
    <row r="33" spans="1:6">
      <c r="A33" s="14" t="s">
        <v>32</v>
      </c>
      <c r="B33" s="12">
        <v>67.205346064947307</v>
      </c>
      <c r="C33" s="12">
        <v>65.001324123890598</v>
      </c>
      <c r="D33" s="12">
        <v>90.052622098900301</v>
      </c>
      <c r="E33" s="12">
        <v>51.600160621253153</v>
      </c>
      <c r="F33" s="12">
        <v>87.261786484074435</v>
      </c>
    </row>
    <row r="34" spans="1:6">
      <c r="A34" s="14" t="s">
        <v>33</v>
      </c>
      <c r="B34" s="12">
        <v>68.114076171408001</v>
      </c>
      <c r="C34" s="12">
        <v>65.881016115799852</v>
      </c>
      <c r="D34" s="12">
        <v>90.06895837401423</v>
      </c>
      <c r="E34" s="12">
        <v>52.721546556755605</v>
      </c>
      <c r="F34" s="12">
        <v>87.438411967919549</v>
      </c>
    </row>
    <row r="35" spans="1:6">
      <c r="A35" s="14" t="s">
        <v>34</v>
      </c>
      <c r="B35" s="12">
        <v>69.064374165837748</v>
      </c>
      <c r="C35" s="12">
        <v>66.801658265822923</v>
      </c>
      <c r="D35" s="12">
        <v>90.194492435558587</v>
      </c>
      <c r="E35" s="12">
        <v>53.868080270572889</v>
      </c>
      <c r="F35" s="12">
        <v>87.711644305998021</v>
      </c>
    </row>
    <row r="36" spans="1:6">
      <c r="A36" s="14" t="s">
        <v>35</v>
      </c>
      <c r="B36" s="12">
        <v>70.053633245841837</v>
      </c>
      <c r="C36" s="12">
        <v>67.760813875782844</v>
      </c>
      <c r="D36" s="12">
        <v>90.421392681875844</v>
      </c>
      <c r="E36" s="12">
        <v>55.038439095432786</v>
      </c>
      <c r="F36" s="12">
        <v>88.07465500135163</v>
      </c>
    </row>
    <row r="37" spans="1:6">
      <c r="A37" s="14" t="s">
        <v>36</v>
      </c>
      <c r="B37" s="12">
        <v>71.079450862560819</v>
      </c>
      <c r="C37" s="12">
        <v>68.756232012942817</v>
      </c>
      <c r="D37" s="12">
        <v>90.742439736558154</v>
      </c>
      <c r="E37" s="12">
        <v>56.231403538656757</v>
      </c>
      <c r="F37" s="12">
        <v>88.521147894337162</v>
      </c>
    </row>
    <row r="38" spans="1:6">
      <c r="A38" s="14" t="s">
        <v>37</v>
      </c>
      <c r="B38" s="12">
        <v>72.139612631709198</v>
      </c>
      <c r="C38" s="12">
        <v>69.785833092087259</v>
      </c>
      <c r="D38" s="12">
        <v>91.15097831959018</v>
      </c>
      <c r="E38" s="12">
        <v>57.445849183604871</v>
      </c>
      <c r="F38" s="12">
        <v>89.045317406611503</v>
      </c>
    </row>
    <row r="39" spans="1:6">
      <c r="A39" s="14" t="s">
        <v>38</v>
      </c>
      <c r="B39" s="12">
        <v>73.232077517915315</v>
      </c>
      <c r="C39" s="12">
        <v>70.847695590098368</v>
      </c>
      <c r="D39" s="12">
        <v>91.640872915769847</v>
      </c>
      <c r="E39" s="12">
        <v>58.68073923053808</v>
      </c>
      <c r="F39" s="12">
        <v>89.641810072278346</v>
      </c>
    </row>
    <row r="40" spans="1:6">
      <c r="A40" s="14" t="s">
        <v>39</v>
      </c>
      <c r="B40" s="12">
        <v>74.354964191147047</v>
      </c>
      <c r="C40" s="12">
        <v>71.940043803306111</v>
      </c>
      <c r="D40" s="12">
        <v>92.206466940040954</v>
      </c>
      <c r="E40" s="12">
        <v>59.935117626186425</v>
      </c>
      <c r="F40" s="12">
        <v>90.305689096926614</v>
      </c>
    </row>
    <row r="41" spans="1:6">
      <c r="A41" s="14" t="s">
        <v>40</v>
      </c>
      <c r="B41" s="12">
        <v>75.506538462109901</v>
      </c>
      <c r="C41" s="12">
        <v>73.061236565065755</v>
      </c>
      <c r="D41" s="12">
        <v>92.842545123197667</v>
      </c>
      <c r="E41" s="12">
        <v>61.20810273535627</v>
      </c>
      <c r="F41" s="12">
        <v>91.032401705762126</v>
      </c>
    </row>
    <row r="42" spans="1:6">
      <c r="A42" s="14" t="s">
        <v>41</v>
      </c>
      <c r="B42" s="12">
        <v>76.685201710933597</v>
      </c>
      <c r="C42" s="12">
        <v>74.209756847599351</v>
      </c>
      <c r="D42" s="12">
        <v>93.544298863337445</v>
      </c>
      <c r="E42" s="12">
        <v>62.498881511620617</v>
      </c>
      <c r="F42" s="12">
        <v>91.817749060881098</v>
      </c>
    </row>
    <row r="43" spans="1:6">
      <c r="A43" s="14" t="s">
        <v>42</v>
      </c>
      <c r="B43" s="12">
        <v>77.889480230310866</v>
      </c>
      <c r="C43" s="12">
        <v>75.384202178201846</v>
      </c>
      <c r="D43" s="12">
        <v>94.307294308626709</v>
      </c>
      <c r="E43" s="12">
        <v>63.806704127561666</v>
      </c>
      <c r="F43" s="12">
        <v>92.657858545104531</v>
      </c>
    </row>
    <row r="44" spans="1:6">
      <c r="A44" s="14" t="s">
        <v>43</v>
      </c>
      <c r="B44" s="12">
        <v>79.11801541053741</v>
      </c>
      <c r="C44" s="12">
        <v>76.583275805477498</v>
      </c>
      <c r="D44" s="12">
        <v>95.12744295551424</v>
      </c>
      <c r="E44" s="12">
        <v>65.130879028176338</v>
      </c>
      <c r="F44" s="12">
        <v>93.549158225779848</v>
      </c>
    </row>
    <row r="45" spans="1:6">
      <c r="A45" s="14" t="s">
        <v>44</v>
      </c>
      <c r="B45" s="12">
        <v>80.369554699684755</v>
      </c>
      <c r="C45" s="12">
        <v>77.805778556394287</v>
      </c>
      <c r="D45" s="12">
        <v>96.000974563627025</v>
      </c>
      <c r="E45" s="12">
        <v>66.47076837395042</v>
      </c>
      <c r="F45" s="12">
        <v>94.488353326687715</v>
      </c>
    </row>
    <row r="46" spans="1:6">
      <c r="A46" s="14" t="s">
        <v>45</v>
      </c>
      <c r="B46" s="12">
        <v>81.642943277455771</v>
      </c>
      <c r="C46" s="12">
        <v>79.050601329651286</v>
      </c>
      <c r="D46" s="12">
        <v>96.92441220432373</v>
      </c>
      <c r="E46" s="12">
        <v>67.82578384276681</v>
      </c>
      <c r="F46" s="12">
        <v>95.472404549757144</v>
      </c>
    </row>
    <row r="47" spans="1:6">
      <c r="A47" s="14" t="s">
        <v>46</v>
      </c>
      <c r="B47" s="12">
        <v>82.937116386165897</v>
      </c>
      <c r="C47" s="12">
        <v>80.316718175186836</v>
      </c>
      <c r="D47" s="12">
        <v>97.894549274370164</v>
      </c>
      <c r="E47" s="12">
        <v>69.195382762264728</v>
      </c>
      <c r="F47" s="12">
        <v>96.498508100785827</v>
      </c>
    </row>
    <row r="48" spans="1:6">
      <c r="A48" s="14" t="s">
        <v>47</v>
      </c>
      <c r="B48" s="12">
        <v>84.251092266791261</v>
      </c>
      <c r="C48" s="12">
        <v>81.603179913638371</v>
      </c>
      <c r="D48" s="12">
        <v>98.908428319542651</v>
      </c>
      <c r="E48" s="12">
        <v>70.579064546520058</v>
      </c>
      <c r="F48" s="12">
        <v>97.564077284871033</v>
      </c>
    </row>
    <row r="49" spans="1:6">
      <c r="A49" s="14" t="s">
        <v>48</v>
      </c>
      <c r="B49" s="12">
        <v>85.583965652162661</v>
      </c>
      <c r="C49" s="12">
        <v>82.909108253226904</v>
      </c>
      <c r="D49" s="12">
        <v>99.963321525243757</v>
      </c>
      <c r="E49" s="12">
        <v>71.976367412987116</v>
      </c>
      <c r="F49" s="12">
        <v>98.666725547853005</v>
      </c>
    </row>
    <row r="50" spans="1:6">
      <c r="A50" s="14" t="s">
        <v>49</v>
      </c>
      <c r="B50" s="12">
        <v>86.934901773199044</v>
      </c>
      <c r="C50" s="12">
        <v>84.233690364917692</v>
      </c>
      <c r="D50" s="12">
        <v>101.0567127425272</v>
      </c>
      <c r="E50" s="12">
        <v>73.38686535755869</v>
      </c>
      <c r="F50" s="12">
        <v>99.804250849838624</v>
      </c>
    </row>
    <row r="51" spans="1:6">
      <c r="A51" s="14" t="s">
        <v>50</v>
      </c>
      <c r="B51" s="12">
        <v>88.30313083757143</v>
      </c>
      <c r="C51" s="12">
        <v>85.576173879803733</v>
      </c>
      <c r="D51" s="12">
        <v>102.1862809283346</v>
      </c>
      <c r="E51" s="12">
        <v>74.810165367348986</v>
      </c>
      <c r="F51" s="12">
        <v>100.97462126585826</v>
      </c>
    </row>
    <row r="52" spans="1:6">
      <c r="A52" s="14" t="s">
        <v>51</v>
      </c>
      <c r="B52" s="12">
        <v>89.687942943416971</v>
      </c>
      <c r="C52" s="12">
        <v>86.935862275518701</v>
      </c>
      <c r="D52" s="12">
        <v>103.349884888335</v>
      </c>
      <c r="E52" s="12">
        <v>76.245904852425582</v>
      </c>
      <c r="F52" s="12">
        <v>102.17596171699373</v>
      </c>
    </row>
    <row r="53" spans="1:6">
      <c r="A53" s="14" t="s">
        <v>52</v>
      </c>
      <c r="B53" s="12">
        <v>91.088683393689266</v>
      </c>
      <c r="C53" s="12">
        <v>88.3121106211117</v>
      </c>
      <c r="D53" s="12">
        <v>104.54554921958361</v>
      </c>
      <c r="E53" s="12">
        <v>77.693749279204297</v>
      </c>
      <c r="F53" s="12">
        <v>103.40654174293969</v>
      </c>
    </row>
    <row r="54" spans="1:6">
      <c r="A54" s="14" t="s">
        <v>53</v>
      </c>
      <c r="B54" s="12">
        <v>92.504748379463265</v>
      </c>
      <c r="C54" s="12">
        <v>89.704321652235095</v>
      </c>
      <c r="D54" s="12">
        <v>105.7714513583437</v>
      </c>
      <c r="E54" s="12">
        <v>79.153389989590323</v>
      </c>
      <c r="F54" s="12">
        <v>104.66476423398767</v>
      </c>
    </row>
    <row r="55" spans="1:6">
      <c r="A55" s="14" t="s">
        <v>54</v>
      </c>
      <c r="B55" s="12">
        <v>93.935581003023927</v>
      </c>
      <c r="C55" s="12">
        <v>91.111942150722129</v>
      </c>
      <c r="D55" s="12">
        <v>107.02590964589724</v>
      </c>
      <c r="E55" s="12">
        <v>80.624542191207553</v>
      </c>
      <c r="F55" s="12">
        <v>105.94915504688863</v>
      </c>
    </row>
    <row r="56" spans="1:6">
      <c r="A56" s="14" t="s">
        <v>55</v>
      </c>
      <c r="B56" s="12">
        <v>93.304070784856918</v>
      </c>
      <c r="C56" s="12">
        <v>91.978169761956082</v>
      </c>
      <c r="D56" s="12">
        <v>105.73628424024042</v>
      </c>
      <c r="E56" s="12">
        <v>81.022741283384335</v>
      </c>
      <c r="F56" s="12">
        <v>104.6994595720375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2C1A-EBFF-4464-9FAE-09E63D5233AF}">
  <dimension ref="A1:F56"/>
  <sheetViews>
    <sheetView workbookViewId="0">
      <selection activeCell="A2" sqref="A2"/>
    </sheetView>
  </sheetViews>
  <sheetFormatPr defaultRowHeight="13.8"/>
  <sheetData>
    <row r="1" spans="1:6" ht="41.4">
      <c r="A1" s="15" t="s">
        <v>84</v>
      </c>
      <c r="B1" s="13" t="s">
        <v>58</v>
      </c>
      <c r="C1" s="13" t="s">
        <v>59</v>
      </c>
      <c r="D1" s="13" t="s">
        <v>60</v>
      </c>
      <c r="E1" s="13" t="s">
        <v>61</v>
      </c>
      <c r="F1" s="13" t="s">
        <v>62</v>
      </c>
    </row>
    <row r="2" spans="1:6">
      <c r="A2" s="14" t="s">
        <v>1</v>
      </c>
      <c r="B2" s="21">
        <v>14.649576045471875</v>
      </c>
      <c r="C2" s="21">
        <v>24.851082432808973</v>
      </c>
      <c r="D2" s="21">
        <v>31.746903546905262</v>
      </c>
      <c r="E2" s="21">
        <v>8.8131754271715419</v>
      </c>
      <c r="F2" s="21">
        <v>26.242503650496801</v>
      </c>
    </row>
    <row r="3" spans="1:6">
      <c r="A3" s="14" t="s">
        <v>2</v>
      </c>
      <c r="B3" s="21">
        <v>17.642336254326555</v>
      </c>
      <c r="C3" s="21">
        <v>56.218485292789211</v>
      </c>
      <c r="D3" s="21">
        <v>62.543762157431011</v>
      </c>
      <c r="E3" s="21">
        <v>9.6151038254573304</v>
      </c>
      <c r="F3" s="21">
        <v>46.360246038296246</v>
      </c>
    </row>
    <row r="4" spans="1:6">
      <c r="A4" s="14" t="s">
        <v>3</v>
      </c>
      <c r="B4" s="21">
        <v>16.457520815302985</v>
      </c>
      <c r="C4" s="21">
        <v>56.109402232135182</v>
      </c>
      <c r="D4" s="21">
        <v>61.577393890169205</v>
      </c>
      <c r="E4" s="21">
        <v>9.9081495057033475</v>
      </c>
      <c r="F4" s="21">
        <v>45.907110501369601</v>
      </c>
    </row>
    <row r="5" spans="1:6">
      <c r="A5" s="14" t="s">
        <v>4</v>
      </c>
      <c r="B5" s="21">
        <v>22.598920539683331</v>
      </c>
      <c r="C5" s="21">
        <v>63.34727410281274</v>
      </c>
      <c r="D5" s="21">
        <v>72.438240866961564</v>
      </c>
      <c r="E5" s="21">
        <v>11.911037653071658</v>
      </c>
      <c r="F5" s="21">
        <v>52.707620742440746</v>
      </c>
    </row>
    <row r="6" spans="1:6">
      <c r="A6" s="14" t="s">
        <v>5</v>
      </c>
      <c r="B6" s="21">
        <v>21.024609921005766</v>
      </c>
      <c r="C6" s="21">
        <v>61.513369936942986</v>
      </c>
      <c r="D6" s="21">
        <v>71.687547743758628</v>
      </c>
      <c r="E6" s="21">
        <v>9.5471634351529033</v>
      </c>
      <c r="F6" s="21">
        <v>52.977064553484219</v>
      </c>
    </row>
    <row r="7" spans="1:6">
      <c r="A7" s="14" t="s">
        <v>6</v>
      </c>
      <c r="B7" s="21">
        <v>15.447006258037913</v>
      </c>
      <c r="C7" s="21">
        <v>16.020783194847038</v>
      </c>
      <c r="D7" s="21">
        <v>24.94030789626872</v>
      </c>
      <c r="E7" s="21">
        <v>7.8821265884548559</v>
      </c>
      <c r="F7" s="21">
        <v>26.439221848743017</v>
      </c>
    </row>
    <row r="8" spans="1:6">
      <c r="A8" s="14" t="s">
        <v>7</v>
      </c>
      <c r="B8" s="21">
        <v>16.793702441547062</v>
      </c>
      <c r="C8" s="21">
        <v>17.121094357235581</v>
      </c>
      <c r="D8" s="21">
        <v>25.981657249826455</v>
      </c>
      <c r="E8" s="21">
        <v>8.4500599150789331</v>
      </c>
      <c r="F8" s="21">
        <v>30.842423655833695</v>
      </c>
    </row>
    <row r="9" spans="1:6">
      <c r="A9" s="14" t="s">
        <v>8</v>
      </c>
      <c r="B9" s="21">
        <v>17.177616222213555</v>
      </c>
      <c r="C9" s="21">
        <v>17.295186621703095</v>
      </c>
      <c r="D9" s="21">
        <v>26.002249039144559</v>
      </c>
      <c r="E9" s="21">
        <v>8.595820957874265</v>
      </c>
      <c r="F9" s="21">
        <v>31.575913870529398</v>
      </c>
    </row>
    <row r="10" spans="1:6">
      <c r="A10" s="14" t="s">
        <v>9</v>
      </c>
      <c r="B10" s="21">
        <v>16.236795795837285</v>
      </c>
      <c r="C10" s="21">
        <v>16.205317221688301</v>
      </c>
      <c r="D10" s="21">
        <v>23.621218980584221</v>
      </c>
      <c r="E10" s="21">
        <v>8.5121173644170369</v>
      </c>
      <c r="F10" s="21">
        <v>30.169014789668985</v>
      </c>
    </row>
    <row r="11" spans="1:6">
      <c r="A11" s="14" t="s">
        <v>10</v>
      </c>
      <c r="B11" s="21">
        <v>19.526624238958025</v>
      </c>
      <c r="C11" s="21">
        <v>19.130102280792563</v>
      </c>
      <c r="D11" s="21">
        <v>30.922348657591574</v>
      </c>
      <c r="E11" s="21">
        <v>10.387881732021079</v>
      </c>
      <c r="F11" s="21">
        <v>34.719501855511815</v>
      </c>
    </row>
    <row r="12" spans="1:6">
      <c r="A12" s="14" t="s">
        <v>11</v>
      </c>
      <c r="B12" s="21">
        <v>18.680314583709585</v>
      </c>
      <c r="C12" s="21">
        <v>17.383766655241271</v>
      </c>
      <c r="D12" s="21">
        <v>27.03423406584475</v>
      </c>
      <c r="E12" s="21">
        <v>10.385178150456923</v>
      </c>
      <c r="F12" s="21">
        <v>22.768076794941109</v>
      </c>
    </row>
    <row r="13" spans="1:6">
      <c r="A13" s="14" t="s">
        <v>12</v>
      </c>
      <c r="B13" s="21">
        <v>19.13466086375777</v>
      </c>
      <c r="C13" s="21">
        <v>17.610821513556843</v>
      </c>
      <c r="D13" s="21">
        <v>27.871022611542603</v>
      </c>
      <c r="E13" s="21">
        <v>10.341777130867095</v>
      </c>
      <c r="F13" s="21">
        <v>24.906889146092265</v>
      </c>
    </row>
    <row r="14" spans="1:6">
      <c r="A14" s="14" t="s">
        <v>13</v>
      </c>
      <c r="B14" s="21">
        <v>18.120941711946042</v>
      </c>
      <c r="C14" s="21">
        <v>16.436678011146942</v>
      </c>
      <c r="D14" s="21">
        <v>25.53725119117756</v>
      </c>
      <c r="E14" s="21">
        <v>9.995832466935088</v>
      </c>
      <c r="F14" s="21">
        <v>23.086532066664088</v>
      </c>
    </row>
    <row r="15" spans="1:6">
      <c r="A15" s="14" t="s">
        <v>14</v>
      </c>
      <c r="B15" s="21">
        <v>19.082084088769506</v>
      </c>
      <c r="C15" s="21">
        <v>17.138325534730818</v>
      </c>
      <c r="D15" s="21">
        <v>27.72342839890106</v>
      </c>
      <c r="E15" s="21">
        <v>11.108010348887499</v>
      </c>
      <c r="F15" s="21">
        <v>23.903740743420411</v>
      </c>
    </row>
    <row r="16" spans="1:6">
      <c r="A16" s="14" t="s">
        <v>15</v>
      </c>
      <c r="B16" s="21">
        <v>20.338247967753123</v>
      </c>
      <c r="C16" s="21">
        <v>18.118603701809999</v>
      </c>
      <c r="D16" s="21">
        <v>30.520260022485775</v>
      </c>
      <c r="E16" s="21">
        <v>10.830526275545319</v>
      </c>
      <c r="F16" s="21">
        <v>26.029802431681134</v>
      </c>
    </row>
    <row r="17" spans="1:6">
      <c r="A17" s="14" t="s">
        <v>16</v>
      </c>
      <c r="B17" s="21">
        <v>19.385634025372688</v>
      </c>
      <c r="C17" s="21">
        <v>18.489495652563793</v>
      </c>
      <c r="D17" s="21">
        <v>35.788434463023265</v>
      </c>
      <c r="E17" s="21">
        <v>12.677487748632542</v>
      </c>
      <c r="F17" s="21">
        <v>29.07730099231436</v>
      </c>
    </row>
    <row r="18" spans="1:6">
      <c r="A18" s="14" t="s">
        <v>17</v>
      </c>
      <c r="B18" s="21">
        <v>19.578924902916427</v>
      </c>
      <c r="C18" s="21">
        <v>25.922298721604392</v>
      </c>
      <c r="D18" s="21">
        <v>44.427463224517631</v>
      </c>
      <c r="E18" s="21">
        <v>13.634530216186556</v>
      </c>
      <c r="F18" s="21">
        <v>36.68345392965545</v>
      </c>
    </row>
    <row r="19" spans="1:6">
      <c r="A19" s="14" t="s">
        <v>18</v>
      </c>
      <c r="B19" s="21">
        <v>19.828256367453829</v>
      </c>
      <c r="C19" s="21">
        <v>25.911036252230911</v>
      </c>
      <c r="D19" s="21">
        <v>45.061901871702283</v>
      </c>
      <c r="E19" s="21">
        <v>12.640758442161891</v>
      </c>
      <c r="F19" s="21">
        <v>37.258625621199734</v>
      </c>
    </row>
    <row r="20" spans="1:6">
      <c r="A20" s="14" t="s">
        <v>19</v>
      </c>
      <c r="B20" s="21">
        <v>20.209768136348302</v>
      </c>
      <c r="C20" s="21">
        <v>26.03641199113617</v>
      </c>
      <c r="D20" s="21">
        <v>47.379466183185315</v>
      </c>
      <c r="E20" s="21">
        <v>13.388862909176984</v>
      </c>
      <c r="F20" s="21">
        <v>38.955306804876415</v>
      </c>
    </row>
    <row r="21" spans="1:6">
      <c r="A21" s="14" t="s">
        <v>20</v>
      </c>
      <c r="B21" s="21">
        <v>20.465186304426428</v>
      </c>
      <c r="C21" s="21">
        <v>25.69044717377491</v>
      </c>
      <c r="D21" s="21">
        <v>42.027986026013089</v>
      </c>
      <c r="E21" s="21">
        <v>13.320528422689357</v>
      </c>
      <c r="F21" s="21">
        <v>35.234034381951453</v>
      </c>
    </row>
    <row r="22" spans="1:6">
      <c r="A22" s="14" t="s">
        <v>21</v>
      </c>
      <c r="B22" s="21">
        <v>21.508142460004539</v>
      </c>
      <c r="C22" s="21">
        <v>12.715677757326725</v>
      </c>
      <c r="D22" s="21">
        <v>32.751569058117184</v>
      </c>
      <c r="E22" s="21">
        <v>15.75110746493459</v>
      </c>
      <c r="F22" s="21">
        <v>28.469346090017076</v>
      </c>
    </row>
    <row r="23" spans="1:6">
      <c r="A23" s="14" t="s">
        <v>22</v>
      </c>
      <c r="B23" s="21">
        <v>21.80016158819555</v>
      </c>
      <c r="C23" s="21">
        <v>12.789716585867538</v>
      </c>
      <c r="D23" s="21">
        <v>31.779184651120939</v>
      </c>
      <c r="E23" s="21">
        <v>14.626423165640501</v>
      </c>
      <c r="F23" s="21">
        <v>29.710955339032303</v>
      </c>
    </row>
    <row r="24" spans="1:6">
      <c r="A24" s="14" t="s">
        <v>23</v>
      </c>
      <c r="B24" s="21">
        <v>22.071540292748097</v>
      </c>
      <c r="C24" s="21">
        <v>12.840091189311989</v>
      </c>
      <c r="D24" s="21">
        <v>28.935534978839275</v>
      </c>
      <c r="E24" s="21">
        <v>14.181562037676878</v>
      </c>
      <c r="F24" s="21">
        <v>27.574070543539467</v>
      </c>
    </row>
    <row r="25" spans="1:6">
      <c r="A25" s="14" t="s">
        <v>24</v>
      </c>
      <c r="B25" s="21">
        <v>20.497902041205492</v>
      </c>
      <c r="C25" s="21">
        <v>12.893996559789196</v>
      </c>
      <c r="D25" s="21">
        <v>36.806372155021414</v>
      </c>
      <c r="E25" s="21">
        <v>15.355610762137005</v>
      </c>
      <c r="F25" s="21">
        <v>33.536580717112628</v>
      </c>
    </row>
    <row r="26" spans="1:6">
      <c r="A26" s="14" t="s">
        <v>25</v>
      </c>
      <c r="B26" s="21">
        <v>20.504652829310274</v>
      </c>
      <c r="C26" s="21">
        <v>12.934513503771665</v>
      </c>
      <c r="D26" s="21">
        <v>34.031236429152422</v>
      </c>
      <c r="E26" s="21">
        <v>15.109491881720615</v>
      </c>
      <c r="F26" s="21">
        <v>31.128823469833304</v>
      </c>
    </row>
    <row r="27" spans="1:6">
      <c r="A27" s="14" t="s">
        <v>26</v>
      </c>
      <c r="B27" s="21">
        <v>15.977431169634052</v>
      </c>
      <c r="C27" s="21">
        <v>13.2039310267555</v>
      </c>
      <c r="D27" s="21">
        <v>33.723620134325785</v>
      </c>
      <c r="E27" s="21">
        <v>11.843948086651013</v>
      </c>
      <c r="F27" s="21">
        <v>26.199659117490331</v>
      </c>
    </row>
    <row r="28" spans="1:6">
      <c r="A28" s="14" t="s">
        <v>27</v>
      </c>
      <c r="B28" s="21">
        <v>16.003953688069025</v>
      </c>
      <c r="C28" s="21">
        <v>13.246282684140789</v>
      </c>
      <c r="D28" s="21">
        <v>33.765971791711074</v>
      </c>
      <c r="E28" s="21">
        <v>11.872926916851069</v>
      </c>
      <c r="F28" s="21">
        <v>28.255713630528799</v>
      </c>
    </row>
    <row r="29" spans="1:6">
      <c r="A29" s="14" t="s">
        <v>28</v>
      </c>
      <c r="B29" s="21">
        <v>16.020973544270145</v>
      </c>
      <c r="C29" s="21">
        <v>13.277778022407318</v>
      </c>
      <c r="D29" s="21">
        <v>33.797467129977605</v>
      </c>
      <c r="E29" s="21">
        <v>11.892461501920145</v>
      </c>
      <c r="F29" s="21">
        <v>28.255499268662017</v>
      </c>
    </row>
    <row r="30" spans="1:6">
      <c r="A30" s="14" t="s">
        <v>29</v>
      </c>
      <c r="B30" s="21">
        <v>16.044796303715646</v>
      </c>
      <c r="C30" s="21">
        <v>13.31485786709197</v>
      </c>
      <c r="D30" s="21">
        <v>33.83454697466226</v>
      </c>
      <c r="E30" s="21">
        <v>11.91886115253463</v>
      </c>
      <c r="F30" s="21">
        <v>28.293310032997834</v>
      </c>
    </row>
    <row r="31" spans="1:6">
      <c r="A31" s="14" t="s">
        <v>30</v>
      </c>
      <c r="B31" s="21">
        <v>16.072959902239575</v>
      </c>
      <c r="C31" s="21">
        <v>13.355179800609173</v>
      </c>
      <c r="D31" s="21">
        <v>33.874868908179465</v>
      </c>
      <c r="E31" s="21">
        <v>11.94966627729432</v>
      </c>
      <c r="F31" s="21">
        <v>28.334760495174873</v>
      </c>
    </row>
    <row r="32" spans="1:6">
      <c r="A32" s="14" t="s">
        <v>31</v>
      </c>
      <c r="B32" s="21">
        <v>19.013936328536577</v>
      </c>
      <c r="C32" s="21">
        <v>18.804898625754785</v>
      </c>
      <c r="D32" s="21">
        <v>39.324587733325075</v>
      </c>
      <c r="E32" s="21">
        <v>13.710724238398836</v>
      </c>
      <c r="F32" s="21">
        <v>31.496098208121516</v>
      </c>
    </row>
    <row r="33" spans="1:6">
      <c r="A33" s="14" t="s">
        <v>32</v>
      </c>
      <c r="B33" s="21">
        <v>19.055409247669282</v>
      </c>
      <c r="C33" s="21">
        <v>27.343615241766582</v>
      </c>
      <c r="D33" s="21">
        <v>47.863304349336872</v>
      </c>
      <c r="E33" s="21">
        <v>13.758708078128468</v>
      </c>
      <c r="F33" s="21">
        <v>39.089444652677301</v>
      </c>
    </row>
    <row r="34" spans="1:6">
      <c r="A34" s="14" t="s">
        <v>33</v>
      </c>
      <c r="B34" s="21">
        <v>19.087699345167081</v>
      </c>
      <c r="C34" s="21">
        <v>27.356872694921659</v>
      </c>
      <c r="D34" s="21">
        <v>47.876561802491949</v>
      </c>
      <c r="E34" s="21">
        <v>13.796900519580372</v>
      </c>
      <c r="F34" s="21">
        <v>39.076640836488146</v>
      </c>
    </row>
    <row r="35" spans="1:6">
      <c r="A35" s="14" t="s">
        <v>34</v>
      </c>
      <c r="B35" s="21">
        <v>19.119247792794965</v>
      </c>
      <c r="C35" s="21">
        <v>27.374280486651447</v>
      </c>
      <c r="D35" s="21">
        <v>47.893969594221737</v>
      </c>
      <c r="E35" s="21">
        <v>13.833845451772991</v>
      </c>
      <c r="F35" s="21">
        <v>39.10265567246622</v>
      </c>
    </row>
    <row r="36" spans="1:6">
      <c r="A36" s="14" t="s">
        <v>35</v>
      </c>
      <c r="B36" s="21">
        <v>19.119490734320998</v>
      </c>
      <c r="C36" s="21">
        <v>27.015952877573511</v>
      </c>
      <c r="D36" s="21">
        <v>47.535641985143798</v>
      </c>
      <c r="E36" s="21">
        <v>13.839065298171942</v>
      </c>
      <c r="F36" s="21">
        <v>39.100384904743912</v>
      </c>
    </row>
    <row r="37" spans="1:6">
      <c r="A37" s="14" t="s">
        <v>36</v>
      </c>
      <c r="B37" s="21">
        <v>19.170079378033119</v>
      </c>
      <c r="C37" s="21">
        <v>14.025325332211041</v>
      </c>
      <c r="D37" s="21">
        <v>34.545014439781333</v>
      </c>
      <c r="E37" s="21">
        <v>13.872499126496978</v>
      </c>
      <c r="F37" s="21">
        <v>29.548745195901024</v>
      </c>
    </row>
    <row r="38" spans="1:6">
      <c r="A38" s="14" t="s">
        <v>37</v>
      </c>
      <c r="B38" s="21">
        <v>19.210076009515568</v>
      </c>
      <c r="C38" s="21">
        <v>14.08979050334877</v>
      </c>
      <c r="D38" s="21">
        <v>34.60947961091906</v>
      </c>
      <c r="E38" s="21">
        <v>13.91687913784159</v>
      </c>
      <c r="F38" s="21">
        <v>31.619588821657306</v>
      </c>
    </row>
    <row r="39" spans="1:6">
      <c r="A39" s="14" t="s">
        <v>38</v>
      </c>
      <c r="B39" s="21">
        <v>19.228814839737719</v>
      </c>
      <c r="C39" s="21">
        <v>14.130520270857168</v>
      </c>
      <c r="D39" s="21">
        <v>34.650209378427455</v>
      </c>
      <c r="E39" s="21">
        <v>13.939767950988866</v>
      </c>
      <c r="F39" s="21">
        <v>31.622433398049324</v>
      </c>
    </row>
    <row r="40" spans="1:6">
      <c r="A40" s="14" t="s">
        <v>39</v>
      </c>
      <c r="B40" s="21">
        <v>18.821774225107895</v>
      </c>
      <c r="C40" s="21">
        <v>14.174707454819625</v>
      </c>
      <c r="D40" s="21">
        <v>34.694396562389912</v>
      </c>
      <c r="E40" s="21">
        <v>13.968117159507594</v>
      </c>
      <c r="F40" s="21">
        <v>31.662165346919821</v>
      </c>
    </row>
    <row r="41" spans="1:6">
      <c r="A41" s="14" t="s">
        <v>40</v>
      </c>
      <c r="B41" s="21">
        <v>18.780723543697846</v>
      </c>
      <c r="C41" s="21">
        <v>14.205431034987216</v>
      </c>
      <c r="D41" s="21">
        <v>34.7251201425575</v>
      </c>
      <c r="E41" s="21">
        <v>13.9847946579591</v>
      </c>
      <c r="F41" s="21">
        <v>31.396463478538095</v>
      </c>
    </row>
    <row r="42" spans="1:6">
      <c r="A42" s="14" t="s">
        <v>41</v>
      </c>
      <c r="B42" s="21">
        <v>17.011843395415045</v>
      </c>
      <c r="C42" s="21">
        <v>14.238343252536488</v>
      </c>
      <c r="D42" s="21">
        <v>34.758032360106775</v>
      </c>
      <c r="E42" s="21">
        <v>12.869076354850002</v>
      </c>
      <c r="F42" s="21">
        <v>27.233942353416218</v>
      </c>
    </row>
    <row r="43" spans="1:6">
      <c r="A43" s="14" t="s">
        <v>42</v>
      </c>
      <c r="B43" s="21">
        <v>17.038365913850296</v>
      </c>
      <c r="C43" s="21">
        <v>14.280694909922058</v>
      </c>
      <c r="D43" s="21">
        <v>34.800384017492348</v>
      </c>
      <c r="E43" s="21">
        <v>12.898893442148879</v>
      </c>
      <c r="F43" s="21">
        <v>29.290008513068038</v>
      </c>
    </row>
    <row r="44" spans="1:6">
      <c r="A44" s="14" t="s">
        <v>43</v>
      </c>
      <c r="B44" s="21">
        <v>17.055385770051835</v>
      </c>
      <c r="C44" s="21">
        <v>14.312190248189005</v>
      </c>
      <c r="D44" s="21">
        <v>34.831879355759291</v>
      </c>
      <c r="E44" s="21">
        <v>12.919188325117227</v>
      </c>
      <c r="F44" s="21">
        <v>29.289804714661805</v>
      </c>
    </row>
    <row r="45" spans="1:6">
      <c r="A45" s="14" t="s">
        <v>44</v>
      </c>
      <c r="B45" s="21">
        <v>17.079208529496636</v>
      </c>
      <c r="C45" s="21">
        <v>14.34927009287296</v>
      </c>
      <c r="D45" s="21">
        <v>34.868959200443243</v>
      </c>
      <c r="E45" s="21">
        <v>12.946277937581439</v>
      </c>
      <c r="F45" s="21">
        <v>29.327625065218999</v>
      </c>
    </row>
    <row r="46" spans="1:6">
      <c r="A46" s="14" t="s">
        <v>45</v>
      </c>
      <c r="B46" s="21">
        <v>17.10737212802081</v>
      </c>
      <c r="C46" s="21">
        <v>14.389592026390407</v>
      </c>
      <c r="D46" s="21">
        <v>34.909281133960697</v>
      </c>
      <c r="E46" s="21">
        <v>12.97770950595085</v>
      </c>
      <c r="F46" s="21">
        <v>29.369084231105848</v>
      </c>
    </row>
    <row r="47" spans="1:6">
      <c r="A47" s="14" t="s">
        <v>46</v>
      </c>
      <c r="B47" s="21">
        <v>20.048348554317894</v>
      </c>
      <c r="C47" s="21">
        <v>19.839310851536098</v>
      </c>
      <c r="D47" s="21">
        <v>40.358999959106384</v>
      </c>
      <c r="E47" s="21">
        <v>14.739336499254682</v>
      </c>
      <c r="F47" s="21">
        <v>32.530429850096986</v>
      </c>
    </row>
    <row r="48" spans="1:6">
      <c r="A48" s="14" t="s">
        <v>47</v>
      </c>
      <c r="B48" s="21">
        <v>20.089821473450971</v>
      </c>
      <c r="C48" s="21">
        <v>28.378027467548264</v>
      </c>
      <c r="D48" s="21">
        <v>48.897716575118558</v>
      </c>
      <c r="E48" s="21">
        <v>14.787837437574726</v>
      </c>
      <c r="F48" s="21">
        <v>40.123783479140101</v>
      </c>
    </row>
    <row r="49" spans="1:6">
      <c r="A49" s="14" t="s">
        <v>48</v>
      </c>
      <c r="B49" s="21">
        <v>20.122111570948068</v>
      </c>
      <c r="C49" s="21">
        <v>28.391284920702638</v>
      </c>
      <c r="D49" s="21">
        <v>48.910974028272925</v>
      </c>
      <c r="E49" s="21">
        <v>14.826499964127333</v>
      </c>
      <c r="F49" s="21">
        <v>40.110986194239139</v>
      </c>
    </row>
    <row r="50" spans="1:6">
      <c r="A50" s="14" t="s">
        <v>49</v>
      </c>
      <c r="B50" s="21">
        <v>20.15366001857624</v>
      </c>
      <c r="C50" s="21">
        <v>28.408692712432714</v>
      </c>
      <c r="D50" s="21">
        <v>48.928381820003004</v>
      </c>
      <c r="E50" s="21">
        <v>14.863872392654258</v>
      </c>
      <c r="F50" s="21">
        <v>40.137006969784736</v>
      </c>
    </row>
    <row r="51" spans="1:6">
      <c r="A51" s="14" t="s">
        <v>50</v>
      </c>
      <c r="B51" s="21">
        <v>20.153902960102286</v>
      </c>
      <c r="C51" s="21">
        <v>28.050365103354792</v>
      </c>
      <c r="D51" s="21">
        <v>48.570054210925079</v>
      </c>
      <c r="E51" s="21">
        <v>14.869481130443365</v>
      </c>
      <c r="F51" s="21">
        <v>40.134741605258597</v>
      </c>
    </row>
    <row r="52" spans="1:6">
      <c r="A52" s="14" t="s">
        <v>51</v>
      </c>
      <c r="B52" s="21">
        <v>20.204491603814493</v>
      </c>
      <c r="C52" s="21">
        <v>15.059737557992419</v>
      </c>
      <c r="D52" s="21">
        <v>35.579426665562707</v>
      </c>
      <c r="E52" s="21">
        <v>14.90326883594977</v>
      </c>
      <c r="F52" s="21">
        <v>30.583106813130044</v>
      </c>
    </row>
    <row r="53" spans="1:6">
      <c r="A53" s="14" t="s">
        <v>52</v>
      </c>
      <c r="B53" s="21">
        <v>20.244488235296799</v>
      </c>
      <c r="C53" s="21">
        <v>15.124202729130001</v>
      </c>
      <c r="D53" s="21">
        <v>35.643891836700291</v>
      </c>
      <c r="E53" s="21">
        <v>14.947970949950248</v>
      </c>
      <c r="F53" s="21">
        <v>32.653954914130118</v>
      </c>
    </row>
    <row r="54" spans="1:6">
      <c r="A54" s="14" t="s">
        <v>53</v>
      </c>
      <c r="B54" s="21">
        <v>20.26322706551904</v>
      </c>
      <c r="C54" s="21">
        <v>15.164932496638485</v>
      </c>
      <c r="D54" s="21">
        <v>35.684621604208772</v>
      </c>
      <c r="E54" s="21">
        <v>14.971153016906182</v>
      </c>
      <c r="F54" s="21">
        <v>32.656803564944788</v>
      </c>
    </row>
    <row r="55" spans="1:6">
      <c r="A55" s="14" t="s">
        <v>54</v>
      </c>
      <c r="B55" s="21">
        <v>19.856186450889581</v>
      </c>
      <c r="C55" s="21">
        <v>15.20911968060131</v>
      </c>
      <c r="D55" s="21">
        <v>35.728808788171598</v>
      </c>
      <c r="E55" s="21">
        <v>14.999769274776499</v>
      </c>
      <c r="F55" s="21">
        <v>32.696539224157583</v>
      </c>
    </row>
    <row r="56" spans="1:6">
      <c r="A56" s="14" t="s">
        <v>55</v>
      </c>
      <c r="B56" s="21">
        <v>19.815135769478832</v>
      </c>
      <c r="C56" s="21">
        <v>15.239843260768199</v>
      </c>
      <c r="D56" s="21">
        <v>35.75953236833849</v>
      </c>
      <c r="E56" s="21">
        <v>15.01669001018004</v>
      </c>
      <c r="F56" s="21">
        <v>32.430840735271353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supplyDemandBalance</vt:lpstr>
      <vt:lpstr>options</vt:lpstr>
      <vt:lpstr>Cumulative benefit</vt:lpstr>
      <vt:lpstr>Combo (DS1)</vt:lpstr>
      <vt:lpstr>Sheet11</vt:lpstr>
      <vt:lpstr>Sheet 4</vt:lpstr>
      <vt:lpstr>Sheet 1</vt:lpstr>
      <vt:lpstr>Sheet 2</vt:lpstr>
      <vt:lpstr>Sheet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Hutton</dc:creator>
  <cp:lastModifiedBy>Robert McGinty</cp:lastModifiedBy>
  <dcterms:created xsi:type="dcterms:W3CDTF">2024-02-13T09:58:07Z</dcterms:created>
  <dcterms:modified xsi:type="dcterms:W3CDTF">2024-04-21T22:27:51Z</dcterms:modified>
</cp:coreProperties>
</file>