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james\Downloads\"/>
    </mc:Choice>
  </mc:AlternateContent>
  <xr:revisionPtr revIDLastSave="0" documentId="13_ncr:1_{D039ED56-3986-4713-ACF8-63F2D4837D7C}" xr6:coauthVersionLast="47" xr6:coauthVersionMax="47" xr10:uidLastSave="{00000000-0000-0000-0000-000000000000}"/>
  <bookViews>
    <workbookView xWindow="-108" yWindow="-108" windowWidth="23256" windowHeight="12576" activeTab="1" xr2:uid="{00E1D296-373D-4463-9B4A-E1F7FE964624}"/>
  </bookViews>
  <sheets>
    <sheet name="Main" sheetId="1" r:id="rId1"/>
    <sheet name="DCF" sheetId="2" r:id="rId2"/>
    <sheet name="DDM" sheetId="3" r:id="rId3"/>
    <sheet name="BOND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7" i="2" l="1"/>
  <c r="D61" i="2"/>
  <c r="C17" i="2"/>
  <c r="C18" i="2" s="1"/>
  <c r="C21" i="2" s="1"/>
  <c r="C23" i="2" s="1"/>
  <c r="C25" i="2" s="1"/>
  <c r="D17" i="2"/>
  <c r="D18" i="2" s="1"/>
  <c r="D21" i="2" s="1"/>
  <c r="D23" i="2" s="1"/>
  <c r="D25" i="2" s="1"/>
  <c r="C33" i="2"/>
  <c r="D33" i="2"/>
  <c r="C42" i="2"/>
  <c r="D42" i="2"/>
  <c r="C50" i="2"/>
  <c r="D50" i="2"/>
  <c r="C56" i="2"/>
  <c r="D56" i="2"/>
  <c r="C61" i="2"/>
  <c r="J17" i="2"/>
  <c r="J18" i="2" s="1"/>
  <c r="J21" i="2" s="1"/>
  <c r="J23" i="2" s="1"/>
  <c r="J25" i="2" s="1"/>
  <c r="E61" i="2"/>
  <c r="E56" i="2"/>
  <c r="E50" i="2"/>
  <c r="E42" i="2"/>
  <c r="E33" i="2"/>
  <c r="E18" i="2"/>
  <c r="E21" i="2" s="1"/>
  <c r="E23" i="2" s="1"/>
  <c r="E25" i="2" s="1"/>
  <c r="F61" i="2"/>
  <c r="F56" i="2"/>
  <c r="F50" i="2"/>
  <c r="F42" i="2"/>
  <c r="F33" i="2"/>
  <c r="F17" i="2"/>
  <c r="F18" i="2" s="1"/>
  <c r="F21" i="2" s="1"/>
  <c r="F23" i="2" s="1"/>
  <c r="F25" i="2" s="1"/>
  <c r="G61" i="2"/>
  <c r="G56" i="2"/>
  <c r="G50" i="2"/>
  <c r="G42" i="2"/>
  <c r="G33" i="2"/>
  <c r="G17" i="2"/>
  <c r="G18" i="2" s="1"/>
  <c r="G21" i="2" s="1"/>
  <c r="G23" i="2" s="1"/>
  <c r="G25" i="2" s="1"/>
  <c r="H61" i="2"/>
  <c r="H56" i="2"/>
  <c r="H50" i="2"/>
  <c r="H42" i="2"/>
  <c r="H33" i="2"/>
  <c r="H17" i="2"/>
  <c r="H18" i="2" s="1"/>
  <c r="H21" i="2" s="1"/>
  <c r="H23" i="2" s="1"/>
  <c r="H25" i="2" s="1"/>
  <c r="I61" i="2"/>
  <c r="I56" i="2"/>
  <c r="I50" i="2"/>
  <c r="I42" i="2"/>
  <c r="I33" i="2"/>
  <c r="I17" i="2"/>
  <c r="I18" i="2" s="1"/>
  <c r="I21" i="2" s="1"/>
  <c r="I23" i="2" s="1"/>
  <c r="I25" i="2" s="1"/>
  <c r="J61" i="2"/>
  <c r="J56" i="2"/>
  <c r="J50" i="2"/>
  <c r="J42" i="2"/>
  <c r="J33" i="2"/>
  <c r="C7" i="1"/>
  <c r="C8" i="1" s="1"/>
  <c r="C4" i="1"/>
  <c r="C57" i="2" l="1"/>
  <c r="C43" i="2"/>
  <c r="D57" i="2"/>
  <c r="D43" i="2"/>
  <c r="F43" i="2"/>
  <c r="E57" i="2"/>
  <c r="G43" i="2"/>
  <c r="H43" i="2"/>
  <c r="F57" i="2"/>
  <c r="G57" i="2"/>
  <c r="I43" i="2"/>
  <c r="E43" i="2"/>
  <c r="H57" i="2"/>
  <c r="I57" i="2"/>
  <c r="J43" i="2"/>
  <c r="J57" i="2"/>
</calcChain>
</file>

<file path=xl/sharedStrings.xml><?xml version="1.0" encoding="utf-8"?>
<sst xmlns="http://schemas.openxmlformats.org/spreadsheetml/2006/main" count="150" uniqueCount="134">
  <si>
    <t>Ticker</t>
  </si>
  <si>
    <t>Price</t>
  </si>
  <si>
    <t>S/O</t>
  </si>
  <si>
    <t>Mkt Cap</t>
  </si>
  <si>
    <t>Cash</t>
  </si>
  <si>
    <t xml:space="preserve">Debt </t>
  </si>
  <si>
    <t>EV</t>
  </si>
  <si>
    <t>CMCSA</t>
  </si>
  <si>
    <t>Credit Ratings</t>
  </si>
  <si>
    <t>Fitch</t>
  </si>
  <si>
    <t>A-</t>
  </si>
  <si>
    <t>A3</t>
  </si>
  <si>
    <t>S&amp;P</t>
  </si>
  <si>
    <t>*In Billions Except Share Data</t>
  </si>
  <si>
    <t>Q2 25</t>
  </si>
  <si>
    <t>Market</t>
  </si>
  <si>
    <t>Rights Expiration</t>
  </si>
  <si>
    <t>2035-36 NBA season and 2036 WNBA season</t>
  </si>
  <si>
    <t>2033-34 season</t>
  </si>
  <si>
    <t>Summer and Winter Olympic Games</t>
  </si>
  <si>
    <t>English Premier League</t>
  </si>
  <si>
    <t>2028-29, 2027-28 and 2027-28 seasons, respectively</t>
  </si>
  <si>
    <t>PGA Tour and other golf events</t>
  </si>
  <si>
    <t>Between 2026 and 2031</t>
  </si>
  <si>
    <t>Big Ten football and basketball</t>
  </si>
  <si>
    <t>2029-30 season</t>
  </si>
  <si>
    <t>World Wrestling Entertainment (“WWE”)</t>
  </si>
  <si>
    <t>2029 on television and 2026 on Peacock</t>
  </si>
  <si>
    <t>Formula One</t>
  </si>
  <si>
    <t>2029 and 2027, respectively</t>
  </si>
  <si>
    <t>England and Wales Cricket Board</t>
  </si>
  <si>
    <t>English Football League</t>
  </si>
  <si>
    <t>2028-29 season</t>
  </si>
  <si>
    <t>Serie A</t>
  </si>
  <si>
    <t>FIFA World Cup (Spanish-language)</t>
  </si>
  <si>
    <t>Certain professional sports teams through our Regional Sports Networks</t>
  </si>
  <si>
    <t>Between 2027 and 2040</t>
  </si>
  <si>
    <t>NBA and WNBA(a)</t>
  </si>
  <si>
    <t>NFL(b)</t>
  </si>
  <si>
    <t>NASCAR(c)</t>
  </si>
  <si>
    <t>Television and/or Streaming Rights</t>
  </si>
  <si>
    <t>US</t>
  </si>
  <si>
    <t>UK</t>
  </si>
  <si>
    <t>ITA</t>
  </si>
  <si>
    <t>Some US Regions</t>
  </si>
  <si>
    <t>UK &amp; ITA</t>
  </si>
  <si>
    <t>UK US &amp; ITA</t>
  </si>
  <si>
    <t>US UK &amp; ITA</t>
  </si>
  <si>
    <t>Revenue is primarily generated from the sale of advertising and from the distribution of our television and streaming programming.</t>
  </si>
  <si>
    <t>Cable Network</t>
  </si>
  <si>
    <t>Description of Programming</t>
  </si>
  <si>
    <t>USA Network</t>
  </si>
  <si>
    <t>General entertainment and sports</t>
  </si>
  <si>
    <t>E!</t>
  </si>
  <si>
    <t>Entertainment and pop culture</t>
  </si>
  <si>
    <t>Syfy</t>
  </si>
  <si>
    <t>Genre-based entertainment</t>
  </si>
  <si>
    <t>MSNBC</t>
  </si>
  <si>
    <t>News, political commentary and information</t>
  </si>
  <si>
    <t>Bravo</t>
  </si>
  <si>
    <t>Lifestyle entertainment</t>
  </si>
  <si>
    <t>CNBC</t>
  </si>
  <si>
    <t>Business and financial news</t>
  </si>
  <si>
    <t>Oxygen</t>
  </si>
  <si>
    <t>True crime</t>
  </si>
  <si>
    <t>Golf Channel</t>
  </si>
  <si>
    <t>Golf competition and golf entertainment</t>
  </si>
  <si>
    <t>Universal Kids</t>
  </si>
  <si>
    <t>Children’s entertainment</t>
  </si>
  <si>
    <t>Universo</t>
  </si>
  <si>
    <t>Spanish-language entertainment</t>
  </si>
  <si>
    <t>CNBC World</t>
  </si>
  <si>
    <t>Global financial news</t>
  </si>
  <si>
    <t>66 </t>
  </si>
  <si>
    <t>65 </t>
  </si>
  <si>
    <t>64 </t>
  </si>
  <si>
    <t>62 </t>
  </si>
  <si>
    <t>54 </t>
  </si>
  <si>
    <t>43 </t>
  </si>
  <si>
    <t>16 </t>
  </si>
  <si>
    <t>Approximate U.S. Households as of December 31, 2024 (in millions)(a)</t>
  </si>
  <si>
    <t xml:space="preserve">The NBC network reaches viewers in the U.S.  through more than 200 affiliated stations across the United States, including our 11 owned NBC local broadcast television stations and collectively reached approximately 35 million U.S. television households as of December 31, 2024, representing approximately 28% of U.S. television households. </t>
  </si>
  <si>
    <t>* IN MILLIONS (NEED TO CHANGE TO BILLYS)</t>
  </si>
  <si>
    <t>Total Revenue</t>
  </si>
  <si>
    <t>P&amp;P Cost</t>
  </si>
  <si>
    <t>M&amp;P Cost</t>
  </si>
  <si>
    <t>Admin &amp; Other Cost</t>
  </si>
  <si>
    <t>Amortization</t>
  </si>
  <si>
    <t xml:space="preserve">Depreciation </t>
  </si>
  <si>
    <t>Goodwill and Impairments</t>
  </si>
  <si>
    <t>Total Cost &amp; Expenses</t>
  </si>
  <si>
    <t>Operating Income</t>
  </si>
  <si>
    <t>Interest Expense</t>
  </si>
  <si>
    <t>Invest &amp; Other Income</t>
  </si>
  <si>
    <t>Income Before Taxes</t>
  </si>
  <si>
    <t>Tax</t>
  </si>
  <si>
    <t>Net Income</t>
  </si>
  <si>
    <t>Net Income To Non-Controlling Assets</t>
  </si>
  <si>
    <t>Net Income To Comcast</t>
  </si>
  <si>
    <t>Basic EPS</t>
  </si>
  <si>
    <t>Cash &amp; Equivalents</t>
  </si>
  <si>
    <t>Receivables</t>
  </si>
  <si>
    <t>Other Current Assets</t>
  </si>
  <si>
    <t>Total Current Assets</t>
  </si>
  <si>
    <t>Film &amp; Television Costs</t>
  </si>
  <si>
    <t>Investments</t>
  </si>
  <si>
    <t>PP&amp;E</t>
  </si>
  <si>
    <t>Goodwill</t>
  </si>
  <si>
    <t>Franchise Rights</t>
  </si>
  <si>
    <t>Other Intangible Assets</t>
  </si>
  <si>
    <t>Other Non-Current Assets</t>
  </si>
  <si>
    <t>Total Non-Current Assets</t>
  </si>
  <si>
    <t>Total Assets</t>
  </si>
  <si>
    <t>Accounts Payable</t>
  </si>
  <si>
    <t>Deferred Revenue</t>
  </si>
  <si>
    <t>Accrued Expenses</t>
  </si>
  <si>
    <t>Short Term Debt</t>
  </si>
  <si>
    <t>Advance On Sale Of Investment</t>
  </si>
  <si>
    <t>Total Current Liabilities</t>
  </si>
  <si>
    <t>Long-Term Debt</t>
  </si>
  <si>
    <t>Deferred Income Taxes</t>
  </si>
  <si>
    <t>Other Non-Current Liabilities</t>
  </si>
  <si>
    <t>Redeemable Non-Controlling Interests</t>
  </si>
  <si>
    <t>Total Non-Current Liabilities</t>
  </si>
  <si>
    <t>Total Liabilities</t>
  </si>
  <si>
    <t>Net Cash From Operating</t>
  </si>
  <si>
    <t>FCF</t>
  </si>
  <si>
    <t>Diluted EPS</t>
  </si>
  <si>
    <t>Investment SCO</t>
  </si>
  <si>
    <t>Collatorized Obligation</t>
  </si>
  <si>
    <t>Programming Rights</t>
  </si>
  <si>
    <t>Accrued Participation</t>
  </si>
  <si>
    <t>Domestic Broad Band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</si>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</sst>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
  </numFmts>
  <fonts count="4" x14ac:knownFonts="1">
    <font>
      <sz val="11"/>
      <color theme="1"/>
      <name val="Aptos Narrow"/>
      <family val="2"/>
      <scheme val="minor"/>
    </font>
    <font>
      <sz val="11"/>
      <color theme="1"/>
      <name val="Aptos Serif"/>
      <family val="1"/>
    </font>
    <font>
      <b/>
      <sz val="11"/>
      <color theme="1"/>
      <name val="Aptos Serif"/>
      <family val="1"/>
    </font>
    <font>
      <sz val="11"/>
      <color indexed="8"/>
      <name val="Aptos Serif"/>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1" fillId="0" borderId="0" xfId="0" applyFont="1" applyAlignment="1">
      <alignment horizontal="right"/>
    </xf>
    <xf numFmtId="4" fontId="1" fillId="0" borderId="0" xfId="0" applyNumberFormat="1" applyFont="1"/>
    <xf numFmtId="3" fontId="1" fillId="0" borderId="0" xfId="0" applyNumberFormat="1" applyFont="1"/>
    <xf numFmtId="164" fontId="1" fillId="0" borderId="0" xfId="0" applyNumberFormat="1" applyFont="1"/>
    <xf numFmtId="0" fontId="2" fillId="0" borderId="0" xfId="0" applyFont="1"/>
    <xf numFmtId="165" fontId="1" fillId="0" borderId="0" xfId="0" applyNumberFormat="1" applyFont="1"/>
    <xf numFmtId="0" fontId="1" fillId="0" borderId="0" xfId="0" applyFont="1" applyAlignment="1">
      <alignment wrapText="1"/>
    </xf>
    <xf numFmtId="0" fontId="1" fillId="0" borderId="0" xfId="0" applyFont="1" applyAlignment="1">
      <alignment horizontal="left" wrapText="1"/>
    </xf>
    <xf numFmtId="3" fontId="0" fillId="0" borderId="0" xfId="0" applyNumberFormat="1"/>
    <xf numFmtId="3" fontId="3" fillId="0" borderId="0" xfId="0" applyNumberFormat="1" applyFont="1"/>
    <xf numFmtId="0" fontId="2" fillId="2" borderId="0" xfId="0" applyFont="1" applyFill="1"/>
    <xf numFmtId="3" fontId="1" fillId="2" borderId="0" xfId="0" applyNumberFormat="1" applyFont="1" applyFill="1"/>
  </cellXfs>
  <cellStyles count="1">
    <cellStyle name="Normal" xfId="0" builtinId="0"/>
  </cellStyles>
  <dxfs count="8">
    <dxf>
      <font>
        <b val="0"/>
        <i val="0"/>
        <strike val="0"/>
        <condense val="0"/>
        <extend val="0"/>
        <outline val="0"/>
        <shadow val="0"/>
        <u val="none"/>
        <vertAlign val="baseline"/>
        <sz val="11"/>
        <color theme="1"/>
        <name val="Aptos Serif"/>
        <family val="1"/>
        <scheme val="none"/>
      </font>
    </dxf>
    <dxf>
      <font>
        <b val="0"/>
        <i val="0"/>
        <strike val="0"/>
        <condense val="0"/>
        <extend val="0"/>
        <outline val="0"/>
        <shadow val="0"/>
        <u val="none"/>
        <vertAlign val="baseline"/>
        <sz val="11"/>
        <color theme="1"/>
        <name val="Aptos Serif"/>
        <family val="1"/>
        <scheme val="none"/>
      </font>
    </dxf>
    <dxf>
      <font>
        <b val="0"/>
        <i val="0"/>
        <strike val="0"/>
        <condense val="0"/>
        <extend val="0"/>
        <outline val="0"/>
        <shadow val="0"/>
        <u val="none"/>
        <vertAlign val="baseline"/>
        <sz val="11"/>
        <color theme="1"/>
        <name val="Aptos Serif"/>
        <family val="1"/>
        <scheme val="none"/>
      </font>
    </dxf>
    <dxf>
      <font>
        <b val="0"/>
        <i val="0"/>
        <strike val="0"/>
        <condense val="0"/>
        <extend val="0"/>
        <outline val="0"/>
        <shadow val="0"/>
        <u val="none"/>
        <vertAlign val="baseline"/>
        <sz val="11"/>
        <color theme="1"/>
        <name val="Aptos Serif"/>
        <family val="1"/>
        <scheme val="none"/>
      </font>
    </dxf>
    <dxf>
      <font>
        <b val="0"/>
        <i val="0"/>
        <strike val="0"/>
        <condense val="0"/>
        <extend val="0"/>
        <outline val="0"/>
        <shadow val="0"/>
        <u val="none"/>
        <vertAlign val="baseline"/>
        <sz val="11"/>
        <color theme="1"/>
        <name val="Aptos Serif"/>
        <family val="1"/>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Aptos Serif"/>
        <family val="1"/>
        <scheme val="none"/>
      </font>
    </dxf>
    <dxf>
      <font>
        <b val="0"/>
        <i val="0"/>
        <strike val="0"/>
        <condense val="0"/>
        <extend val="0"/>
        <outline val="0"/>
        <shadow val="0"/>
        <u val="none"/>
        <vertAlign val="baseline"/>
        <sz val="11"/>
        <color theme="1"/>
        <name val="Aptos Serif"/>
        <family val="1"/>
        <scheme val="none"/>
      </font>
      <alignment horizontal="general" vertical="bottom" textRotation="0" wrapText="1" indent="0" justifyLastLine="0" shrinkToFit="0" readingOrder="0"/>
    </dxf>
    <dxf>
      <font>
        <b/>
        <i val="0"/>
        <strike val="0"/>
        <condense val="0"/>
        <extend val="0"/>
        <outline val="0"/>
        <shadow val="0"/>
        <u val="none"/>
        <vertAlign val="baseline"/>
        <sz val="11"/>
        <color theme="1"/>
        <name val="Aptos Serif"/>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381000</xdr:colOff>
      <xdr:row>0</xdr:row>
      <xdr:rowOff>0</xdr:rowOff>
    </xdr:from>
    <xdr:to>
      <xdr:col>22</xdr:col>
      <xdr:colOff>218615</xdr:colOff>
      <xdr:row>17</xdr:row>
      <xdr:rowOff>152400</xdr:rowOff>
    </xdr:to>
    <xdr:pic>
      <xdr:nvPicPr>
        <xdr:cNvPr id="2" name="Picture 1" descr="1659">
          <a:extLst>
            <a:ext uri="{FF2B5EF4-FFF2-40B4-BE49-F238E27FC236}">
              <a16:creationId xmlns:a16="http://schemas.microsoft.com/office/drawing/2014/main" id="{4A08569F-6225-2422-E0C4-C971943C7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10793" y="0"/>
          <a:ext cx="7694098" cy="35288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EEE24D-FF40-4EF1-A948-B8DD4BDE09A8}" name="Table1" displayName="Table1" ref="G2:I16" totalsRowShown="0" headerRowDxfId="7">
  <autoFilter ref="G2:I16" xr:uid="{BDEEE24D-FF40-4EF1-A948-B8DD4BDE09A8}"/>
  <tableColumns count="3">
    <tableColumn id="1" xr3:uid="{E33C2BFA-B4D3-4028-BDC6-4F456D14F6C4}" name="Television and/or Streaming Rights" dataDxfId="6"/>
    <tableColumn id="2" xr3:uid="{25D2BBA4-2474-46A0-8D21-91BE0D989CBC}" name="Market" dataDxfId="5"/>
    <tableColumn id="3" xr3:uid="{31485AB0-84CF-4A3E-AD39-9977D5E643D6}" name="Rights Expiration"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53AA0B-1B83-4C3C-BE29-3DBEDC0225D9}" name="Table2" displayName="Table2" ref="G22:I33" totalsRowShown="0" dataDxfId="3">
  <autoFilter ref="G22:I33" xr:uid="{9753AA0B-1B83-4C3C-BE29-3DBEDC0225D9}"/>
  <tableColumns count="3">
    <tableColumn id="1" xr3:uid="{83214078-4319-4707-9951-F5F89172C078}" name="Cable Network" dataDxfId="2"/>
    <tableColumn id="2" xr3:uid="{09A2C705-63EC-4709-AE7B-C20B1712C5B8}" name="Approximate U.S. Households as of December 31, 2024 (in millions)(a)" dataDxfId="1"/>
    <tableColumn id="3" xr3:uid="{B1DF12A1-D5D8-48E4-906E-6BD455D734EC}" name="Description of Programm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8CA2B-0AD2-4E6A-AC85-6351FD0B8562}">
  <dimension ref="B2:K36"/>
  <sheetViews>
    <sheetView showGridLines="0" zoomScale="58" zoomScaleNormal="85" workbookViewId="0">
      <selection activeCell="H36" sqref="H36"/>
    </sheetView>
  </sheetViews>
  <sheetFormatPr defaultRowHeight="14.4" x14ac:dyDescent="0.3"/>
  <cols>
    <col min="1" max="2" width="8.88671875" style="1"/>
    <col min="3" max="3" width="16.109375" style="1" bestFit="1" customWidth="1"/>
    <col min="4" max="6" width="8.88671875" style="1"/>
    <col min="7" max="7" width="42.77734375" style="1" customWidth="1"/>
    <col min="8" max="8" width="67.21875" style="1" customWidth="1"/>
    <col min="9" max="9" width="49.109375" style="1" customWidth="1"/>
    <col min="10" max="16384" width="8.88671875" style="1"/>
  </cols>
  <sheetData>
    <row r="2" spans="2:11" x14ac:dyDescent="0.3">
      <c r="B2" s="1" t="s">
        <v>0</v>
      </c>
      <c r="C2" s="2" t="s">
        <v>7</v>
      </c>
      <c r="G2" s="6" t="s">
        <v>40</v>
      </c>
      <c r="H2" s="6" t="s">
        <v>15</v>
      </c>
      <c r="I2" s="6" t="s">
        <v>16</v>
      </c>
      <c r="K2"/>
    </row>
    <row r="3" spans="2:11" ht="15" customHeight="1" x14ac:dyDescent="0.3">
      <c r="B3" s="1" t="s">
        <v>1</v>
      </c>
      <c r="C3" s="3">
        <v>31.8</v>
      </c>
      <c r="G3" s="8" t="s">
        <v>37</v>
      </c>
      <c r="H3" s="1" t="s">
        <v>47</v>
      </c>
      <c r="I3" s="9" t="s">
        <v>17</v>
      </c>
    </row>
    <row r="4" spans="2:11" ht="15" customHeight="1" x14ac:dyDescent="0.3">
      <c r="B4" s="1" t="s">
        <v>2</v>
      </c>
      <c r="C4" s="5">
        <f>3682762127+9444375</f>
        <v>3692206502</v>
      </c>
      <c r="G4" s="8" t="s">
        <v>38</v>
      </c>
      <c r="H4" s="1" t="s">
        <v>41</v>
      </c>
      <c r="I4" s="9" t="s">
        <v>18</v>
      </c>
    </row>
    <row r="5" spans="2:11" ht="15" customHeight="1" x14ac:dyDescent="0.3">
      <c r="B5" s="1" t="s">
        <v>3</v>
      </c>
      <c r="C5" s="3">
        <v>117.41</v>
      </c>
      <c r="G5" s="8" t="s">
        <v>19</v>
      </c>
      <c r="H5" s="1" t="s">
        <v>41</v>
      </c>
      <c r="I5" s="9">
        <v>2032</v>
      </c>
    </row>
    <row r="6" spans="2:11" ht="15" customHeight="1" x14ac:dyDescent="0.3">
      <c r="B6" s="1" t="s">
        <v>4</v>
      </c>
      <c r="C6" s="7">
        <v>29036</v>
      </c>
      <c r="D6" s="1" t="s">
        <v>14</v>
      </c>
      <c r="G6" s="8" t="s">
        <v>20</v>
      </c>
      <c r="H6" s="1" t="s">
        <v>46</v>
      </c>
      <c r="I6" s="9" t="s">
        <v>21</v>
      </c>
    </row>
    <row r="7" spans="2:11" ht="15" customHeight="1" x14ac:dyDescent="0.3">
      <c r="B7" s="1" t="s">
        <v>5</v>
      </c>
      <c r="C7" s="7">
        <f>11826+4031+10215+5720+31792+95808+27692+21100+231</f>
        <v>208415</v>
      </c>
      <c r="D7" s="1" t="s">
        <v>14</v>
      </c>
      <c r="G7" s="8" t="s">
        <v>22</v>
      </c>
      <c r="H7" s="1" t="s">
        <v>41</v>
      </c>
      <c r="I7" s="9" t="s">
        <v>23</v>
      </c>
    </row>
    <row r="8" spans="2:11" ht="15" customHeight="1" x14ac:dyDescent="0.3">
      <c r="B8" s="1" t="s">
        <v>6</v>
      </c>
      <c r="C8" s="7">
        <f>C5+C7-C6</f>
        <v>179496.41</v>
      </c>
      <c r="G8" s="8" t="s">
        <v>39</v>
      </c>
      <c r="H8" s="1" t="s">
        <v>41</v>
      </c>
      <c r="I8" s="9">
        <v>2031</v>
      </c>
    </row>
    <row r="9" spans="2:11" ht="16.8" customHeight="1" x14ac:dyDescent="0.3">
      <c r="G9" s="8" t="s">
        <v>24</v>
      </c>
      <c r="H9" s="1" t="s">
        <v>41</v>
      </c>
      <c r="I9" s="9" t="s">
        <v>25</v>
      </c>
    </row>
    <row r="10" spans="2:11" ht="15" customHeight="1" x14ac:dyDescent="0.3">
      <c r="B10" s="6" t="s">
        <v>13</v>
      </c>
      <c r="G10" s="8" t="s">
        <v>26</v>
      </c>
      <c r="H10" s="1" t="s">
        <v>41</v>
      </c>
      <c r="I10" s="9" t="s">
        <v>27</v>
      </c>
    </row>
    <row r="11" spans="2:11" ht="16.8" customHeight="1" x14ac:dyDescent="0.3">
      <c r="G11" s="8" t="s">
        <v>28</v>
      </c>
      <c r="H11" s="1" t="s">
        <v>45</v>
      </c>
      <c r="I11" s="9" t="s">
        <v>29</v>
      </c>
    </row>
    <row r="12" spans="2:11" ht="15" customHeight="1" x14ac:dyDescent="0.3">
      <c r="B12" s="1" t="s">
        <v>8</v>
      </c>
      <c r="G12" s="8" t="s">
        <v>30</v>
      </c>
      <c r="H12" s="1" t="s">
        <v>42</v>
      </c>
      <c r="I12" s="9">
        <v>2028</v>
      </c>
    </row>
    <row r="13" spans="2:11" ht="15" customHeight="1" x14ac:dyDescent="0.3">
      <c r="B13" s="1" t="s">
        <v>9</v>
      </c>
      <c r="C13" s="1" t="s">
        <v>10</v>
      </c>
      <c r="G13" s="8" t="s">
        <v>31</v>
      </c>
      <c r="H13" s="1" t="s">
        <v>42</v>
      </c>
      <c r="I13" s="9" t="s">
        <v>32</v>
      </c>
    </row>
    <row r="14" spans="2:11" ht="15" customHeight="1" x14ac:dyDescent="0.3">
      <c r="B14" s="1" t="s">
        <v>93</v>
      </c>
      <c r="C14" s="1" t="s">
        <v>11</v>
      </c>
      <c r="G14" s="8" t="s">
        <v>33</v>
      </c>
      <c r="H14" s="1" t="s">
        <v>43</v>
      </c>
      <c r="I14" s="9" t="s">
        <v>32</v>
      </c>
    </row>
    <row r="15" spans="2:11" ht="15" customHeight="1" x14ac:dyDescent="0.3">
      <c r="B15" s="1" t="s">
        <v>12</v>
      </c>
      <c r="C15" s="1" t="s">
        <v>10</v>
      </c>
      <c r="G15" s="8" t="s">
        <v>34</v>
      </c>
      <c r="H15" s="1" t="s">
        <v>41</v>
      </c>
      <c r="I15" s="9">
        <v>2026</v>
      </c>
    </row>
    <row r="16" spans="2:11" ht="16.8" customHeight="1" x14ac:dyDescent="0.3">
      <c r="G16" s="8" t="s">
        <v>35</v>
      </c>
      <c r="H16" s="1" t="s">
        <v>44</v>
      </c>
      <c r="I16" s="9" t="s">
        <v>36</v>
      </c>
    </row>
    <row r="17" spans="7:10" ht="16.8" customHeight="1" x14ac:dyDescent="0.3"/>
    <row r="18" spans="7:10" x14ac:dyDescent="0.3">
      <c r="G18" s="6" t="s">
        <v>48</v>
      </c>
    </row>
    <row r="22" spans="7:10" x14ac:dyDescent="0.3">
      <c r="G22" s="1" t="s">
        <v>49</v>
      </c>
      <c r="H22" s="8" t="s">
        <v>80</v>
      </c>
      <c r="I22" s="1" t="s">
        <v>50</v>
      </c>
    </row>
    <row r="23" spans="7:10" x14ac:dyDescent="0.3">
      <c r="G23" s="1" t="s">
        <v>51</v>
      </c>
      <c r="H23" s="1" t="s">
        <v>73</v>
      </c>
      <c r="I23" s="1" t="s">
        <v>52</v>
      </c>
      <c r="J23"/>
    </row>
    <row r="24" spans="7:10" x14ac:dyDescent="0.3">
      <c r="G24" s="1" t="s">
        <v>53</v>
      </c>
      <c r="H24" s="1" t="s">
        <v>74</v>
      </c>
      <c r="I24" s="1" t="s">
        <v>54</v>
      </c>
    </row>
    <row r="25" spans="7:10" x14ac:dyDescent="0.3">
      <c r="G25" s="1" t="s">
        <v>55</v>
      </c>
      <c r="H25" s="1" t="s">
        <v>74</v>
      </c>
      <c r="I25" s="1" t="s">
        <v>56</v>
      </c>
    </row>
    <row r="26" spans="7:10" x14ac:dyDescent="0.3">
      <c r="G26" s="1" t="s">
        <v>57</v>
      </c>
      <c r="H26" s="1" t="s">
        <v>74</v>
      </c>
      <c r="I26" s="1" t="s">
        <v>58</v>
      </c>
    </row>
    <row r="27" spans="7:10" x14ac:dyDescent="0.3">
      <c r="G27" s="1" t="s">
        <v>59</v>
      </c>
      <c r="H27" s="1" t="s">
        <v>74</v>
      </c>
      <c r="I27" s="1" t="s">
        <v>60</v>
      </c>
    </row>
    <row r="28" spans="7:10" x14ac:dyDescent="0.3">
      <c r="G28" s="1" t="s">
        <v>61</v>
      </c>
      <c r="H28" s="1" t="s">
        <v>75</v>
      </c>
      <c r="I28" s="1" t="s">
        <v>62</v>
      </c>
    </row>
    <row r="29" spans="7:10" x14ac:dyDescent="0.3">
      <c r="G29" s="1" t="s">
        <v>63</v>
      </c>
      <c r="H29" s="1" t="s">
        <v>76</v>
      </c>
      <c r="I29" s="1" t="s">
        <v>64</v>
      </c>
    </row>
    <row r="30" spans="7:10" x14ac:dyDescent="0.3">
      <c r="G30" s="1" t="s">
        <v>65</v>
      </c>
      <c r="H30" s="1" t="s">
        <v>77</v>
      </c>
      <c r="I30" s="1" t="s">
        <v>66</v>
      </c>
    </row>
    <row r="31" spans="7:10" x14ac:dyDescent="0.3">
      <c r="G31" s="1" t="s">
        <v>67</v>
      </c>
      <c r="H31" s="1" t="s">
        <v>78</v>
      </c>
      <c r="I31" s="1" t="s">
        <v>68</v>
      </c>
    </row>
    <row r="32" spans="7:10" x14ac:dyDescent="0.3">
      <c r="G32" s="1" t="s">
        <v>69</v>
      </c>
      <c r="H32" s="1" t="s">
        <v>79</v>
      </c>
      <c r="I32" s="1" t="s">
        <v>70</v>
      </c>
    </row>
    <row r="33" spans="7:9" x14ac:dyDescent="0.3">
      <c r="G33" s="1" t="s">
        <v>71</v>
      </c>
      <c r="H33" s="1" t="s">
        <v>79</v>
      </c>
      <c r="I33" s="1" t="s">
        <v>72</v>
      </c>
    </row>
    <row r="36" spans="7:9" ht="129.6" x14ac:dyDescent="0.3">
      <c r="G36" s="8" t="s">
        <v>81</v>
      </c>
    </row>
  </sheetData>
  <pageMargins left="0.7" right="0.7" top="0.75" bottom="0.75" header="0.3" footer="0.3"/>
  <pageSetup paperSize="9"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85608-79E9-43B1-81C0-965A3C96FCCA}">
  <dimension ref="A1:J61"/>
  <sheetViews>
    <sheetView showGridLines="0" tabSelected="1" topLeftCell="A43" workbookViewId="0">
      <selection activeCell="H51" sqref="H51"/>
    </sheetView>
  </sheetViews>
  <sheetFormatPr defaultRowHeight="14.4" x14ac:dyDescent="0.3"/>
  <cols>
    <col min="1" max="1" width="8.88671875" style="1"/>
    <col min="2" max="2" width="36.5546875" style="1" bestFit="1" customWidth="1"/>
    <col min="3" max="4" width="9.33203125" style="1" customWidth="1"/>
    <col min="5" max="5" width="8.6640625" style="1" customWidth="1"/>
    <col min="6" max="6" width="8.88671875" style="1" customWidth="1"/>
    <col min="7" max="7" width="8" style="1" customWidth="1"/>
    <col min="8" max="8" width="8.21875" style="1" bestFit="1" customWidth="1"/>
    <col min="9" max="9" width="8.33203125" style="1" customWidth="1"/>
    <col min="10" max="10" width="10.109375" style="1" customWidth="1"/>
    <col min="11" max="16384" width="8.88671875" style="1"/>
  </cols>
  <sheetData>
    <row r="1" spans="1:10" x14ac:dyDescent="0.3">
      <c r="A1" s="6" t="s">
        <v>82</v>
      </c>
    </row>
    <row r="2" spans="1:10" x14ac:dyDescent="0.3">
      <c r="A2" s="6"/>
    </row>
    <row r="3" spans="1:10" x14ac:dyDescent="0.3">
      <c r="C3" s="1">
        <v>2017</v>
      </c>
      <c r="D3" s="1">
        <v>2018</v>
      </c>
      <c r="E3" s="1">
        <v>2019</v>
      </c>
      <c r="F3" s="1">
        <v>2020</v>
      </c>
      <c r="G3" s="1">
        <v>2021</v>
      </c>
      <c r="H3" s="1">
        <v>2022</v>
      </c>
      <c r="I3" s="1">
        <v>2023</v>
      </c>
      <c r="J3" s="1">
        <v>2024</v>
      </c>
    </row>
    <row r="4" spans="1:10" x14ac:dyDescent="0.3">
      <c r="B4" s="1" t="s">
        <v>132</v>
      </c>
    </row>
    <row r="5" spans="1:10" x14ac:dyDescent="0.3">
      <c r="B5" s="1" t="s">
        <v>133</v>
      </c>
    </row>
    <row r="10" spans="1:10" x14ac:dyDescent="0.3">
      <c r="B10" s="6" t="s">
        <v>83</v>
      </c>
      <c r="C10" s="4">
        <v>85029</v>
      </c>
      <c r="D10" s="4">
        <v>94507</v>
      </c>
      <c r="E10" s="4">
        <v>108942</v>
      </c>
      <c r="F10" s="4">
        <v>103564</v>
      </c>
      <c r="G10" s="4">
        <v>116385</v>
      </c>
      <c r="H10" s="4">
        <v>121427</v>
      </c>
      <c r="I10" s="4">
        <v>121572</v>
      </c>
      <c r="J10" s="4">
        <v>123731</v>
      </c>
    </row>
    <row r="11" spans="1:10" x14ac:dyDescent="0.3">
      <c r="B11" s="1" t="s">
        <v>84</v>
      </c>
      <c r="C11" s="4">
        <v>25355</v>
      </c>
      <c r="D11" s="4">
        <v>29692</v>
      </c>
      <c r="E11" s="4">
        <v>34440</v>
      </c>
      <c r="F11" s="4">
        <v>33121</v>
      </c>
      <c r="G11" s="4">
        <v>38450</v>
      </c>
      <c r="H11" s="4">
        <v>38213</v>
      </c>
      <c r="I11" s="4">
        <v>36762</v>
      </c>
      <c r="J11" s="4">
        <v>37026</v>
      </c>
    </row>
    <row r="12" spans="1:10" x14ac:dyDescent="0.3">
      <c r="B12" s="1" t="s">
        <v>85</v>
      </c>
      <c r="C12" s="4">
        <v>25449</v>
      </c>
      <c r="D12" s="4">
        <v>28094</v>
      </c>
      <c r="E12" s="4">
        <v>32807</v>
      </c>
      <c r="F12" s="4">
        <v>33109</v>
      </c>
      <c r="G12" s="4">
        <v>35619</v>
      </c>
      <c r="H12" s="4">
        <v>38263</v>
      </c>
      <c r="I12" s="4">
        <v>7971</v>
      </c>
      <c r="J12" s="4">
        <v>8073</v>
      </c>
    </row>
    <row r="13" spans="1:10" x14ac:dyDescent="0.3">
      <c r="B13" s="1" t="s">
        <v>86</v>
      </c>
      <c r="C13" s="4">
        <v>6519</v>
      </c>
      <c r="D13" s="4">
        <v>7036</v>
      </c>
      <c r="E13" s="4">
        <v>7617</v>
      </c>
      <c r="F13" s="4">
        <v>6741</v>
      </c>
      <c r="G13" s="4">
        <v>7695</v>
      </c>
      <c r="H13" s="4">
        <v>8506</v>
      </c>
      <c r="I13" s="4">
        <v>39190</v>
      </c>
      <c r="J13" s="4">
        <v>40533</v>
      </c>
    </row>
    <row r="14" spans="1:10" x14ac:dyDescent="0.3">
      <c r="B14" s="1" t="s">
        <v>88</v>
      </c>
      <c r="C14" s="4">
        <v>7914</v>
      </c>
      <c r="D14" s="4">
        <v>8281</v>
      </c>
      <c r="E14" s="4">
        <v>8663</v>
      </c>
      <c r="F14" s="4">
        <v>8320</v>
      </c>
      <c r="G14" s="4">
        <v>8628</v>
      </c>
      <c r="H14" s="4">
        <v>8724</v>
      </c>
      <c r="I14" s="4">
        <v>8854</v>
      </c>
      <c r="J14" s="4">
        <v>8729</v>
      </c>
    </row>
    <row r="15" spans="1:10" x14ac:dyDescent="0.3">
      <c r="B15" s="1" t="s">
        <v>87</v>
      </c>
      <c r="C15" s="4">
        <v>2216</v>
      </c>
      <c r="D15" s="4">
        <v>2736</v>
      </c>
      <c r="E15" s="4">
        <v>4290</v>
      </c>
      <c r="F15" s="4">
        <v>4780</v>
      </c>
      <c r="G15" s="4">
        <v>5176</v>
      </c>
      <c r="H15" s="4">
        <v>5097</v>
      </c>
      <c r="I15" s="4">
        <v>5482</v>
      </c>
      <c r="J15" s="4">
        <v>6072</v>
      </c>
    </row>
    <row r="16" spans="1:10" x14ac:dyDescent="0.3">
      <c r="B16" s="1" t="s">
        <v>89</v>
      </c>
      <c r="C16" s="4">
        <v>-442</v>
      </c>
      <c r="D16" s="4">
        <v>-341</v>
      </c>
      <c r="E16" s="4">
        <v>0</v>
      </c>
      <c r="F16" s="4">
        <v>0</v>
      </c>
      <c r="G16" s="4">
        <v>0</v>
      </c>
      <c r="H16" s="4">
        <v>8583</v>
      </c>
      <c r="I16" s="4">
        <v>0</v>
      </c>
      <c r="J16" s="4">
        <v>0</v>
      </c>
    </row>
    <row r="17" spans="2:10" x14ac:dyDescent="0.3">
      <c r="B17" s="6" t="s">
        <v>90</v>
      </c>
      <c r="C17" s="4">
        <f t="shared" ref="C17:J17" si="0">SUM(C11:C16)</f>
        <v>67011</v>
      </c>
      <c r="D17" s="4">
        <f t="shared" si="0"/>
        <v>75498</v>
      </c>
      <c r="E17" s="4">
        <f>SUM(E11:E16)</f>
        <v>87817</v>
      </c>
      <c r="F17" s="4">
        <f t="shared" si="0"/>
        <v>86071</v>
      </c>
      <c r="G17" s="4">
        <f t="shared" si="0"/>
        <v>95568</v>
      </c>
      <c r="H17" s="4">
        <f t="shared" si="0"/>
        <v>107386</v>
      </c>
      <c r="I17" s="4">
        <f t="shared" si="0"/>
        <v>98259</v>
      </c>
      <c r="J17" s="4">
        <f t="shared" si="0"/>
        <v>100433</v>
      </c>
    </row>
    <row r="18" spans="2:10" x14ac:dyDescent="0.3">
      <c r="B18" s="6" t="s">
        <v>91</v>
      </c>
      <c r="C18" s="4">
        <f t="shared" ref="C18:J18" si="1">C10-C17</f>
        <v>18018</v>
      </c>
      <c r="D18" s="4">
        <f t="shared" si="1"/>
        <v>19009</v>
      </c>
      <c r="E18" s="4">
        <f t="shared" si="1"/>
        <v>21125</v>
      </c>
      <c r="F18" s="4">
        <f t="shared" si="1"/>
        <v>17493</v>
      </c>
      <c r="G18" s="4">
        <f t="shared" si="1"/>
        <v>20817</v>
      </c>
      <c r="H18" s="4">
        <f t="shared" si="1"/>
        <v>14041</v>
      </c>
      <c r="I18" s="4">
        <f t="shared" si="1"/>
        <v>23313</v>
      </c>
      <c r="J18" s="4">
        <f t="shared" si="1"/>
        <v>23298</v>
      </c>
    </row>
    <row r="19" spans="2:10" x14ac:dyDescent="0.3">
      <c r="B19" s="1" t="s">
        <v>92</v>
      </c>
      <c r="C19" s="4">
        <v>-3086</v>
      </c>
      <c r="D19" s="4">
        <v>-3542</v>
      </c>
      <c r="E19" s="4">
        <v>-4567</v>
      </c>
      <c r="F19" s="4">
        <v>-4588</v>
      </c>
      <c r="G19" s="4">
        <v>-4281</v>
      </c>
      <c r="H19" s="4">
        <v>-3896</v>
      </c>
      <c r="I19" s="4">
        <v>-4087</v>
      </c>
      <c r="J19" s="4">
        <v>-4134</v>
      </c>
    </row>
    <row r="20" spans="2:10" x14ac:dyDescent="0.3">
      <c r="B20" s="1" t="s">
        <v>93</v>
      </c>
      <c r="C20" s="4">
        <v>421</v>
      </c>
      <c r="D20" s="4">
        <v>-225</v>
      </c>
      <c r="E20" s="4">
        <v>438</v>
      </c>
      <c r="F20" s="4">
        <v>1160</v>
      </c>
      <c r="G20" s="4">
        <v>2557</v>
      </c>
      <c r="H20" s="4">
        <v>-861</v>
      </c>
      <c r="I20" s="4">
        <v>1252</v>
      </c>
      <c r="J20" s="4">
        <v>-490</v>
      </c>
    </row>
    <row r="21" spans="2:10" x14ac:dyDescent="0.3">
      <c r="B21" s="6" t="s">
        <v>94</v>
      </c>
      <c r="C21" s="4">
        <f t="shared" ref="C21:J21" si="2">SUM(C18:C20)</f>
        <v>15353</v>
      </c>
      <c r="D21" s="4">
        <f t="shared" si="2"/>
        <v>15242</v>
      </c>
      <c r="E21" s="4">
        <f t="shared" si="2"/>
        <v>16996</v>
      </c>
      <c r="F21" s="4">
        <f t="shared" si="2"/>
        <v>14065</v>
      </c>
      <c r="G21" s="4">
        <f t="shared" si="2"/>
        <v>19093</v>
      </c>
      <c r="H21" s="4">
        <f t="shared" si="2"/>
        <v>9284</v>
      </c>
      <c r="I21" s="4">
        <f t="shared" si="2"/>
        <v>20478</v>
      </c>
      <c r="J21" s="4">
        <f t="shared" si="2"/>
        <v>18674</v>
      </c>
    </row>
    <row r="22" spans="2:10" x14ac:dyDescent="0.3">
      <c r="B22" s="1" t="s">
        <v>95</v>
      </c>
      <c r="C22" s="4">
        <v>-7569</v>
      </c>
      <c r="D22" s="4">
        <v>3380</v>
      </c>
      <c r="E22" s="4">
        <v>3673</v>
      </c>
      <c r="F22" s="4">
        <v>3364</v>
      </c>
      <c r="G22" s="4">
        <v>5259</v>
      </c>
      <c r="H22" s="4">
        <v>4359</v>
      </c>
      <c r="I22" s="4">
        <v>5371</v>
      </c>
      <c r="J22" s="4">
        <v>2796</v>
      </c>
    </row>
    <row r="23" spans="2:10" x14ac:dyDescent="0.3">
      <c r="B23" s="6" t="s">
        <v>96</v>
      </c>
      <c r="C23" s="4">
        <f t="shared" ref="C23:J23" si="3">C21-C22</f>
        <v>22922</v>
      </c>
      <c r="D23" s="4">
        <f t="shared" si="3"/>
        <v>11862</v>
      </c>
      <c r="E23" s="4">
        <f t="shared" si="3"/>
        <v>13323</v>
      </c>
      <c r="F23" s="4">
        <f t="shared" si="3"/>
        <v>10701</v>
      </c>
      <c r="G23" s="4">
        <f t="shared" si="3"/>
        <v>13834</v>
      </c>
      <c r="H23" s="4">
        <f t="shared" si="3"/>
        <v>4925</v>
      </c>
      <c r="I23" s="4">
        <f t="shared" si="3"/>
        <v>15107</v>
      </c>
      <c r="J23" s="4">
        <f t="shared" si="3"/>
        <v>15878</v>
      </c>
    </row>
    <row r="24" spans="2:10" x14ac:dyDescent="0.3">
      <c r="B24" s="1" t="s">
        <v>97</v>
      </c>
      <c r="C24" s="4">
        <v>187</v>
      </c>
      <c r="D24" s="4">
        <v>131</v>
      </c>
      <c r="E24" s="4">
        <v>266</v>
      </c>
      <c r="F24" s="4">
        <v>167</v>
      </c>
      <c r="G24" s="4">
        <v>-325</v>
      </c>
      <c r="H24" s="4">
        <v>-445</v>
      </c>
      <c r="I24" s="4">
        <v>-282</v>
      </c>
      <c r="J24" s="4">
        <v>-315</v>
      </c>
    </row>
    <row r="25" spans="2:10" x14ac:dyDescent="0.3">
      <c r="B25" s="12" t="s">
        <v>98</v>
      </c>
      <c r="C25" s="13">
        <f t="shared" ref="C25:J25" si="4">C23-C24</f>
        <v>22735</v>
      </c>
      <c r="D25" s="13">
        <f t="shared" si="4"/>
        <v>11731</v>
      </c>
      <c r="E25" s="13">
        <f t="shared" si="4"/>
        <v>13057</v>
      </c>
      <c r="F25" s="13">
        <f t="shared" si="4"/>
        <v>10534</v>
      </c>
      <c r="G25" s="13">
        <f t="shared" si="4"/>
        <v>14159</v>
      </c>
      <c r="H25" s="13">
        <f t="shared" si="4"/>
        <v>5370</v>
      </c>
      <c r="I25" s="13">
        <f t="shared" si="4"/>
        <v>15389</v>
      </c>
      <c r="J25" s="13">
        <f t="shared" si="4"/>
        <v>16193</v>
      </c>
    </row>
    <row r="26" spans="2:10" x14ac:dyDescent="0.3">
      <c r="B26" s="1" t="s">
        <v>99</v>
      </c>
      <c r="C26" s="3">
        <v>4.83</v>
      </c>
      <c r="D26" s="3">
        <v>2.56</v>
      </c>
      <c r="E26" s="3">
        <v>2.87</v>
      </c>
      <c r="F26" s="3">
        <v>2.2999999999999998</v>
      </c>
      <c r="G26" s="3">
        <v>3.09</v>
      </c>
      <c r="H26" s="3">
        <v>1.22</v>
      </c>
      <c r="I26" s="3">
        <v>3.73</v>
      </c>
      <c r="J26" s="3">
        <v>4.17</v>
      </c>
    </row>
    <row r="27" spans="2:10" x14ac:dyDescent="0.3">
      <c r="B27" s="1" t="s">
        <v>127</v>
      </c>
      <c r="C27" s="3">
        <v>4.75</v>
      </c>
      <c r="D27" s="3">
        <v>2.5299999999999998</v>
      </c>
      <c r="E27" s="3">
        <v>2.83</v>
      </c>
      <c r="F27" s="3">
        <v>2.2799999999999998</v>
      </c>
      <c r="G27" s="3">
        <v>3.04</v>
      </c>
      <c r="H27" s="3">
        <v>1.21</v>
      </c>
      <c r="I27" s="3">
        <v>3.71</v>
      </c>
      <c r="J27" s="3">
        <v>4.1399999999999997</v>
      </c>
    </row>
    <row r="28" spans="2:10" x14ac:dyDescent="0.3">
      <c r="C28" s="4"/>
      <c r="D28" s="4"/>
      <c r="E28" s="4"/>
      <c r="F28" s="4"/>
      <c r="G28" s="4"/>
      <c r="H28" s="4"/>
      <c r="I28" s="4"/>
      <c r="J28" s="4"/>
    </row>
    <row r="29" spans="2:10" x14ac:dyDescent="0.3">
      <c r="B29" s="1" t="s">
        <v>100</v>
      </c>
      <c r="C29" s="4">
        <v>3428</v>
      </c>
      <c r="D29" s="4">
        <v>3814</v>
      </c>
      <c r="E29" s="4">
        <v>5500</v>
      </c>
      <c r="F29" s="4">
        <v>11740</v>
      </c>
      <c r="G29" s="4">
        <v>8711</v>
      </c>
      <c r="H29" s="4">
        <v>4749</v>
      </c>
      <c r="I29" s="4">
        <v>6215</v>
      </c>
      <c r="J29" s="4">
        <v>7322</v>
      </c>
    </row>
    <row r="30" spans="2:10" x14ac:dyDescent="0.3">
      <c r="B30" s="1" t="s">
        <v>101</v>
      </c>
      <c r="C30" s="4">
        <v>8834</v>
      </c>
      <c r="D30" s="4">
        <v>11104</v>
      </c>
      <c r="E30" s="4">
        <v>11292</v>
      </c>
      <c r="F30" s="4">
        <v>11466</v>
      </c>
      <c r="G30" s="4">
        <v>12008</v>
      </c>
      <c r="H30" s="4">
        <v>12672</v>
      </c>
      <c r="I30" s="4">
        <v>13813</v>
      </c>
      <c r="J30" s="4">
        <v>13661</v>
      </c>
    </row>
    <row r="31" spans="2:10" x14ac:dyDescent="0.3">
      <c r="B31" s="1" t="s">
        <v>130</v>
      </c>
      <c r="C31" s="4">
        <v>1613</v>
      </c>
      <c r="D31" s="4">
        <v>3746</v>
      </c>
      <c r="E31" s="4">
        <v>3877</v>
      </c>
      <c r="F31" s="4">
        <v>0</v>
      </c>
      <c r="G31" s="4">
        <v>0</v>
      </c>
      <c r="H31" s="4">
        <v>0</v>
      </c>
      <c r="I31" s="4">
        <v>0</v>
      </c>
      <c r="J31" s="4">
        <v>0</v>
      </c>
    </row>
    <row r="32" spans="2:10" x14ac:dyDescent="0.3">
      <c r="B32" s="1" t="s">
        <v>102</v>
      </c>
      <c r="C32" s="4">
        <v>2468</v>
      </c>
      <c r="D32" s="4">
        <v>3184</v>
      </c>
      <c r="E32" s="4">
        <v>4723</v>
      </c>
      <c r="F32" s="4">
        <v>3535</v>
      </c>
      <c r="G32" s="4">
        <v>4088</v>
      </c>
      <c r="H32" s="4">
        <v>4406</v>
      </c>
      <c r="I32" s="4">
        <v>3959</v>
      </c>
      <c r="J32" s="4">
        <v>5817</v>
      </c>
    </row>
    <row r="33" spans="2:10" x14ac:dyDescent="0.3">
      <c r="B33" s="6" t="s">
        <v>103</v>
      </c>
      <c r="C33" s="4">
        <f t="shared" ref="C33:J33" si="5">SUM(C29:C32)</f>
        <v>16343</v>
      </c>
      <c r="D33" s="4">
        <f t="shared" si="5"/>
        <v>21848</v>
      </c>
      <c r="E33" s="4">
        <f t="shared" si="5"/>
        <v>25392</v>
      </c>
      <c r="F33" s="4">
        <f t="shared" si="5"/>
        <v>26741</v>
      </c>
      <c r="G33" s="4">
        <f t="shared" si="5"/>
        <v>24807</v>
      </c>
      <c r="H33" s="4">
        <f t="shared" si="5"/>
        <v>21827</v>
      </c>
      <c r="I33" s="4">
        <f t="shared" si="5"/>
        <v>23987</v>
      </c>
      <c r="J33" s="4">
        <f t="shared" si="5"/>
        <v>26800</v>
      </c>
    </row>
    <row r="34" spans="2:10" x14ac:dyDescent="0.3">
      <c r="B34" s="1" t="s">
        <v>104</v>
      </c>
      <c r="C34" s="4">
        <v>7087</v>
      </c>
      <c r="D34" s="4">
        <v>7837</v>
      </c>
      <c r="E34" s="4">
        <v>8933</v>
      </c>
      <c r="F34" s="4">
        <v>13340</v>
      </c>
      <c r="G34" s="4">
        <v>12806</v>
      </c>
      <c r="H34" s="4">
        <v>12560</v>
      </c>
      <c r="I34" s="4">
        <v>12920</v>
      </c>
      <c r="J34" s="4">
        <v>12541</v>
      </c>
    </row>
    <row r="35" spans="2:10" x14ac:dyDescent="0.3">
      <c r="B35" s="1" t="s">
        <v>105</v>
      </c>
      <c r="C35" s="4">
        <v>6931</v>
      </c>
      <c r="D35" s="4">
        <v>7883</v>
      </c>
      <c r="E35" s="4">
        <v>6989</v>
      </c>
      <c r="F35" s="4">
        <v>7820</v>
      </c>
      <c r="G35" s="4">
        <v>8082</v>
      </c>
      <c r="H35" s="4">
        <v>7250</v>
      </c>
      <c r="I35" s="4">
        <v>9385</v>
      </c>
      <c r="J35" s="4">
        <v>8647</v>
      </c>
    </row>
    <row r="36" spans="2:10" x14ac:dyDescent="0.3">
      <c r="B36" s="1" t="s">
        <v>128</v>
      </c>
      <c r="C36" s="4">
        <v>0</v>
      </c>
      <c r="D36" s="4">
        <v>0</v>
      </c>
      <c r="E36" s="4">
        <v>694</v>
      </c>
      <c r="F36" s="4">
        <v>447</v>
      </c>
      <c r="G36" s="4">
        <v>605</v>
      </c>
      <c r="H36" s="4">
        <v>490</v>
      </c>
      <c r="I36" s="4">
        <v>0</v>
      </c>
      <c r="J36" s="4">
        <v>0</v>
      </c>
    </row>
    <row r="37" spans="2:10" x14ac:dyDescent="0.3">
      <c r="B37" s="1" t="s">
        <v>106</v>
      </c>
      <c r="C37" s="4">
        <v>38470</v>
      </c>
      <c r="D37" s="4">
        <v>44437</v>
      </c>
      <c r="E37" s="4">
        <v>48322</v>
      </c>
      <c r="F37" s="4">
        <v>51995</v>
      </c>
      <c r="G37" s="4">
        <v>54047</v>
      </c>
      <c r="H37" s="4">
        <v>55485</v>
      </c>
      <c r="I37" s="4">
        <v>59686</v>
      </c>
      <c r="J37" s="4">
        <v>62548</v>
      </c>
    </row>
    <row r="38" spans="2:10" x14ac:dyDescent="0.3">
      <c r="B38" s="1" t="s">
        <v>107</v>
      </c>
      <c r="C38" s="4">
        <v>59364</v>
      </c>
      <c r="D38" s="4">
        <v>59365</v>
      </c>
      <c r="E38" s="4">
        <v>68725</v>
      </c>
      <c r="F38" s="4">
        <v>70669</v>
      </c>
      <c r="G38" s="4">
        <v>70189</v>
      </c>
      <c r="H38" s="4">
        <v>58494</v>
      </c>
      <c r="I38" s="4">
        <v>59268</v>
      </c>
      <c r="J38" s="4">
        <v>58209</v>
      </c>
    </row>
    <row r="39" spans="2:10" x14ac:dyDescent="0.3">
      <c r="B39" s="1" t="s">
        <v>108</v>
      </c>
      <c r="C39" s="4">
        <v>36780</v>
      </c>
      <c r="D39" s="4">
        <v>66154</v>
      </c>
      <c r="E39" s="4">
        <v>59365</v>
      </c>
      <c r="F39" s="4">
        <v>59365</v>
      </c>
      <c r="G39" s="4">
        <v>59365</v>
      </c>
      <c r="H39" s="4">
        <v>9365</v>
      </c>
      <c r="I39" s="4">
        <v>59365</v>
      </c>
      <c r="J39" s="4">
        <v>59365</v>
      </c>
    </row>
    <row r="40" spans="2:10" x14ac:dyDescent="0.3">
      <c r="B40" s="1" t="s">
        <v>109</v>
      </c>
      <c r="C40" s="4">
        <v>18133</v>
      </c>
      <c r="D40" s="4">
        <v>38358</v>
      </c>
      <c r="E40" s="4">
        <v>36128</v>
      </c>
      <c r="F40" s="4">
        <v>35389</v>
      </c>
      <c r="G40" s="4">
        <v>33580</v>
      </c>
      <c r="H40" s="4">
        <v>29308</v>
      </c>
      <c r="I40" s="4">
        <v>27867</v>
      </c>
      <c r="J40" s="4">
        <v>25599</v>
      </c>
    </row>
    <row r="41" spans="2:10" x14ac:dyDescent="0.3">
      <c r="B41" s="1" t="s">
        <v>110</v>
      </c>
      <c r="C41" s="4">
        <v>4354</v>
      </c>
      <c r="D41" s="4">
        <v>5802</v>
      </c>
      <c r="E41" s="4">
        <v>886</v>
      </c>
      <c r="F41" s="4">
        <v>8103</v>
      </c>
      <c r="G41" s="4">
        <v>12424</v>
      </c>
      <c r="H41" s="4">
        <v>12497</v>
      </c>
      <c r="I41" s="4">
        <v>12333</v>
      </c>
      <c r="J41" s="4">
        <v>12501</v>
      </c>
    </row>
    <row r="42" spans="2:10" x14ac:dyDescent="0.3">
      <c r="B42" s="6" t="s">
        <v>111</v>
      </c>
      <c r="C42" s="4">
        <f t="shared" ref="C42:J42" si="6">SUM(C34:C41)</f>
        <v>171119</v>
      </c>
      <c r="D42" s="4">
        <f t="shared" si="6"/>
        <v>229836</v>
      </c>
      <c r="E42" s="4">
        <f t="shared" si="6"/>
        <v>230042</v>
      </c>
      <c r="F42" s="4">
        <f t="shared" si="6"/>
        <v>247128</v>
      </c>
      <c r="G42" s="4">
        <f t="shared" si="6"/>
        <v>251098</v>
      </c>
      <c r="H42" s="4">
        <f t="shared" si="6"/>
        <v>185449</v>
      </c>
      <c r="I42" s="4">
        <f t="shared" si="6"/>
        <v>240824</v>
      </c>
      <c r="J42" s="4">
        <f t="shared" si="6"/>
        <v>239410</v>
      </c>
    </row>
    <row r="43" spans="2:10" x14ac:dyDescent="0.3">
      <c r="B43" s="6" t="s">
        <v>112</v>
      </c>
      <c r="C43" s="4">
        <f t="shared" ref="C43:J43" si="7">C42+C33</f>
        <v>187462</v>
      </c>
      <c r="D43" s="4">
        <f t="shared" si="7"/>
        <v>251684</v>
      </c>
      <c r="E43" s="4">
        <f t="shared" si="7"/>
        <v>255434</v>
      </c>
      <c r="F43" s="4">
        <f t="shared" si="7"/>
        <v>273869</v>
      </c>
      <c r="G43" s="4">
        <f t="shared" si="7"/>
        <v>275905</v>
      </c>
      <c r="H43" s="4">
        <f t="shared" si="7"/>
        <v>207276</v>
      </c>
      <c r="I43" s="4">
        <f t="shared" si="7"/>
        <v>264811</v>
      </c>
      <c r="J43" s="4">
        <f t="shared" si="7"/>
        <v>266210</v>
      </c>
    </row>
    <row r="44" spans="2:10" x14ac:dyDescent="0.3">
      <c r="B44" s="1" t="s">
        <v>113</v>
      </c>
      <c r="C44" s="4">
        <v>6908</v>
      </c>
      <c r="D44" s="4">
        <v>8494</v>
      </c>
      <c r="E44" s="4">
        <v>10826</v>
      </c>
      <c r="F44" s="4">
        <v>11364</v>
      </c>
      <c r="G44" s="4">
        <v>12455</v>
      </c>
      <c r="H44" s="4">
        <v>12544</v>
      </c>
      <c r="I44" s="4">
        <v>12437</v>
      </c>
      <c r="J44" s="4">
        <v>11321</v>
      </c>
    </row>
    <row r="45" spans="2:10" x14ac:dyDescent="0.3">
      <c r="B45" s="1" t="s">
        <v>131</v>
      </c>
      <c r="C45" s="4">
        <v>1644</v>
      </c>
      <c r="D45" s="4">
        <v>1808</v>
      </c>
      <c r="E45" s="4">
        <v>0</v>
      </c>
      <c r="F45" s="4">
        <v>0</v>
      </c>
      <c r="G45" s="4">
        <v>0</v>
      </c>
      <c r="H45" s="4">
        <v>0</v>
      </c>
      <c r="I45" s="4">
        <v>0</v>
      </c>
      <c r="J45" s="4">
        <v>0</v>
      </c>
    </row>
    <row r="46" spans="2:10" x14ac:dyDescent="0.3">
      <c r="B46" s="1" t="s">
        <v>114</v>
      </c>
      <c r="C46" s="4">
        <v>1687</v>
      </c>
      <c r="D46" s="4">
        <v>2182</v>
      </c>
      <c r="E46" s="4">
        <v>1730</v>
      </c>
      <c r="F46" s="4">
        <v>1706</v>
      </c>
      <c r="G46" s="4">
        <v>1822</v>
      </c>
      <c r="H46" s="4">
        <v>1770</v>
      </c>
      <c r="I46" s="4">
        <v>3242</v>
      </c>
      <c r="J46" s="4">
        <v>3507</v>
      </c>
    </row>
    <row r="47" spans="2:10" x14ac:dyDescent="0.3">
      <c r="B47" s="1" t="s">
        <v>115</v>
      </c>
      <c r="C47" s="4">
        <v>6620</v>
      </c>
      <c r="D47" s="4">
        <v>10721</v>
      </c>
      <c r="E47" s="4">
        <v>2768</v>
      </c>
      <c r="F47" s="4">
        <v>2963</v>
      </c>
      <c r="G47" s="4">
        <v>3040</v>
      </c>
      <c r="H47" s="4">
        <v>2380</v>
      </c>
      <c r="I47" s="4">
        <v>13284</v>
      </c>
      <c r="J47" s="4">
        <v>10679</v>
      </c>
    </row>
    <row r="48" spans="2:10" x14ac:dyDescent="0.3">
      <c r="B48" s="1" t="s">
        <v>116</v>
      </c>
      <c r="C48" s="4">
        <v>5134</v>
      </c>
      <c r="D48" s="4">
        <v>4398</v>
      </c>
      <c r="E48" s="4">
        <v>10516</v>
      </c>
      <c r="F48" s="4">
        <v>9617</v>
      </c>
      <c r="G48" s="4">
        <v>9899</v>
      </c>
      <c r="H48" s="4">
        <v>9450</v>
      </c>
      <c r="I48" s="4">
        <v>2069</v>
      </c>
      <c r="J48" s="4">
        <v>4907</v>
      </c>
    </row>
    <row r="49" spans="2:10" x14ac:dyDescent="0.3">
      <c r="B49" s="1" t="s">
        <v>117</v>
      </c>
      <c r="C49" s="4">
        <v>0</v>
      </c>
      <c r="D49" s="4">
        <v>0</v>
      </c>
      <c r="E49" s="4">
        <v>4452</v>
      </c>
      <c r="F49" s="4">
        <v>3146</v>
      </c>
      <c r="G49" s="4">
        <v>2132</v>
      </c>
      <c r="H49" s="4">
        <v>1743</v>
      </c>
      <c r="I49" s="4">
        <v>9167</v>
      </c>
      <c r="J49" s="4">
        <v>9167</v>
      </c>
    </row>
    <row r="50" spans="2:10" x14ac:dyDescent="0.3">
      <c r="B50" s="6" t="s">
        <v>118</v>
      </c>
      <c r="C50" s="4">
        <f t="shared" ref="C50:J50" si="8">SUM(C44:C49)</f>
        <v>21993</v>
      </c>
      <c r="D50" s="4">
        <f t="shared" si="8"/>
        <v>27603</v>
      </c>
      <c r="E50" s="4">
        <f t="shared" si="8"/>
        <v>30292</v>
      </c>
      <c r="F50" s="4">
        <f t="shared" si="8"/>
        <v>28796</v>
      </c>
      <c r="G50" s="4">
        <f t="shared" si="8"/>
        <v>29348</v>
      </c>
      <c r="H50" s="4">
        <f t="shared" si="8"/>
        <v>27887</v>
      </c>
      <c r="I50" s="4">
        <f t="shared" si="8"/>
        <v>40199</v>
      </c>
      <c r="J50" s="4">
        <f t="shared" si="8"/>
        <v>39581</v>
      </c>
    </row>
    <row r="51" spans="2:10" x14ac:dyDescent="0.3">
      <c r="B51" s="1" t="s">
        <v>119</v>
      </c>
      <c r="C51" s="4">
        <v>59422</v>
      </c>
      <c r="D51" s="4">
        <v>107345</v>
      </c>
      <c r="E51" s="4">
        <v>97765</v>
      </c>
      <c r="F51" s="4">
        <v>100614</v>
      </c>
      <c r="G51" s="4">
        <v>92718</v>
      </c>
      <c r="H51" s="4">
        <v>93068</v>
      </c>
      <c r="I51" s="4">
        <v>95021</v>
      </c>
      <c r="J51" s="4">
        <v>94186</v>
      </c>
    </row>
    <row r="52" spans="2:10" x14ac:dyDescent="0.3">
      <c r="B52" s="1" t="s">
        <v>129</v>
      </c>
      <c r="C52" s="4">
        <v>24259</v>
      </c>
      <c r="D52" s="4">
        <v>27589</v>
      </c>
      <c r="E52" s="4">
        <v>5166</v>
      </c>
      <c r="F52" s="4">
        <v>5168</v>
      </c>
      <c r="G52" s="4">
        <v>5170</v>
      </c>
      <c r="H52" s="4">
        <v>5172</v>
      </c>
      <c r="I52" s="4">
        <v>0</v>
      </c>
      <c r="J52" s="4">
        <v>0</v>
      </c>
    </row>
    <row r="53" spans="2:10" x14ac:dyDescent="0.3">
      <c r="B53" s="1" t="s">
        <v>120</v>
      </c>
      <c r="C53" s="4">
        <v>10972</v>
      </c>
      <c r="D53" s="4">
        <v>15329</v>
      </c>
      <c r="E53" s="4">
        <v>28180</v>
      </c>
      <c r="F53" s="4">
        <v>28051</v>
      </c>
      <c r="G53" s="4">
        <v>30041</v>
      </c>
      <c r="H53" s="4">
        <v>28714</v>
      </c>
      <c r="I53" s="4">
        <v>26003</v>
      </c>
      <c r="J53" s="4">
        <v>25227</v>
      </c>
    </row>
    <row r="54" spans="2:10" x14ac:dyDescent="0.3">
      <c r="B54" s="1" t="s">
        <v>121</v>
      </c>
      <c r="C54" s="4">
        <v>1357</v>
      </c>
      <c r="D54" s="4">
        <v>1316</v>
      </c>
      <c r="E54" s="4">
        <v>16765</v>
      </c>
      <c r="F54" s="4">
        <v>18222</v>
      </c>
      <c r="G54" s="4">
        <v>20620</v>
      </c>
      <c r="H54" s="4">
        <v>20395</v>
      </c>
      <c r="I54" s="4">
        <v>20122</v>
      </c>
      <c r="J54" s="4">
        <v>209452</v>
      </c>
    </row>
    <row r="55" spans="2:10" x14ac:dyDescent="0.3">
      <c r="B55" s="1" t="s">
        <v>122</v>
      </c>
      <c r="C55" s="4">
        <v>55</v>
      </c>
      <c r="D55" s="4">
        <v>54</v>
      </c>
      <c r="E55" s="4">
        <v>1372</v>
      </c>
      <c r="F55" s="4">
        <v>1280</v>
      </c>
      <c r="G55" s="4">
        <v>519</v>
      </c>
      <c r="H55" s="4">
        <v>411</v>
      </c>
      <c r="I55" s="4">
        <v>241</v>
      </c>
      <c r="J55" s="4">
        <v>237</v>
      </c>
    </row>
    <row r="56" spans="2:10" x14ac:dyDescent="0.3">
      <c r="B56" s="6" t="s">
        <v>123</v>
      </c>
      <c r="C56" s="4">
        <f t="shared" ref="C56:J56" si="9">SUM(C51:C55)</f>
        <v>96065</v>
      </c>
      <c r="D56" s="4">
        <f t="shared" si="9"/>
        <v>151633</v>
      </c>
      <c r="E56" s="4">
        <f t="shared" si="9"/>
        <v>149248</v>
      </c>
      <c r="F56" s="4">
        <f t="shared" si="9"/>
        <v>153335</v>
      </c>
      <c r="G56" s="4">
        <f t="shared" si="9"/>
        <v>149068</v>
      </c>
      <c r="H56" s="4">
        <f t="shared" si="9"/>
        <v>147760</v>
      </c>
      <c r="I56" s="4">
        <f t="shared" si="9"/>
        <v>141387</v>
      </c>
      <c r="J56" s="4">
        <f t="shared" si="9"/>
        <v>329102</v>
      </c>
    </row>
    <row r="57" spans="2:10" x14ac:dyDescent="0.3">
      <c r="B57" s="6" t="s">
        <v>124</v>
      </c>
      <c r="C57" s="4">
        <f t="shared" ref="C57:J57" si="10">C56+C50</f>
        <v>118058</v>
      </c>
      <c r="D57" s="4">
        <f t="shared" si="10"/>
        <v>179236</v>
      </c>
      <c r="E57" s="4">
        <f t="shared" si="10"/>
        <v>179540</v>
      </c>
      <c r="F57" s="4">
        <f t="shared" si="10"/>
        <v>182131</v>
      </c>
      <c r="G57" s="4">
        <f t="shared" si="10"/>
        <v>178416</v>
      </c>
      <c r="H57" s="4">
        <f t="shared" si="10"/>
        <v>175647</v>
      </c>
      <c r="I57" s="4">
        <f t="shared" si="10"/>
        <v>181586</v>
      </c>
      <c r="J57" s="4">
        <f t="shared" si="10"/>
        <v>368683</v>
      </c>
    </row>
    <row r="59" spans="2:10" x14ac:dyDescent="0.3">
      <c r="B59" s="1" t="s">
        <v>125</v>
      </c>
      <c r="C59" s="4">
        <v>21261</v>
      </c>
      <c r="D59" s="4">
        <v>24297</v>
      </c>
      <c r="E59" s="4">
        <v>25697</v>
      </c>
      <c r="F59" s="4">
        <v>24737</v>
      </c>
      <c r="G59" s="4">
        <v>29146</v>
      </c>
      <c r="H59" s="4">
        <v>26413</v>
      </c>
      <c r="I59" s="4">
        <v>28501</v>
      </c>
      <c r="J59" s="4">
        <v>27673</v>
      </c>
    </row>
    <row r="60" spans="2:10" x14ac:dyDescent="0.3">
      <c r="B60" s="1" t="s">
        <v>106</v>
      </c>
      <c r="C60" s="4">
        <v>9550</v>
      </c>
      <c r="D60" s="4">
        <v>9774</v>
      </c>
      <c r="E60" s="4">
        <v>9953</v>
      </c>
      <c r="F60" s="4">
        <v>9179</v>
      </c>
      <c r="G60" s="4">
        <v>9174</v>
      </c>
      <c r="H60" s="4">
        <v>10626</v>
      </c>
      <c r="I60" s="4">
        <v>12242</v>
      </c>
      <c r="J60" s="4">
        <v>12181</v>
      </c>
    </row>
    <row r="61" spans="2:10" x14ac:dyDescent="0.3">
      <c r="B61" s="12" t="s">
        <v>126</v>
      </c>
      <c r="C61" s="13">
        <f t="shared" ref="C61:J61" si="11">C59-C60</f>
        <v>11711</v>
      </c>
      <c r="D61" s="13">
        <f t="shared" si="11"/>
        <v>14523</v>
      </c>
      <c r="E61" s="13">
        <f t="shared" si="11"/>
        <v>15744</v>
      </c>
      <c r="F61" s="13">
        <f t="shared" si="11"/>
        <v>15558</v>
      </c>
      <c r="G61" s="13">
        <f t="shared" si="11"/>
        <v>19972</v>
      </c>
      <c r="H61" s="13">
        <f t="shared" si="11"/>
        <v>15787</v>
      </c>
      <c r="I61" s="13">
        <f t="shared" si="11"/>
        <v>16259</v>
      </c>
      <c r="J61" s="13">
        <f t="shared" si="11"/>
        <v>15492</v>
      </c>
    </row>
  </sheetData>
  <pageMargins left="0.7" right="0.7" top="0.75" bottom="0.75" header="0.3" footer="0.3"/>
  <ignoredErrors>
    <ignoredError sqref="C17:J1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E0B76-1836-49F5-AF2B-C6E24B6A4094}">
  <dimension ref="C55:M57"/>
  <sheetViews>
    <sheetView workbookViewId="0">
      <selection activeCell="A2" sqref="A2:XFD2"/>
    </sheetView>
  </sheetViews>
  <sheetFormatPr defaultRowHeight="14.4" x14ac:dyDescent="0.3"/>
  <cols>
    <col min="3" max="7" width="9.33203125" customWidth="1"/>
    <col min="8" max="8" width="8.6640625" customWidth="1"/>
    <col min="10" max="10" width="8" customWidth="1"/>
    <col min="11" max="11" width="7" bestFit="1" customWidth="1"/>
    <col min="12" max="12" width="8.33203125" customWidth="1"/>
    <col min="13" max="13" width="10.109375" customWidth="1"/>
  </cols>
  <sheetData>
    <row r="55" spans="3:13" x14ac:dyDescent="0.3">
      <c r="C55" s="10"/>
      <c r="D55" s="10"/>
      <c r="E55" s="10"/>
      <c r="F55" s="10"/>
      <c r="G55" s="10"/>
      <c r="H55" s="10"/>
      <c r="I55" s="10"/>
      <c r="J55" s="10"/>
      <c r="K55" s="10"/>
      <c r="L55" s="10"/>
      <c r="M55" s="10"/>
    </row>
    <row r="56" spans="3:13" x14ac:dyDescent="0.3">
      <c r="C56" s="10"/>
      <c r="D56" s="10"/>
      <c r="E56" s="10"/>
      <c r="F56" s="10"/>
      <c r="G56" s="10"/>
      <c r="H56" s="10"/>
      <c r="I56" s="10"/>
      <c r="J56" s="10"/>
      <c r="K56" s="10"/>
      <c r="L56" s="10"/>
      <c r="M56" s="10"/>
    </row>
    <row r="57" spans="3:13" x14ac:dyDescent="0.3">
      <c r="C57" s="10"/>
      <c r="D57" s="10"/>
      <c r="E57" s="10"/>
      <c r="F57" s="10"/>
      <c r="G57" s="10"/>
      <c r="H57" s="10"/>
      <c r="I57" s="10"/>
      <c r="J57" s="10"/>
      <c r="K57" s="10"/>
      <c r="L57" s="10"/>
      <c r="M57"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121BB-1B10-48D5-91AD-54E874BEB490}">
  <dimension ref="A1"/>
  <sheetViews>
    <sheetView workbookViewId="0">
      <selection activeCell="H26" sqref="H26"/>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DCF</vt:lpstr>
      <vt:lpstr>DDM</vt:lpstr>
      <vt:lpstr>BONDS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Mckay</dc:creator>
  <cp:lastModifiedBy>James Mckay</cp:lastModifiedBy>
  <dcterms:created xsi:type="dcterms:W3CDTF">2025-09-27T08:31:43Z</dcterms:created>
  <dcterms:modified xsi:type="dcterms:W3CDTF">2025-09-27T12:59:11Z</dcterms:modified>
</cp:coreProperties>
</file>