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E4264BDE-3D31-4F2F-9729-E091B1D9F7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2" l="1"/>
  <c r="J62" i="2"/>
  <c r="N4" i="2"/>
  <c r="I62" i="2"/>
  <c r="G67" i="2"/>
  <c r="H67" i="2"/>
  <c r="F67" i="2"/>
  <c r="E67" i="2"/>
  <c r="D67" i="2"/>
  <c r="I3" i="2"/>
  <c r="J3" i="2" s="1"/>
  <c r="K3" i="2" s="1"/>
  <c r="J4" i="2"/>
  <c r="K4" i="2" s="1"/>
  <c r="I4" i="2"/>
  <c r="H24" i="2"/>
  <c r="G24" i="2"/>
  <c r="F24" i="2"/>
  <c r="E24" i="2"/>
  <c r="D24" i="2"/>
  <c r="H66" i="2"/>
  <c r="G66" i="2"/>
  <c r="F66" i="2"/>
  <c r="E66" i="2"/>
  <c r="D66" i="2"/>
  <c r="H22" i="2"/>
  <c r="G22" i="2"/>
  <c r="F22" i="2"/>
  <c r="E22" i="2"/>
  <c r="D22" i="2"/>
  <c r="K59" i="2"/>
  <c r="J59" i="2"/>
  <c r="K52" i="2"/>
  <c r="J52" i="2"/>
  <c r="K43" i="2"/>
  <c r="J43" i="2"/>
  <c r="K33" i="2"/>
  <c r="J33" i="2"/>
  <c r="I59" i="2"/>
  <c r="I52" i="2"/>
  <c r="I43" i="2"/>
  <c r="I33" i="2"/>
  <c r="C5" i="2"/>
  <c r="C7" i="2" s="1"/>
  <c r="C64" i="2"/>
  <c r="D68" i="2" s="1"/>
  <c r="C59" i="2"/>
  <c r="C52" i="2"/>
  <c r="C43" i="2"/>
  <c r="C33" i="2"/>
  <c r="C10" i="2"/>
  <c r="D64" i="2"/>
  <c r="D59" i="2"/>
  <c r="D52" i="2"/>
  <c r="D43" i="2"/>
  <c r="D33" i="2"/>
  <c r="D10" i="2"/>
  <c r="D5" i="2"/>
  <c r="D7" i="2" s="1"/>
  <c r="E64" i="2"/>
  <c r="E68" i="2" s="1"/>
  <c r="E59" i="2"/>
  <c r="E52" i="2"/>
  <c r="E43" i="2"/>
  <c r="E33" i="2"/>
  <c r="E10" i="2"/>
  <c r="E5" i="2"/>
  <c r="E7" i="2" s="1"/>
  <c r="G64" i="2"/>
  <c r="F64" i="2"/>
  <c r="F68" i="2" s="1"/>
  <c r="H64" i="2"/>
  <c r="H68" i="2" s="1"/>
  <c r="I64" i="2" l="1"/>
  <c r="G68" i="2"/>
  <c r="K64" i="2"/>
  <c r="J64" i="2"/>
  <c r="D23" i="2"/>
  <c r="E23" i="2"/>
  <c r="K60" i="2"/>
  <c r="J60" i="2"/>
  <c r="K44" i="2"/>
  <c r="J44" i="2"/>
  <c r="I60" i="2"/>
  <c r="I44" i="2"/>
  <c r="C60" i="2"/>
  <c r="C44" i="2"/>
  <c r="C11" i="2"/>
  <c r="C14" i="2" s="1"/>
  <c r="C16" i="2" s="1"/>
  <c r="C18" i="2" s="1"/>
  <c r="E11" i="2"/>
  <c r="E14" i="2" s="1"/>
  <c r="E16" i="2" s="1"/>
  <c r="E18" i="2" s="1"/>
  <c r="E25" i="2" s="1"/>
  <c r="D11" i="2"/>
  <c r="D14" i="2" s="1"/>
  <c r="D16" i="2" s="1"/>
  <c r="D18" i="2" s="1"/>
  <c r="D25" i="2" s="1"/>
  <c r="D44" i="2"/>
  <c r="D60" i="2"/>
  <c r="E44" i="2"/>
  <c r="E60" i="2"/>
  <c r="G59" i="2"/>
  <c r="F59" i="2"/>
  <c r="H59" i="2"/>
  <c r="G52" i="2"/>
  <c r="F52" i="2"/>
  <c r="H52" i="2"/>
  <c r="G43" i="2"/>
  <c r="F43" i="2"/>
  <c r="H43" i="2"/>
  <c r="G33" i="2"/>
  <c r="F33" i="2"/>
  <c r="H33" i="2"/>
  <c r="K10" i="2"/>
  <c r="J10" i="2"/>
  <c r="I10" i="2"/>
  <c r="K5" i="2"/>
  <c r="K7" i="2" s="1"/>
  <c r="J5" i="2"/>
  <c r="J7" i="2" s="1"/>
  <c r="I5" i="2"/>
  <c r="I7" i="2" s="1"/>
  <c r="G10" i="2"/>
  <c r="F10" i="2"/>
  <c r="H10" i="2"/>
  <c r="F5" i="2"/>
  <c r="G5" i="2"/>
  <c r="H5" i="2"/>
  <c r="C8" i="1"/>
  <c r="C5" i="1"/>
  <c r="N6" i="2" l="1"/>
  <c r="F7" i="2"/>
  <c r="F23" i="2"/>
  <c r="G7" i="2"/>
  <c r="G11" i="2" s="1"/>
  <c r="G14" i="2" s="1"/>
  <c r="G16" i="2" s="1"/>
  <c r="G18" i="2" s="1"/>
  <c r="G23" i="2"/>
  <c r="H7" i="2"/>
  <c r="H23" i="2"/>
  <c r="H11" i="2"/>
  <c r="H14" i="2" s="1"/>
  <c r="H16" i="2" s="1"/>
  <c r="H18" i="2" s="1"/>
  <c r="F11" i="2"/>
  <c r="F14" i="2" s="1"/>
  <c r="F16" i="2" s="1"/>
  <c r="F18" i="2" s="1"/>
  <c r="F25" i="2" s="1"/>
  <c r="F60" i="2"/>
  <c r="F44" i="2"/>
  <c r="G60" i="2"/>
  <c r="H60" i="2"/>
  <c r="G44" i="2"/>
  <c r="K11" i="2"/>
  <c r="K14" i="2" s="1"/>
  <c r="K16" i="2" s="1"/>
  <c r="K18" i="2" s="1"/>
  <c r="J11" i="2"/>
  <c r="J14" i="2" s="1"/>
  <c r="J16" i="2" s="1"/>
  <c r="J18" i="2" s="1"/>
  <c r="I11" i="2"/>
  <c r="I14" i="2" s="1"/>
  <c r="I16" i="2" s="1"/>
  <c r="I18" i="2" s="1"/>
  <c r="H44" i="2"/>
  <c r="H25" i="2" l="1"/>
  <c r="G25" i="2"/>
</calcChain>
</file>

<file path=xl/sharedStrings.xml><?xml version="1.0" encoding="utf-8"?>
<sst xmlns="http://schemas.openxmlformats.org/spreadsheetml/2006/main" count="78" uniqueCount="77">
  <si>
    <t>Ticker</t>
  </si>
  <si>
    <t>Price</t>
  </si>
  <si>
    <t>S/O</t>
  </si>
  <si>
    <t>Mkt Cap</t>
  </si>
  <si>
    <t>Cash</t>
  </si>
  <si>
    <t>Debt</t>
  </si>
  <si>
    <t>EV</t>
  </si>
  <si>
    <t>SNA</t>
  </si>
  <si>
    <t>In Millions</t>
  </si>
  <si>
    <t>2025E</t>
  </si>
  <si>
    <t>2026E</t>
  </si>
  <si>
    <t>2027E</t>
  </si>
  <si>
    <t>Net Sales</t>
  </si>
  <si>
    <t>COGS</t>
  </si>
  <si>
    <t>Gross Profit</t>
  </si>
  <si>
    <t>Operating Expenses</t>
  </si>
  <si>
    <t>Operating Earnings Before Financial Services</t>
  </si>
  <si>
    <t>Financial Services Revenue</t>
  </si>
  <si>
    <t>Financial Services Expenses</t>
  </si>
  <si>
    <t>Operating Earning From Financial Services</t>
  </si>
  <si>
    <t>Operating Earning</t>
  </si>
  <si>
    <t>Interest Expense</t>
  </si>
  <si>
    <t>Other Income Net</t>
  </si>
  <si>
    <t>Tax</t>
  </si>
  <si>
    <t>Net Earnings</t>
  </si>
  <si>
    <t>Net Earnings - noncontrolling interests</t>
  </si>
  <si>
    <t>Net Earnings - Snap On</t>
  </si>
  <si>
    <t>Basic EPS</t>
  </si>
  <si>
    <t>Wieghted Basic Shares</t>
  </si>
  <si>
    <t>Earnings Before Tax</t>
  </si>
  <si>
    <t>Cash &amp; Equivalents</t>
  </si>
  <si>
    <t>Trade &amp; Accounts Receivable</t>
  </si>
  <si>
    <t>Finance Receivables</t>
  </si>
  <si>
    <t>Contract Receivables</t>
  </si>
  <si>
    <t>Inventories</t>
  </si>
  <si>
    <t>Prepaid Expenses &amp; Other Assets</t>
  </si>
  <si>
    <t>Total Current Assets</t>
  </si>
  <si>
    <t>PP&amp;E</t>
  </si>
  <si>
    <t>Operating Lease ROUs</t>
  </si>
  <si>
    <t>Deferred Income Tax</t>
  </si>
  <si>
    <t>Long Term Finance Receivables</t>
  </si>
  <si>
    <t>Long Term Contract Receivables</t>
  </si>
  <si>
    <t>Goodwill</t>
  </si>
  <si>
    <t>Other Intangible Assets</t>
  </si>
  <si>
    <t>Pension Assets</t>
  </si>
  <si>
    <t>Other Long-Term Assets</t>
  </si>
  <si>
    <t>Total Non-Current Assets</t>
  </si>
  <si>
    <t>Total Assets</t>
  </si>
  <si>
    <t>Notes Payable</t>
  </si>
  <si>
    <t>Accounts Payable</t>
  </si>
  <si>
    <t>Accrued Benefits</t>
  </si>
  <si>
    <t>Accrued Compensation</t>
  </si>
  <si>
    <t>Franchisee Deposits</t>
  </si>
  <si>
    <t>Other Accrued Liabilities</t>
  </si>
  <si>
    <t>Total Current Liabilites</t>
  </si>
  <si>
    <t>Long Term Debt</t>
  </si>
  <si>
    <t>Deferred Income Tax Liabilities</t>
  </si>
  <si>
    <t>Retiree Health Care Benefits</t>
  </si>
  <si>
    <t>Pension Liabilities</t>
  </si>
  <si>
    <t>Operating Lease Liabilities</t>
  </si>
  <si>
    <t>Other Long Term Liabilities</t>
  </si>
  <si>
    <t>Total Non-Current Liabilities</t>
  </si>
  <si>
    <t>Total Liabilities</t>
  </si>
  <si>
    <t>Net Cash</t>
  </si>
  <si>
    <t>CAPEX</t>
  </si>
  <si>
    <t>FCF</t>
  </si>
  <si>
    <t>Y/Y Sales Growth</t>
  </si>
  <si>
    <t>Y/Y Gross Profit</t>
  </si>
  <si>
    <t>Y/Y Net Earnings - Snap On</t>
  </si>
  <si>
    <t>Disc Rate</t>
  </si>
  <si>
    <t>Net Cash Increase Y/Y</t>
  </si>
  <si>
    <t>FCF Increase Y/Y</t>
  </si>
  <si>
    <t>Y/Y COGS</t>
  </si>
  <si>
    <t>CAPEX Y/Y</t>
  </si>
  <si>
    <t>NPV</t>
  </si>
  <si>
    <t>SP</t>
  </si>
  <si>
    <t>In Millions, Except 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</si>
</sst>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#,,"/>
    <numFmt numFmtId="168" formatCode="#,##0.0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  <font>
      <u/>
      <sz val="11"/>
      <color theme="1"/>
      <name val="Aptos Serif"/>
      <family val="1"/>
    </font>
    <font>
      <b/>
      <i/>
      <u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166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2" fillId="0" borderId="0" xfId="0" applyNumberFormat="1" applyFont="1"/>
    <xf numFmtId="2" fontId="3" fillId="0" borderId="0" xfId="0" applyNumberFormat="1" applyFont="1"/>
    <xf numFmtId="168" fontId="1" fillId="0" borderId="0" xfId="0" applyNumberFormat="1" applyFont="1"/>
    <xf numFmtId="2" fontId="4" fillId="0" borderId="0" xfId="0" applyNumberFormat="1" applyFont="1"/>
    <xf numFmtId="168" fontId="4" fillId="0" borderId="0" xfId="0" applyNumberFormat="1" applyFont="1"/>
    <xf numFmtId="168" fontId="2" fillId="0" borderId="0" xfId="0" applyNumberFormat="1" applyFont="1"/>
    <xf numFmtId="168" fontId="3" fillId="0" borderId="0" xfId="0" applyNumberFormat="1" applyFont="1"/>
    <xf numFmtId="2" fontId="5" fillId="2" borderId="0" xfId="0" applyNumberFormat="1" applyFont="1" applyFill="1"/>
    <xf numFmtId="168" fontId="5" fillId="2" borderId="0" xfId="0" applyNumberFormat="1" applyFont="1" applyFill="1"/>
    <xf numFmtId="4" fontId="1" fillId="0" borderId="0" xfId="0" applyNumberFormat="1" applyFont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8" fontId="1" fillId="0" borderId="1" xfId="0" applyNumberFormat="1" applyFont="1" applyBorder="1"/>
    <xf numFmtId="168" fontId="4" fillId="0" borderId="1" xfId="0" applyNumberFormat="1" applyFont="1" applyBorder="1"/>
    <xf numFmtId="168" fontId="2" fillId="0" borderId="1" xfId="0" applyNumberFormat="1" applyFont="1" applyBorder="1"/>
    <xf numFmtId="168" fontId="3" fillId="0" borderId="1" xfId="0" applyNumberFormat="1" applyFont="1" applyBorder="1"/>
    <xf numFmtId="168" fontId="5" fillId="2" borderId="1" xfId="0" applyNumberFormat="1" applyFont="1" applyFill="1" applyBorder="1"/>
    <xf numFmtId="4" fontId="1" fillId="0" borderId="1" xfId="0" applyNumberFormat="1" applyFont="1" applyBorder="1"/>
    <xf numFmtId="169" fontId="1" fillId="0" borderId="0" xfId="0" applyNumberFormat="1" applyFont="1"/>
    <xf numFmtId="169" fontId="1" fillId="0" borderId="1" xfId="0" applyNumberFormat="1" applyFont="1" applyBorder="1"/>
    <xf numFmtId="168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C5" sqref="C5"/>
    </sheetView>
  </sheetViews>
  <sheetFormatPr defaultRowHeight="15" x14ac:dyDescent="0.25"/>
  <cols>
    <col min="1" max="2" width="9.140625" style="1"/>
    <col min="3" max="3" width="15.425781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340.14</v>
      </c>
    </row>
    <row r="4" spans="2:3" x14ac:dyDescent="0.25">
      <c r="B4" s="1" t="s">
        <v>2</v>
      </c>
      <c r="C4" s="4">
        <v>52163371</v>
      </c>
    </row>
    <row r="5" spans="2:3" x14ac:dyDescent="0.25">
      <c r="B5" s="1" t="s">
        <v>3</v>
      </c>
      <c r="C5" s="4">
        <f>C4*C3</f>
        <v>17742849011.939999</v>
      </c>
    </row>
    <row r="6" spans="2:3" x14ac:dyDescent="0.25">
      <c r="B6" s="1" t="s">
        <v>4</v>
      </c>
      <c r="C6" s="3">
        <v>4219.6000000000004</v>
      </c>
    </row>
    <row r="7" spans="2:3" x14ac:dyDescent="0.25">
      <c r="B7" s="1" t="s">
        <v>5</v>
      </c>
      <c r="C7" s="3">
        <v>2462.3000000000002</v>
      </c>
    </row>
    <row r="8" spans="2:3" x14ac:dyDescent="0.25">
      <c r="B8" s="1" t="s">
        <v>6</v>
      </c>
      <c r="C8" s="4">
        <f>C5+C7-C6</f>
        <v>17742847254.639999</v>
      </c>
    </row>
    <row r="10" spans="2:3" x14ac:dyDescent="0.25">
      <c r="B10" s="5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276B-E355-4607-B3A3-F3C9B96FE2CD}">
  <dimension ref="A1:N68"/>
  <sheetViews>
    <sheetView showGridLines="0" tabSelected="1" zoomScaleNormal="100" workbookViewId="0">
      <selection activeCell="S8" sqref="S8"/>
    </sheetView>
  </sheetViews>
  <sheetFormatPr defaultRowHeight="15" x14ac:dyDescent="0.25"/>
  <cols>
    <col min="1" max="1" width="9.140625" style="6"/>
    <col min="2" max="2" width="45.42578125" style="6" bestFit="1" customWidth="1"/>
    <col min="3" max="3" width="9.140625" style="11"/>
    <col min="4" max="4" width="11.28515625" style="11" bestFit="1" customWidth="1"/>
    <col min="5" max="6" width="9.140625" style="11"/>
    <col min="7" max="7" width="10.140625" style="11" bestFit="1" customWidth="1"/>
    <col min="8" max="8" width="9.140625" style="11"/>
    <col min="9" max="9" width="9.140625" style="21"/>
    <col min="10" max="12" width="9.140625" style="11"/>
    <col min="13" max="13" width="12.42578125" style="11" bestFit="1" customWidth="1"/>
    <col min="14" max="16384" width="9.140625" style="11"/>
  </cols>
  <sheetData>
    <row r="1" spans="1:14" s="6" customFormat="1" x14ac:dyDescent="0.25">
      <c r="A1" s="10" t="s">
        <v>8</v>
      </c>
      <c r="I1" s="19"/>
    </row>
    <row r="2" spans="1:14" s="6" customFormat="1" x14ac:dyDescent="0.25">
      <c r="C2" s="7">
        <v>2019</v>
      </c>
      <c r="D2" s="7">
        <v>2020</v>
      </c>
      <c r="E2" s="7">
        <v>2021</v>
      </c>
      <c r="F2" s="7">
        <v>2022</v>
      </c>
      <c r="G2" s="7">
        <v>2023</v>
      </c>
      <c r="H2" s="7">
        <v>2024</v>
      </c>
      <c r="I2" s="20" t="s">
        <v>9</v>
      </c>
      <c r="J2" s="8" t="s">
        <v>10</v>
      </c>
      <c r="K2" s="8" t="s">
        <v>11</v>
      </c>
    </row>
    <row r="3" spans="1:14" x14ac:dyDescent="0.25">
      <c r="B3" s="6" t="s">
        <v>12</v>
      </c>
      <c r="C3" s="11">
        <v>3730</v>
      </c>
      <c r="D3" s="11">
        <v>3592.5</v>
      </c>
      <c r="E3" s="11">
        <v>4252</v>
      </c>
      <c r="F3" s="11">
        <v>4492.8</v>
      </c>
      <c r="G3" s="11">
        <v>4730.2</v>
      </c>
      <c r="H3" s="11">
        <v>4707.3999999999996</v>
      </c>
      <c r="I3" s="21">
        <f>H3*1.05</f>
        <v>4942.7699999999995</v>
      </c>
      <c r="J3" s="29">
        <f t="shared" ref="J3:K3" si="0">I3*1.05</f>
        <v>5189.9084999999995</v>
      </c>
      <c r="K3" s="29">
        <f t="shared" si="0"/>
        <v>5449.4039249999996</v>
      </c>
      <c r="M3" s="11" t="s">
        <v>69</v>
      </c>
      <c r="N3" s="27">
        <v>7.0000000000000007E-2</v>
      </c>
    </row>
    <row r="4" spans="1:14" x14ac:dyDescent="0.25">
      <c r="B4" s="6" t="s">
        <v>13</v>
      </c>
      <c r="C4" s="11">
        <v>1886</v>
      </c>
      <c r="D4" s="11">
        <v>1844</v>
      </c>
      <c r="E4" s="11">
        <v>2141.1999999999998</v>
      </c>
      <c r="F4" s="11">
        <v>2311.6999999999998</v>
      </c>
      <c r="G4" s="11">
        <v>2381.1</v>
      </c>
      <c r="H4" s="11">
        <v>2329.5</v>
      </c>
      <c r="I4" s="21">
        <f>H4*1.05</f>
        <v>2445.9749999999999</v>
      </c>
      <c r="J4" s="29">
        <f>I4*1.05</f>
        <v>2568.2737499999998</v>
      </c>
      <c r="K4" s="29">
        <f>J4*1.05</f>
        <v>2696.6874374999998</v>
      </c>
      <c r="M4" s="11" t="s">
        <v>74</v>
      </c>
      <c r="N4" s="11">
        <f>NPV(N3,C64:K64) +1000</f>
        <v>8028.5782981994198</v>
      </c>
    </row>
    <row r="5" spans="1:14" x14ac:dyDescent="0.25">
      <c r="B5" s="12" t="s">
        <v>14</v>
      </c>
      <c r="C5" s="13">
        <f t="shared" ref="C5:G5" si="1">C3-C4</f>
        <v>1844</v>
      </c>
      <c r="D5" s="13">
        <f t="shared" si="1"/>
        <v>1748.5</v>
      </c>
      <c r="E5" s="13">
        <f t="shared" si="1"/>
        <v>2110.8000000000002</v>
      </c>
      <c r="F5" s="13">
        <f t="shared" si="1"/>
        <v>2181.1000000000004</v>
      </c>
      <c r="G5" s="13">
        <f t="shared" si="1"/>
        <v>2349.1</v>
      </c>
      <c r="H5" s="13">
        <f>H3-H4</f>
        <v>2377.8999999999996</v>
      </c>
      <c r="I5" s="22">
        <f t="shared" ref="I5:K5" si="2">I3-I4</f>
        <v>2496.7949999999996</v>
      </c>
      <c r="J5" s="13">
        <f t="shared" si="2"/>
        <v>2621.6347499999997</v>
      </c>
      <c r="K5" s="13">
        <f t="shared" si="2"/>
        <v>2752.7164874999999</v>
      </c>
      <c r="M5" s="11" t="s">
        <v>2</v>
      </c>
      <c r="N5" s="11">
        <v>52</v>
      </c>
    </row>
    <row r="6" spans="1:14" x14ac:dyDescent="0.25">
      <c r="B6" s="6" t="s">
        <v>15</v>
      </c>
      <c r="C6" s="11">
        <v>1127.5999999999999</v>
      </c>
      <c r="D6" s="11">
        <v>1116.5999999999999</v>
      </c>
      <c r="E6" s="11">
        <v>1259.3</v>
      </c>
      <c r="F6" s="11">
        <v>1239.9000000000001</v>
      </c>
      <c r="G6" s="11">
        <v>1309.2</v>
      </c>
      <c r="H6" s="11">
        <v>1309.0999999999999</v>
      </c>
      <c r="I6" s="21">
        <v>1309.0999999999999</v>
      </c>
      <c r="J6" s="11">
        <v>1309.0999999999999</v>
      </c>
      <c r="K6" s="11">
        <v>1309.0999999999999</v>
      </c>
      <c r="M6" s="11" t="s">
        <v>75</v>
      </c>
      <c r="N6" s="11">
        <f>N4/N5</f>
        <v>154.395736503835</v>
      </c>
    </row>
    <row r="7" spans="1:14" x14ac:dyDescent="0.25">
      <c r="B7" s="6" t="s">
        <v>16</v>
      </c>
      <c r="C7" s="11">
        <f>C5-C6</f>
        <v>716.40000000000009</v>
      </c>
      <c r="D7" s="11">
        <f>D5-D6</f>
        <v>631.90000000000009</v>
      </c>
      <c r="E7" s="11">
        <f>E5-E6</f>
        <v>851.50000000000023</v>
      </c>
      <c r="F7" s="11">
        <f>F5-F6</f>
        <v>941.20000000000027</v>
      </c>
      <c r="G7" s="11">
        <f>G5-G6</f>
        <v>1039.8999999999999</v>
      </c>
      <c r="H7" s="11">
        <f>H5-H6</f>
        <v>1068.7999999999997</v>
      </c>
      <c r="I7" s="21">
        <f t="shared" ref="I7:K7" si="3">I5-I6</f>
        <v>1187.6949999999997</v>
      </c>
      <c r="J7" s="11">
        <f t="shared" si="3"/>
        <v>1312.5347499999998</v>
      </c>
      <c r="K7" s="11">
        <f t="shared" si="3"/>
        <v>1443.6164874999999</v>
      </c>
    </row>
    <row r="8" spans="1:14" x14ac:dyDescent="0.25">
      <c r="B8" s="6" t="s">
        <v>17</v>
      </c>
      <c r="C8" s="11">
        <v>337.7</v>
      </c>
      <c r="D8" s="11">
        <v>349.7</v>
      </c>
      <c r="E8" s="11">
        <v>349.7</v>
      </c>
      <c r="F8" s="11">
        <v>349.7</v>
      </c>
      <c r="G8" s="11">
        <v>378.1</v>
      </c>
      <c r="H8" s="11">
        <v>401</v>
      </c>
      <c r="I8" s="21">
        <v>0</v>
      </c>
      <c r="J8" s="11">
        <v>0</v>
      </c>
      <c r="K8" s="11">
        <v>0</v>
      </c>
    </row>
    <row r="9" spans="1:14" x14ac:dyDescent="0.25">
      <c r="B9" s="6" t="s">
        <v>18</v>
      </c>
      <c r="C9" s="11">
        <v>91.8</v>
      </c>
      <c r="D9" s="11">
        <v>101.1</v>
      </c>
      <c r="E9" s="11">
        <v>77.7</v>
      </c>
      <c r="F9" s="11">
        <v>83.7</v>
      </c>
      <c r="G9" s="11">
        <v>107.6</v>
      </c>
      <c r="H9" s="11">
        <v>124.1</v>
      </c>
      <c r="I9" s="21">
        <v>0</v>
      </c>
      <c r="J9" s="11">
        <v>0</v>
      </c>
      <c r="K9" s="11">
        <v>0</v>
      </c>
    </row>
    <row r="10" spans="1:14" x14ac:dyDescent="0.25">
      <c r="B10" s="12" t="s">
        <v>19</v>
      </c>
      <c r="C10" s="13">
        <f t="shared" ref="C10:G10" si="4">C8-C9</f>
        <v>245.89999999999998</v>
      </c>
      <c r="D10" s="13">
        <f t="shared" si="4"/>
        <v>248.6</v>
      </c>
      <c r="E10" s="13">
        <f t="shared" si="4"/>
        <v>272</v>
      </c>
      <c r="F10" s="13">
        <f t="shared" si="4"/>
        <v>266</v>
      </c>
      <c r="G10" s="13">
        <f t="shared" si="4"/>
        <v>270.5</v>
      </c>
      <c r="H10" s="13">
        <f>H8-H9</f>
        <v>276.89999999999998</v>
      </c>
      <c r="I10" s="22">
        <f t="shared" ref="I10:K10" si="5">I8-I9</f>
        <v>0</v>
      </c>
      <c r="J10" s="13">
        <f t="shared" si="5"/>
        <v>0</v>
      </c>
      <c r="K10" s="13">
        <f t="shared" si="5"/>
        <v>0</v>
      </c>
    </row>
    <row r="11" spans="1:14" x14ac:dyDescent="0.25">
      <c r="B11" s="9" t="s">
        <v>20</v>
      </c>
      <c r="C11" s="14">
        <f t="shared" ref="C11:G11" si="6">C7+C10</f>
        <v>962.30000000000007</v>
      </c>
      <c r="D11" s="14">
        <f t="shared" si="6"/>
        <v>880.50000000000011</v>
      </c>
      <c r="E11" s="14">
        <f t="shared" si="6"/>
        <v>1123.5000000000002</v>
      </c>
      <c r="F11" s="14">
        <f t="shared" si="6"/>
        <v>1207.2000000000003</v>
      </c>
      <c r="G11" s="14">
        <f t="shared" si="6"/>
        <v>1310.3999999999999</v>
      </c>
      <c r="H11" s="14">
        <f>H7+H10</f>
        <v>1345.6999999999998</v>
      </c>
      <c r="I11" s="23">
        <f t="shared" ref="I11:K11" si="7">I7+I10</f>
        <v>1187.6949999999997</v>
      </c>
      <c r="J11" s="14">
        <f t="shared" si="7"/>
        <v>1312.5347499999998</v>
      </c>
      <c r="K11" s="14">
        <f t="shared" si="7"/>
        <v>1443.6164874999999</v>
      </c>
    </row>
    <row r="12" spans="1:14" x14ac:dyDescent="0.25">
      <c r="B12" s="6" t="s">
        <v>21</v>
      </c>
      <c r="C12" s="11">
        <v>49</v>
      </c>
      <c r="D12" s="11">
        <v>54</v>
      </c>
      <c r="E12" s="11">
        <v>53.1</v>
      </c>
      <c r="F12" s="11">
        <v>47.1</v>
      </c>
      <c r="G12" s="11">
        <v>49.9</v>
      </c>
      <c r="H12" s="11">
        <v>49.6</v>
      </c>
      <c r="I12" s="21">
        <v>0</v>
      </c>
      <c r="J12" s="11">
        <v>0</v>
      </c>
      <c r="K12" s="11">
        <v>0</v>
      </c>
    </row>
    <row r="13" spans="1:14" x14ac:dyDescent="0.25">
      <c r="B13" s="6" t="s">
        <v>22</v>
      </c>
      <c r="C13" s="11">
        <v>8.8000000000000007</v>
      </c>
      <c r="D13" s="11">
        <v>8.6999999999999993</v>
      </c>
      <c r="E13" s="11">
        <v>16.5</v>
      </c>
      <c r="F13" s="11">
        <v>42.5</v>
      </c>
      <c r="G13" s="11">
        <v>67.5</v>
      </c>
      <c r="H13" s="11">
        <v>77</v>
      </c>
      <c r="I13" s="21">
        <v>0</v>
      </c>
      <c r="J13" s="11">
        <v>0</v>
      </c>
      <c r="K13" s="11">
        <v>0</v>
      </c>
    </row>
    <row r="14" spans="1:14" x14ac:dyDescent="0.25">
      <c r="B14" s="9" t="s">
        <v>29</v>
      </c>
      <c r="C14" s="14">
        <f t="shared" ref="C14:G14" si="8">C11-C12+C13</f>
        <v>922.1</v>
      </c>
      <c r="D14" s="14">
        <f t="shared" si="8"/>
        <v>835.20000000000016</v>
      </c>
      <c r="E14" s="14">
        <f t="shared" si="8"/>
        <v>1086.9000000000003</v>
      </c>
      <c r="F14" s="14">
        <f t="shared" si="8"/>
        <v>1202.6000000000004</v>
      </c>
      <c r="G14" s="14">
        <f t="shared" si="8"/>
        <v>1327.9999999999998</v>
      </c>
      <c r="H14" s="14">
        <f>H11-H12+H13</f>
        <v>1373.1</v>
      </c>
      <c r="I14" s="23">
        <f t="shared" ref="I14:K14" si="9">I11-I12+I13</f>
        <v>1187.6949999999997</v>
      </c>
      <c r="J14" s="14">
        <f t="shared" si="9"/>
        <v>1312.5347499999998</v>
      </c>
      <c r="K14" s="14">
        <f t="shared" si="9"/>
        <v>1443.6164874999999</v>
      </c>
    </row>
    <row r="15" spans="1:14" x14ac:dyDescent="0.25">
      <c r="B15" s="6" t="s">
        <v>23</v>
      </c>
      <c r="C15" s="11">
        <v>211.8</v>
      </c>
      <c r="D15" s="11">
        <v>189.1</v>
      </c>
      <c r="E15" s="11">
        <v>247</v>
      </c>
      <c r="F15" s="11">
        <v>268.7</v>
      </c>
      <c r="G15" s="11">
        <v>293.39999999999998</v>
      </c>
      <c r="H15" s="11">
        <v>304.2</v>
      </c>
      <c r="I15" s="21">
        <v>0</v>
      </c>
      <c r="J15" s="11">
        <v>0</v>
      </c>
      <c r="K15" s="11">
        <v>0</v>
      </c>
    </row>
    <row r="16" spans="1:14" x14ac:dyDescent="0.25">
      <c r="B16" s="10" t="s">
        <v>24</v>
      </c>
      <c r="C16" s="15">
        <f t="shared" ref="C16:G16" si="10">C14-C15</f>
        <v>710.3</v>
      </c>
      <c r="D16" s="15">
        <f t="shared" si="10"/>
        <v>646.10000000000014</v>
      </c>
      <c r="E16" s="15">
        <f t="shared" si="10"/>
        <v>839.90000000000032</v>
      </c>
      <c r="F16" s="15">
        <f t="shared" si="10"/>
        <v>933.90000000000032</v>
      </c>
      <c r="G16" s="15">
        <f t="shared" si="10"/>
        <v>1034.5999999999999</v>
      </c>
      <c r="H16" s="15">
        <f>H14-H15</f>
        <v>1068.8999999999999</v>
      </c>
      <c r="I16" s="24">
        <f t="shared" ref="I16:K16" si="11">I14-I15</f>
        <v>1187.6949999999997</v>
      </c>
      <c r="J16" s="15">
        <f t="shared" si="11"/>
        <v>1312.5347499999998</v>
      </c>
      <c r="K16" s="15">
        <f t="shared" si="11"/>
        <v>1443.6164874999999</v>
      </c>
    </row>
    <row r="17" spans="2:11" x14ac:dyDescent="0.25">
      <c r="B17" s="6" t="s">
        <v>25</v>
      </c>
      <c r="C17" s="11">
        <v>17.7</v>
      </c>
      <c r="D17" s="11">
        <v>19.399999999999999</v>
      </c>
      <c r="E17" s="11">
        <v>20.9</v>
      </c>
      <c r="F17" s="11">
        <v>22.2</v>
      </c>
      <c r="G17" s="11">
        <v>23.5</v>
      </c>
      <c r="H17" s="11">
        <v>25</v>
      </c>
      <c r="I17" s="21">
        <v>0</v>
      </c>
      <c r="J17" s="11">
        <v>0</v>
      </c>
      <c r="K17" s="11">
        <v>0</v>
      </c>
    </row>
    <row r="18" spans="2:11" x14ac:dyDescent="0.25">
      <c r="B18" s="16" t="s">
        <v>26</v>
      </c>
      <c r="C18" s="17">
        <f>C16-C17</f>
        <v>692.59999999999991</v>
      </c>
      <c r="D18" s="17">
        <f>D16-D17</f>
        <v>626.70000000000016</v>
      </c>
      <c r="E18" s="17">
        <f>E16-E17</f>
        <v>819.00000000000034</v>
      </c>
      <c r="F18" s="17">
        <f>F16-F17</f>
        <v>911.70000000000027</v>
      </c>
      <c r="G18" s="17">
        <f t="shared" ref="G18:H18" si="12">G16-G17</f>
        <v>1011.0999999999999</v>
      </c>
      <c r="H18" s="17">
        <f t="shared" si="12"/>
        <v>1043.8999999999999</v>
      </c>
      <c r="I18" s="25">
        <f t="shared" ref="I18" si="13">I16-I17</f>
        <v>1187.6949999999997</v>
      </c>
      <c r="J18" s="17">
        <f t="shared" ref="J18" si="14">J16-J17</f>
        <v>1312.5347499999998</v>
      </c>
      <c r="K18" s="17">
        <f t="shared" ref="K18" si="15">K16-K17</f>
        <v>1443.6164874999999</v>
      </c>
    </row>
    <row r="19" spans="2:11" x14ac:dyDescent="0.25">
      <c r="B19" s="6" t="s">
        <v>27</v>
      </c>
      <c r="C19" s="18">
        <v>12.59</v>
      </c>
      <c r="D19" s="18">
        <v>11.55</v>
      </c>
      <c r="E19" s="18">
        <v>15.22</v>
      </c>
      <c r="F19" s="18">
        <v>17.14</v>
      </c>
      <c r="G19" s="18">
        <v>19.11</v>
      </c>
      <c r="H19" s="18">
        <v>19.850000000000001</v>
      </c>
      <c r="I19" s="26">
        <v>0</v>
      </c>
      <c r="J19" s="18">
        <v>0</v>
      </c>
      <c r="K19" s="18">
        <v>0</v>
      </c>
    </row>
    <row r="20" spans="2:11" x14ac:dyDescent="0.25">
      <c r="B20" s="6" t="s">
        <v>28</v>
      </c>
      <c r="C20" s="11">
        <v>55.1</v>
      </c>
      <c r="D20" s="11">
        <v>54.3</v>
      </c>
      <c r="E20" s="11">
        <v>53.9</v>
      </c>
      <c r="F20" s="11">
        <v>53.2</v>
      </c>
      <c r="G20" s="11">
        <v>52.9</v>
      </c>
      <c r="H20" s="11">
        <v>52.6</v>
      </c>
      <c r="I20" s="21">
        <v>0</v>
      </c>
      <c r="J20" s="11">
        <v>0</v>
      </c>
      <c r="K20" s="11">
        <v>0</v>
      </c>
    </row>
    <row r="22" spans="2:11" x14ac:dyDescent="0.25">
      <c r="B22" s="6" t="s">
        <v>66</v>
      </c>
      <c r="C22" s="11">
        <v>0</v>
      </c>
      <c r="D22" s="27">
        <f>(D3/C3)-1</f>
        <v>-3.6863270777479862E-2</v>
      </c>
      <c r="E22" s="27">
        <f t="shared" ref="E22:H22" si="16">(E3/D3)-1</f>
        <v>0.18357689631176055</v>
      </c>
      <c r="F22" s="27">
        <f t="shared" si="16"/>
        <v>5.6632173095014116E-2</v>
      </c>
      <c r="G22" s="27">
        <f t="shared" si="16"/>
        <v>5.2840099715099731E-2</v>
      </c>
      <c r="H22" s="27">
        <f t="shared" si="16"/>
        <v>-4.8200921736925029E-3</v>
      </c>
    </row>
    <row r="23" spans="2:11" x14ac:dyDescent="0.25">
      <c r="B23" s="6" t="s">
        <v>67</v>
      </c>
      <c r="C23" s="11">
        <v>0</v>
      </c>
      <c r="D23" s="27">
        <f>(D5/C5)-1</f>
        <v>-5.1789587852494545E-2</v>
      </c>
      <c r="E23" s="27">
        <f t="shared" ref="E23:H23" si="17">(E5/D5)-1</f>
        <v>0.20720617672290542</v>
      </c>
      <c r="F23" s="27">
        <f t="shared" si="17"/>
        <v>3.3304908091718932E-2</v>
      </c>
      <c r="G23" s="27">
        <f t="shared" si="17"/>
        <v>7.7025354179083738E-2</v>
      </c>
      <c r="H23" s="27">
        <f t="shared" si="17"/>
        <v>1.2260014473628011E-2</v>
      </c>
    </row>
    <row r="24" spans="2:11" x14ac:dyDescent="0.25">
      <c r="B24" s="6" t="s">
        <v>72</v>
      </c>
      <c r="C24" s="11">
        <v>0</v>
      </c>
      <c r="D24" s="27">
        <f>(D4/C4)-1</f>
        <v>-2.2269353128313907E-2</v>
      </c>
      <c r="E24" s="27">
        <f t="shared" ref="E24:H24" si="18">(E4/D4)-1</f>
        <v>0.16117136659435993</v>
      </c>
      <c r="F24" s="27">
        <f t="shared" si="18"/>
        <v>7.9628245843452294E-2</v>
      </c>
      <c r="G24" s="27">
        <f t="shared" si="18"/>
        <v>3.002119652204005E-2</v>
      </c>
      <c r="H24" s="27">
        <f t="shared" si="18"/>
        <v>-2.1670656419301992E-2</v>
      </c>
    </row>
    <row r="25" spans="2:11" x14ac:dyDescent="0.25">
      <c r="B25" s="6" t="s">
        <v>68</v>
      </c>
      <c r="C25" s="11">
        <v>0</v>
      </c>
      <c r="D25" s="27">
        <f>(D18/C18)-1</f>
        <v>-9.5148714987005167E-2</v>
      </c>
      <c r="E25" s="27">
        <f t="shared" ref="E25:H25" si="19">(E18/D18)-1</f>
        <v>0.30684538056486388</v>
      </c>
      <c r="F25" s="27">
        <f t="shared" si="19"/>
        <v>0.11318681318681301</v>
      </c>
      <c r="G25" s="27">
        <f t="shared" si="19"/>
        <v>0.10902709224525564</v>
      </c>
      <c r="H25" s="27">
        <f t="shared" si="19"/>
        <v>3.2439916922163858E-2</v>
      </c>
    </row>
    <row r="27" spans="2:11" x14ac:dyDescent="0.25">
      <c r="B27" s="6" t="s">
        <v>30</v>
      </c>
      <c r="C27" s="11">
        <v>184.5</v>
      </c>
      <c r="D27" s="11">
        <v>923.4</v>
      </c>
      <c r="E27" s="11">
        <v>780</v>
      </c>
      <c r="F27" s="11">
        <v>757.2</v>
      </c>
      <c r="G27" s="11">
        <v>1001.5</v>
      </c>
      <c r="H27" s="11">
        <v>1360.5</v>
      </c>
      <c r="I27" s="21">
        <v>0</v>
      </c>
      <c r="J27" s="11">
        <v>0</v>
      </c>
      <c r="K27" s="11">
        <v>0</v>
      </c>
    </row>
    <row r="28" spans="2:11" x14ac:dyDescent="0.25">
      <c r="B28" s="6" t="s">
        <v>31</v>
      </c>
      <c r="C28" s="11">
        <v>694.6</v>
      </c>
      <c r="D28" s="11">
        <v>640.70000000000005</v>
      </c>
      <c r="E28" s="11">
        <v>682.3</v>
      </c>
      <c r="F28" s="11">
        <v>761.7</v>
      </c>
      <c r="G28" s="11">
        <v>791.3</v>
      </c>
      <c r="H28" s="11">
        <v>815.6</v>
      </c>
      <c r="I28" s="21">
        <v>0</v>
      </c>
      <c r="J28" s="11">
        <v>0</v>
      </c>
      <c r="K28" s="11">
        <v>0</v>
      </c>
    </row>
    <row r="29" spans="2:11" x14ac:dyDescent="0.25">
      <c r="B29" s="6" t="s">
        <v>32</v>
      </c>
      <c r="C29" s="11">
        <v>530.1</v>
      </c>
      <c r="D29" s="11">
        <v>530.20000000000005</v>
      </c>
      <c r="E29" s="11">
        <v>542.29999999999995</v>
      </c>
      <c r="F29" s="11">
        <v>562.20000000000005</v>
      </c>
      <c r="G29" s="11">
        <v>594.1</v>
      </c>
      <c r="H29" s="11">
        <v>610.29999999999995</v>
      </c>
      <c r="I29" s="21">
        <v>0</v>
      </c>
      <c r="J29" s="11">
        <v>0</v>
      </c>
      <c r="K29" s="11">
        <v>0</v>
      </c>
    </row>
    <row r="30" spans="2:11" x14ac:dyDescent="0.25">
      <c r="B30" s="6" t="s">
        <v>33</v>
      </c>
      <c r="C30" s="11">
        <v>100.7</v>
      </c>
      <c r="D30" s="11">
        <v>112.5</v>
      </c>
      <c r="E30" s="11">
        <v>110.4</v>
      </c>
      <c r="F30" s="11">
        <v>109.9</v>
      </c>
      <c r="G30" s="11">
        <v>120.8</v>
      </c>
      <c r="H30" s="11">
        <v>120</v>
      </c>
      <c r="I30" s="21">
        <v>0</v>
      </c>
      <c r="J30" s="11">
        <v>0</v>
      </c>
      <c r="K30" s="11">
        <v>0</v>
      </c>
    </row>
    <row r="31" spans="2:11" x14ac:dyDescent="0.25">
      <c r="B31" s="6" t="s">
        <v>34</v>
      </c>
      <c r="C31" s="11">
        <v>760.4</v>
      </c>
      <c r="D31" s="11">
        <v>746.5</v>
      </c>
      <c r="E31" s="11">
        <v>803.8</v>
      </c>
      <c r="F31" s="11">
        <v>1033.0999999999999</v>
      </c>
      <c r="G31" s="11">
        <v>1005.9</v>
      </c>
      <c r="H31" s="11">
        <v>943.4</v>
      </c>
      <c r="I31" s="21">
        <v>0</v>
      </c>
      <c r="J31" s="11">
        <v>0</v>
      </c>
      <c r="K31" s="11">
        <v>0</v>
      </c>
    </row>
    <row r="32" spans="2:11" x14ac:dyDescent="0.25">
      <c r="B32" s="6" t="s">
        <v>35</v>
      </c>
      <c r="C32" s="11">
        <v>110.2</v>
      </c>
      <c r="D32" s="11">
        <v>129.69999999999999</v>
      </c>
      <c r="E32" s="11">
        <v>134.6</v>
      </c>
      <c r="F32" s="11">
        <v>144.80000000000001</v>
      </c>
      <c r="G32" s="11">
        <v>138.4</v>
      </c>
      <c r="H32" s="11">
        <v>139.6</v>
      </c>
      <c r="I32" s="21">
        <v>0</v>
      </c>
      <c r="J32" s="11">
        <v>0</v>
      </c>
      <c r="K32" s="11">
        <v>0</v>
      </c>
    </row>
    <row r="33" spans="2:11" x14ac:dyDescent="0.25">
      <c r="B33" s="9" t="s">
        <v>36</v>
      </c>
      <c r="C33" s="14">
        <f t="shared" ref="C33:G33" si="20">SUM(C27:C32)</f>
        <v>2380.5</v>
      </c>
      <c r="D33" s="14">
        <f t="shared" si="20"/>
        <v>3083</v>
      </c>
      <c r="E33" s="14">
        <f t="shared" si="20"/>
        <v>3053.4</v>
      </c>
      <c r="F33" s="14">
        <f t="shared" si="20"/>
        <v>3368.9000000000005</v>
      </c>
      <c r="G33" s="14">
        <f t="shared" si="20"/>
        <v>3652.0000000000005</v>
      </c>
      <c r="H33" s="14">
        <f>SUM(H27:H32)</f>
        <v>3989.3999999999996</v>
      </c>
      <c r="I33" s="23">
        <f>SUM(I27:I32)</f>
        <v>0</v>
      </c>
      <c r="J33" s="14">
        <f t="shared" ref="J33:K33" si="21">SUM(J27:J32)</f>
        <v>0</v>
      </c>
      <c r="K33" s="14">
        <f t="shared" si="21"/>
        <v>0</v>
      </c>
    </row>
    <row r="34" spans="2:11" x14ac:dyDescent="0.25">
      <c r="B34" s="6" t="s">
        <v>37</v>
      </c>
      <c r="C34" s="11">
        <v>521.5</v>
      </c>
      <c r="D34" s="11">
        <v>526.20000000000005</v>
      </c>
      <c r="E34" s="11">
        <v>518.20000000000005</v>
      </c>
      <c r="F34" s="11">
        <v>512.6</v>
      </c>
      <c r="G34" s="11">
        <v>539.29999999999995</v>
      </c>
      <c r="H34" s="11">
        <v>542.6</v>
      </c>
      <c r="I34" s="21">
        <v>0</v>
      </c>
      <c r="J34" s="11">
        <v>0</v>
      </c>
      <c r="K34" s="11">
        <v>0</v>
      </c>
    </row>
    <row r="35" spans="2:11" x14ac:dyDescent="0.25">
      <c r="B35" s="6" t="s">
        <v>38</v>
      </c>
      <c r="C35" s="11">
        <v>55.6</v>
      </c>
      <c r="D35" s="11">
        <v>51.9</v>
      </c>
      <c r="E35" s="11">
        <v>51.9</v>
      </c>
      <c r="F35" s="11">
        <v>61.5</v>
      </c>
      <c r="G35" s="11">
        <v>74.7</v>
      </c>
      <c r="H35" s="11">
        <v>89.4</v>
      </c>
      <c r="I35" s="21">
        <v>0</v>
      </c>
      <c r="J35" s="11">
        <v>0</v>
      </c>
      <c r="K35" s="11">
        <v>0</v>
      </c>
    </row>
    <row r="36" spans="2:11" x14ac:dyDescent="0.25">
      <c r="B36" s="6" t="s">
        <v>39</v>
      </c>
      <c r="C36" s="11">
        <v>52.3</v>
      </c>
      <c r="D36" s="11">
        <v>50.3</v>
      </c>
      <c r="E36" s="11">
        <v>49.5</v>
      </c>
      <c r="F36" s="11">
        <v>70</v>
      </c>
      <c r="G36" s="11">
        <v>76</v>
      </c>
      <c r="H36" s="11">
        <v>78</v>
      </c>
      <c r="I36" s="21">
        <v>0</v>
      </c>
      <c r="J36" s="11">
        <v>0</v>
      </c>
      <c r="K36" s="11">
        <v>0</v>
      </c>
    </row>
    <row r="37" spans="2:11" x14ac:dyDescent="0.25">
      <c r="B37" s="6" t="s">
        <v>40</v>
      </c>
      <c r="C37" s="11">
        <v>1103.5</v>
      </c>
      <c r="D37" s="11">
        <v>1136.3</v>
      </c>
      <c r="E37" s="11">
        <v>1114</v>
      </c>
      <c r="F37" s="11">
        <v>1170</v>
      </c>
      <c r="G37" s="11">
        <v>1284.2</v>
      </c>
      <c r="H37" s="11">
        <v>1312</v>
      </c>
      <c r="I37" s="21">
        <v>0</v>
      </c>
      <c r="J37" s="11">
        <v>0</v>
      </c>
      <c r="K37" s="11">
        <v>0</v>
      </c>
    </row>
    <row r="38" spans="2:11" x14ac:dyDescent="0.25">
      <c r="B38" s="6" t="s">
        <v>41</v>
      </c>
      <c r="C38" s="11">
        <v>360.1</v>
      </c>
      <c r="D38" s="11">
        <v>374.7</v>
      </c>
      <c r="E38" s="11">
        <v>378.2</v>
      </c>
      <c r="F38" s="11">
        <v>383.8</v>
      </c>
      <c r="G38" s="11">
        <v>407.9</v>
      </c>
      <c r="H38" s="11">
        <v>418.3</v>
      </c>
      <c r="I38" s="21">
        <v>0</v>
      </c>
      <c r="J38" s="11">
        <v>0</v>
      </c>
      <c r="K38" s="11">
        <v>0</v>
      </c>
    </row>
    <row r="39" spans="2:11" x14ac:dyDescent="0.25">
      <c r="B39" s="6" t="s">
        <v>42</v>
      </c>
      <c r="C39" s="11">
        <v>913.8</v>
      </c>
      <c r="D39" s="11">
        <v>982.4</v>
      </c>
      <c r="E39" s="11">
        <v>1116.5</v>
      </c>
      <c r="F39" s="11">
        <v>1045.3</v>
      </c>
      <c r="G39" s="11">
        <v>1097.4000000000001</v>
      </c>
      <c r="H39" s="11">
        <v>1056.8</v>
      </c>
      <c r="I39" s="21">
        <v>0</v>
      </c>
      <c r="J39" s="11">
        <v>0</v>
      </c>
      <c r="K39" s="11">
        <v>0</v>
      </c>
    </row>
    <row r="40" spans="2:11" x14ac:dyDescent="0.25">
      <c r="B40" s="6" t="s">
        <v>43</v>
      </c>
      <c r="C40" s="11">
        <v>243.9</v>
      </c>
      <c r="D40" s="11">
        <v>260.8</v>
      </c>
      <c r="E40" s="11">
        <v>301.7</v>
      </c>
      <c r="F40" s="11">
        <v>275.60000000000002</v>
      </c>
      <c r="G40" s="11">
        <v>268.89999999999998</v>
      </c>
      <c r="H40" s="11">
        <v>267.60000000000002</v>
      </c>
      <c r="I40" s="21">
        <v>0</v>
      </c>
      <c r="J40" s="11">
        <v>0</v>
      </c>
      <c r="K40" s="11">
        <v>0</v>
      </c>
    </row>
    <row r="41" spans="2:11" x14ac:dyDescent="0.25">
      <c r="B41" s="6" t="s">
        <v>44</v>
      </c>
      <c r="C41" s="11">
        <v>0</v>
      </c>
      <c r="D41" s="11">
        <v>0</v>
      </c>
      <c r="E41" s="11">
        <v>0</v>
      </c>
      <c r="F41" s="11">
        <v>70.599999999999994</v>
      </c>
      <c r="G41" s="11">
        <v>130.5</v>
      </c>
      <c r="H41" s="11">
        <v>125.4</v>
      </c>
      <c r="I41" s="21">
        <v>0</v>
      </c>
      <c r="J41" s="11">
        <v>0</v>
      </c>
      <c r="K41" s="11">
        <v>0</v>
      </c>
    </row>
    <row r="42" spans="2:11" x14ac:dyDescent="0.25">
      <c r="B42" s="6" t="s">
        <v>45</v>
      </c>
      <c r="C42" s="11">
        <v>62.3</v>
      </c>
      <c r="D42" s="11">
        <v>91.7</v>
      </c>
      <c r="E42" s="11">
        <v>176.3</v>
      </c>
      <c r="F42" s="11">
        <v>13.7</v>
      </c>
      <c r="G42" s="11">
        <v>14</v>
      </c>
      <c r="H42" s="11">
        <v>17.3</v>
      </c>
      <c r="I42" s="21">
        <v>0</v>
      </c>
      <c r="J42" s="11">
        <v>0</v>
      </c>
      <c r="K42" s="11">
        <v>0</v>
      </c>
    </row>
    <row r="43" spans="2:11" x14ac:dyDescent="0.25">
      <c r="B43" s="9" t="s">
        <v>46</v>
      </c>
      <c r="C43" s="14">
        <f t="shared" ref="C43:G43" si="22">SUM(C34:C42)</f>
        <v>3313.0000000000005</v>
      </c>
      <c r="D43" s="14">
        <f t="shared" si="22"/>
        <v>3474.2999999999997</v>
      </c>
      <c r="E43" s="14">
        <f t="shared" si="22"/>
        <v>3706.2999999999997</v>
      </c>
      <c r="F43" s="14">
        <f t="shared" si="22"/>
        <v>3603.0999999999995</v>
      </c>
      <c r="G43" s="14">
        <f t="shared" si="22"/>
        <v>3892.9</v>
      </c>
      <c r="H43" s="14">
        <f>SUM(H34:H42)</f>
        <v>3907.4000000000005</v>
      </c>
      <c r="I43" s="23">
        <f>SUM(I34:I42)</f>
        <v>0</v>
      </c>
      <c r="J43" s="14">
        <f t="shared" ref="J43:K43" si="23">SUM(J34:J42)</f>
        <v>0</v>
      </c>
      <c r="K43" s="14">
        <f t="shared" si="23"/>
        <v>0</v>
      </c>
    </row>
    <row r="44" spans="2:11" x14ac:dyDescent="0.25">
      <c r="B44" s="10" t="s">
        <v>47</v>
      </c>
      <c r="C44" s="15">
        <f t="shared" ref="C44:G44" si="24">C43+C33</f>
        <v>5693.5</v>
      </c>
      <c r="D44" s="15">
        <f t="shared" si="24"/>
        <v>6557.2999999999993</v>
      </c>
      <c r="E44" s="15">
        <f t="shared" si="24"/>
        <v>6759.7</v>
      </c>
      <c r="F44" s="15">
        <f t="shared" si="24"/>
        <v>6972</v>
      </c>
      <c r="G44" s="15">
        <f t="shared" si="24"/>
        <v>7544.9000000000005</v>
      </c>
      <c r="H44" s="15">
        <f>H43+H33</f>
        <v>7896.8</v>
      </c>
      <c r="I44" s="24">
        <f>I43+I33</f>
        <v>0</v>
      </c>
      <c r="J44" s="15">
        <f t="shared" ref="J44:K44" si="25">J43+J33</f>
        <v>0</v>
      </c>
      <c r="K44" s="15">
        <f t="shared" si="25"/>
        <v>0</v>
      </c>
    </row>
    <row r="46" spans="2:11" x14ac:dyDescent="0.25">
      <c r="B46" s="6" t="s">
        <v>48</v>
      </c>
      <c r="C46" s="11">
        <v>202.9</v>
      </c>
      <c r="D46" s="11">
        <v>268.5</v>
      </c>
      <c r="E46" s="11">
        <v>17.399999999999999</v>
      </c>
      <c r="F46" s="11">
        <v>17.2</v>
      </c>
      <c r="G46" s="11">
        <v>15.6</v>
      </c>
      <c r="H46" s="11">
        <v>13.7</v>
      </c>
      <c r="I46" s="21">
        <v>0</v>
      </c>
      <c r="J46" s="11">
        <v>0</v>
      </c>
      <c r="K46" s="11">
        <v>0</v>
      </c>
    </row>
    <row r="47" spans="2:11" x14ac:dyDescent="0.25">
      <c r="B47" s="6" t="s">
        <v>49</v>
      </c>
      <c r="C47" s="11">
        <v>198.5</v>
      </c>
      <c r="D47" s="11">
        <v>222.9</v>
      </c>
      <c r="E47" s="11">
        <v>277.60000000000002</v>
      </c>
      <c r="F47" s="11">
        <v>287</v>
      </c>
      <c r="G47" s="11">
        <v>238</v>
      </c>
      <c r="H47" s="11">
        <v>265.89999999999998</v>
      </c>
      <c r="I47" s="21">
        <v>0</v>
      </c>
      <c r="J47" s="11">
        <v>0</v>
      </c>
      <c r="K47" s="11">
        <v>0</v>
      </c>
    </row>
    <row r="48" spans="2:11" x14ac:dyDescent="0.25">
      <c r="B48" s="6" t="s">
        <v>50</v>
      </c>
      <c r="C48" s="11">
        <v>53.3</v>
      </c>
      <c r="D48" s="11">
        <v>59.7</v>
      </c>
      <c r="E48" s="11">
        <v>67.400000000000006</v>
      </c>
      <c r="F48" s="11">
        <v>58.6</v>
      </c>
      <c r="G48" s="11">
        <v>64.400000000000006</v>
      </c>
      <c r="H48" s="11">
        <v>67.2</v>
      </c>
      <c r="I48" s="21">
        <v>0</v>
      </c>
      <c r="J48" s="11">
        <v>0</v>
      </c>
      <c r="K48" s="11">
        <v>0</v>
      </c>
    </row>
    <row r="49" spans="2:11" x14ac:dyDescent="0.25">
      <c r="B49" s="6" t="s">
        <v>51</v>
      </c>
      <c r="C49" s="11">
        <v>53.9</v>
      </c>
      <c r="D49" s="11">
        <v>89.9</v>
      </c>
      <c r="E49" s="11">
        <v>114.8</v>
      </c>
      <c r="F49" s="11">
        <v>98.6</v>
      </c>
      <c r="G49" s="11">
        <v>102.9</v>
      </c>
      <c r="H49" s="11">
        <v>86.1</v>
      </c>
      <c r="I49" s="21">
        <v>0</v>
      </c>
      <c r="J49" s="11">
        <v>0</v>
      </c>
      <c r="K49" s="11">
        <v>0</v>
      </c>
    </row>
    <row r="50" spans="2:11" x14ac:dyDescent="0.25">
      <c r="B50" s="6" t="s">
        <v>52</v>
      </c>
      <c r="C50" s="11">
        <v>68.2</v>
      </c>
      <c r="D50" s="11">
        <v>78.400000000000006</v>
      </c>
      <c r="E50" s="11">
        <v>80.7</v>
      </c>
      <c r="F50" s="11">
        <v>73.8</v>
      </c>
      <c r="G50" s="11">
        <v>73.3</v>
      </c>
      <c r="H50" s="11">
        <v>70.900000000000006</v>
      </c>
      <c r="I50" s="21">
        <v>0</v>
      </c>
      <c r="J50" s="11">
        <v>0</v>
      </c>
      <c r="K50" s="11">
        <v>0</v>
      </c>
    </row>
    <row r="51" spans="2:11" x14ac:dyDescent="0.25">
      <c r="B51" s="6" t="s">
        <v>53</v>
      </c>
      <c r="C51" s="11">
        <v>370.8</v>
      </c>
      <c r="D51" s="11">
        <v>445.5</v>
      </c>
      <c r="E51" s="11">
        <v>424.3</v>
      </c>
      <c r="F51" s="11">
        <v>436.4</v>
      </c>
      <c r="G51" s="11">
        <v>447.4</v>
      </c>
      <c r="H51" s="11">
        <v>457.7</v>
      </c>
      <c r="I51" s="21">
        <v>0</v>
      </c>
      <c r="J51" s="11">
        <v>0</v>
      </c>
      <c r="K51" s="11">
        <v>0</v>
      </c>
    </row>
    <row r="52" spans="2:11" x14ac:dyDescent="0.25">
      <c r="B52" s="9" t="s">
        <v>54</v>
      </c>
      <c r="C52" s="14">
        <f t="shared" ref="C52:G52" si="26">SUM(C46:C51)</f>
        <v>947.59999999999991</v>
      </c>
      <c r="D52" s="14">
        <f t="shared" si="26"/>
        <v>1164.9000000000001</v>
      </c>
      <c r="E52" s="14">
        <f t="shared" si="26"/>
        <v>982.2</v>
      </c>
      <c r="F52" s="14">
        <f t="shared" si="26"/>
        <v>971.59999999999991</v>
      </c>
      <c r="G52" s="14">
        <f t="shared" si="26"/>
        <v>941.59999999999991</v>
      </c>
      <c r="H52" s="14">
        <f>SUM(H46:H51)</f>
        <v>961.5</v>
      </c>
      <c r="I52" s="23">
        <f>SUM(I46:I51)</f>
        <v>0</v>
      </c>
      <c r="J52" s="14">
        <f t="shared" ref="J52:K52" si="27">SUM(J46:J51)</f>
        <v>0</v>
      </c>
      <c r="K52" s="14">
        <f t="shared" si="27"/>
        <v>0</v>
      </c>
    </row>
    <row r="53" spans="2:11" x14ac:dyDescent="0.25">
      <c r="B53" s="6" t="s">
        <v>55</v>
      </c>
      <c r="C53" s="11">
        <v>946.9</v>
      </c>
      <c r="D53" s="11">
        <v>1182.0999999999999</v>
      </c>
      <c r="E53" s="11">
        <v>1182.9000000000001</v>
      </c>
      <c r="F53" s="11">
        <v>1183.8</v>
      </c>
      <c r="G53" s="11">
        <v>1184.5999999999999</v>
      </c>
      <c r="H53" s="11">
        <v>1185.5</v>
      </c>
      <c r="I53" s="21">
        <v>0</v>
      </c>
      <c r="J53" s="11">
        <v>0</v>
      </c>
      <c r="K53" s="11">
        <v>0</v>
      </c>
    </row>
    <row r="54" spans="2:11" x14ac:dyDescent="0.25">
      <c r="B54" s="6" t="s">
        <v>56</v>
      </c>
      <c r="C54" s="11">
        <v>69.3</v>
      </c>
      <c r="D54" s="11">
        <v>70.400000000000006</v>
      </c>
      <c r="E54" s="11">
        <v>122.7</v>
      </c>
      <c r="F54" s="11">
        <v>82.1</v>
      </c>
      <c r="G54" s="11">
        <v>79.2</v>
      </c>
      <c r="H54" s="11">
        <v>73.5</v>
      </c>
      <c r="I54" s="21">
        <v>0</v>
      </c>
      <c r="J54" s="11">
        <v>0</v>
      </c>
      <c r="K54" s="11">
        <v>0</v>
      </c>
    </row>
    <row r="55" spans="2:11" x14ac:dyDescent="0.25">
      <c r="B55" s="6" t="s">
        <v>57</v>
      </c>
      <c r="C55" s="11">
        <v>33.6</v>
      </c>
      <c r="D55" s="11">
        <v>34.5</v>
      </c>
      <c r="E55" s="11">
        <v>31.1</v>
      </c>
      <c r="F55" s="11">
        <v>23.4</v>
      </c>
      <c r="G55" s="11">
        <v>21.8</v>
      </c>
      <c r="H55" s="11">
        <v>19.399999999999999</v>
      </c>
      <c r="I55" s="21">
        <v>0</v>
      </c>
      <c r="J55" s="11">
        <v>0</v>
      </c>
      <c r="K55" s="11">
        <v>0</v>
      </c>
    </row>
    <row r="56" spans="2:11" x14ac:dyDescent="0.25">
      <c r="B56" s="6" t="s">
        <v>58</v>
      </c>
      <c r="C56" s="11">
        <v>122.1</v>
      </c>
      <c r="D56" s="11">
        <v>127.1</v>
      </c>
      <c r="E56" s="11">
        <v>104.9</v>
      </c>
      <c r="F56" s="11">
        <v>78.599999999999994</v>
      </c>
      <c r="G56" s="11">
        <v>82.3</v>
      </c>
      <c r="H56" s="11">
        <v>78.400000000000006</v>
      </c>
      <c r="I56" s="21">
        <v>0</v>
      </c>
      <c r="J56" s="11">
        <v>0</v>
      </c>
      <c r="K56" s="11">
        <v>0</v>
      </c>
    </row>
    <row r="57" spans="2:11" x14ac:dyDescent="0.25">
      <c r="B57" s="6" t="s">
        <v>59</v>
      </c>
      <c r="C57" s="11">
        <v>37.5</v>
      </c>
      <c r="D57" s="11">
        <v>34</v>
      </c>
      <c r="E57" s="11">
        <v>34.200000000000003</v>
      </c>
      <c r="F57" s="11">
        <v>44.7</v>
      </c>
      <c r="G57" s="11">
        <v>54.6</v>
      </c>
      <c r="H57" s="11">
        <v>68.599999999999994</v>
      </c>
      <c r="I57" s="21">
        <v>0</v>
      </c>
      <c r="J57" s="11">
        <v>0</v>
      </c>
      <c r="K57" s="11">
        <v>0</v>
      </c>
    </row>
    <row r="58" spans="2:11" x14ac:dyDescent="0.25">
      <c r="B58" s="6" t="s">
        <v>60</v>
      </c>
      <c r="C58" s="11">
        <v>105.7</v>
      </c>
      <c r="D58" s="11">
        <v>97.7</v>
      </c>
      <c r="E58" s="11">
        <v>97.9</v>
      </c>
      <c r="F58" s="11">
        <v>85.1</v>
      </c>
      <c r="G58" s="11">
        <v>87.4</v>
      </c>
      <c r="H58" s="11">
        <v>92.9</v>
      </c>
      <c r="I58" s="21">
        <v>0</v>
      </c>
      <c r="J58" s="11">
        <v>0</v>
      </c>
      <c r="K58" s="11">
        <v>0</v>
      </c>
    </row>
    <row r="59" spans="2:11" x14ac:dyDescent="0.25">
      <c r="B59" s="9" t="s">
        <v>61</v>
      </c>
      <c r="C59" s="14">
        <f t="shared" ref="C59:G59" si="28">SUM(C53:C58)</f>
        <v>1315.1</v>
      </c>
      <c r="D59" s="14">
        <f t="shared" si="28"/>
        <v>1545.8</v>
      </c>
      <c r="E59" s="14">
        <f t="shared" si="28"/>
        <v>1573.7000000000003</v>
      </c>
      <c r="F59" s="14">
        <f t="shared" si="28"/>
        <v>1497.6999999999998</v>
      </c>
      <c r="G59" s="14">
        <f t="shared" si="28"/>
        <v>1509.8999999999999</v>
      </c>
      <c r="H59" s="14">
        <f>SUM(H53:H58)</f>
        <v>1518.3000000000002</v>
      </c>
      <c r="I59" s="23">
        <f>SUM(I53:I58)</f>
        <v>0</v>
      </c>
      <c r="J59" s="14">
        <f t="shared" ref="J59:K59" si="29">SUM(J53:J58)</f>
        <v>0</v>
      </c>
      <c r="K59" s="14">
        <f t="shared" si="29"/>
        <v>0</v>
      </c>
    </row>
    <row r="60" spans="2:11" x14ac:dyDescent="0.25">
      <c r="B60" s="10" t="s">
        <v>62</v>
      </c>
      <c r="C60" s="15">
        <f t="shared" ref="C60:G60" si="30">C59+C52</f>
        <v>2262.6999999999998</v>
      </c>
      <c r="D60" s="15">
        <f t="shared" si="30"/>
        <v>2710.7</v>
      </c>
      <c r="E60" s="15">
        <f t="shared" si="30"/>
        <v>2555.9000000000005</v>
      </c>
      <c r="F60" s="15">
        <f t="shared" si="30"/>
        <v>2469.2999999999997</v>
      </c>
      <c r="G60" s="15">
        <f t="shared" si="30"/>
        <v>2451.5</v>
      </c>
      <c r="H60" s="15">
        <f>H59+H52</f>
        <v>2479.8000000000002</v>
      </c>
      <c r="I60" s="24">
        <f>I59+I52</f>
        <v>0</v>
      </c>
      <c r="J60" s="15">
        <f t="shared" ref="J60:K60" si="31">J59+J52</f>
        <v>0</v>
      </c>
      <c r="K60" s="15">
        <f t="shared" si="31"/>
        <v>0</v>
      </c>
    </row>
    <row r="62" spans="2:11" x14ac:dyDescent="0.25">
      <c r="B62" s="6" t="s">
        <v>63</v>
      </c>
      <c r="C62" s="11">
        <v>674.6</v>
      </c>
      <c r="D62" s="11">
        <v>1008.6</v>
      </c>
      <c r="E62" s="11">
        <v>966.6</v>
      </c>
      <c r="F62" s="11">
        <v>675.2</v>
      </c>
      <c r="G62" s="11">
        <v>1154.2</v>
      </c>
      <c r="H62" s="11">
        <v>1217.5</v>
      </c>
      <c r="I62" s="21">
        <f>H62*1.15</f>
        <v>1400.125</v>
      </c>
      <c r="J62" s="29">
        <f>I62*1.15</f>
        <v>1610.14375</v>
      </c>
      <c r="K62" s="29">
        <f>J62*1.15</f>
        <v>1851.6653124999998</v>
      </c>
    </row>
    <row r="63" spans="2:11" x14ac:dyDescent="0.25">
      <c r="B63" s="6" t="s">
        <v>64</v>
      </c>
      <c r="C63" s="11">
        <v>99.4</v>
      </c>
      <c r="D63" s="11">
        <v>65.599999999999994</v>
      </c>
      <c r="E63" s="11">
        <v>70.099999999999994</v>
      </c>
      <c r="F63" s="11">
        <v>-0.5</v>
      </c>
      <c r="G63" s="11">
        <v>42.6</v>
      </c>
      <c r="H63" s="11">
        <v>0</v>
      </c>
      <c r="I63" s="21">
        <v>0</v>
      </c>
      <c r="J63" s="11">
        <v>0</v>
      </c>
      <c r="K63" s="11">
        <v>0</v>
      </c>
    </row>
    <row r="64" spans="2:11" x14ac:dyDescent="0.25">
      <c r="B64" s="16" t="s">
        <v>65</v>
      </c>
      <c r="C64" s="17">
        <f t="shared" ref="C64:G64" si="32">C62-C63</f>
        <v>575.20000000000005</v>
      </c>
      <c r="D64" s="17">
        <f t="shared" si="32"/>
        <v>943</v>
      </c>
      <c r="E64" s="17">
        <f t="shared" si="32"/>
        <v>896.5</v>
      </c>
      <c r="F64" s="17">
        <f t="shared" si="32"/>
        <v>675.7</v>
      </c>
      <c r="G64" s="17">
        <f t="shared" si="32"/>
        <v>1111.6000000000001</v>
      </c>
      <c r="H64" s="17">
        <f>H62-H63</f>
        <v>1217.5</v>
      </c>
      <c r="I64" s="25">
        <f>I62-I63</f>
        <v>1400.125</v>
      </c>
      <c r="J64" s="17">
        <f t="shared" ref="J64:K64" si="33">J62-J63</f>
        <v>1610.14375</v>
      </c>
      <c r="K64" s="17">
        <f t="shared" si="33"/>
        <v>1851.6653124999998</v>
      </c>
    </row>
    <row r="66" spans="2:11" x14ac:dyDescent="0.25">
      <c r="B66" s="6" t="s">
        <v>70</v>
      </c>
      <c r="C66" s="27">
        <v>0</v>
      </c>
      <c r="D66" s="27">
        <f>(D62/C62)-1</f>
        <v>0.49510821227394008</v>
      </c>
      <c r="E66" s="27">
        <f t="shared" ref="E66:H67" si="34">(E62/D62)-1</f>
        <v>-4.1641879833432482E-2</v>
      </c>
      <c r="F66" s="27">
        <f t="shared" si="34"/>
        <v>-0.30146906683219532</v>
      </c>
      <c r="G66" s="27">
        <f t="shared" si="34"/>
        <v>0.7094194312796207</v>
      </c>
      <c r="H66" s="27">
        <f t="shared" si="34"/>
        <v>5.4843181424363063E-2</v>
      </c>
      <c r="I66" s="28"/>
      <c r="J66" s="27"/>
      <c r="K66" s="27"/>
    </row>
    <row r="67" spans="2:11" x14ac:dyDescent="0.25">
      <c r="B67" s="6" t="s">
        <v>73</v>
      </c>
      <c r="C67" s="27">
        <v>0</v>
      </c>
      <c r="D67" s="27">
        <f>(D63/C63)-1</f>
        <v>-0.34004024144869227</v>
      </c>
      <c r="E67" s="27">
        <f t="shared" si="34"/>
        <v>6.8597560975609762E-2</v>
      </c>
      <c r="F67" s="27">
        <f t="shared" si="34"/>
        <v>-1.007132667617689</v>
      </c>
      <c r="G67" s="27">
        <f>(G63/F63)-1</f>
        <v>-86.2</v>
      </c>
      <c r="H67" s="27">
        <f t="shared" si="34"/>
        <v>-1</v>
      </c>
      <c r="I67" s="28"/>
      <c r="J67" s="27"/>
      <c r="K67" s="27"/>
    </row>
    <row r="68" spans="2:11" x14ac:dyDescent="0.25">
      <c r="B68" s="6" t="s">
        <v>71</v>
      </c>
      <c r="C68" s="27">
        <v>0</v>
      </c>
      <c r="D68" s="27">
        <f>(D64/C64)-1</f>
        <v>0.63942976356050063</v>
      </c>
      <c r="E68" s="27">
        <f t="shared" ref="E68:H68" si="35">(E64/D64)-1</f>
        <v>-4.9310710498409294E-2</v>
      </c>
      <c r="F68" s="27">
        <f t="shared" si="35"/>
        <v>-0.24629113218070264</v>
      </c>
      <c r="G68" s="27">
        <f t="shared" si="35"/>
        <v>0.64510877608406103</v>
      </c>
      <c r="H68" s="27">
        <f t="shared" si="35"/>
        <v>9.5268082043900471E-2</v>
      </c>
      <c r="I68" s="28"/>
      <c r="J68" s="27"/>
      <c r="K6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2025-09-24T12:46:28Z</dcterms:modified>
</cp:coreProperties>
</file>