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6B636AB5-56C8-4361-86D0-02673BB784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P17" i="2"/>
  <c r="O17" i="2"/>
  <c r="N17" i="2"/>
  <c r="M17" i="2"/>
  <c r="L17" i="2"/>
  <c r="K17" i="2"/>
  <c r="J17" i="2"/>
  <c r="I17" i="2"/>
  <c r="H17" i="2"/>
  <c r="N21" i="2" l="1"/>
  <c r="N19" i="2"/>
  <c r="N15" i="2"/>
  <c r="N13" i="2"/>
  <c r="N11" i="2"/>
  <c r="N10" i="2"/>
  <c r="N8" i="2"/>
  <c r="N7" i="2"/>
  <c r="N5" i="2"/>
  <c r="N6" i="2" s="1"/>
  <c r="N9" i="2" s="1"/>
  <c r="N4" i="2"/>
  <c r="J4" i="2"/>
  <c r="J21" i="2"/>
  <c r="J19" i="2"/>
  <c r="J15" i="2"/>
  <c r="J13" i="2"/>
  <c r="J11" i="2"/>
  <c r="J10" i="2"/>
  <c r="J8" i="2"/>
  <c r="J7" i="2"/>
  <c r="J5" i="2"/>
  <c r="J27" i="2"/>
  <c r="G27" i="2"/>
  <c r="K27" i="2"/>
  <c r="G6" i="2"/>
  <c r="G9" i="2" s="1"/>
  <c r="G12" i="2" s="1"/>
  <c r="G14" i="2" s="1"/>
  <c r="G16" i="2" s="1"/>
  <c r="K6" i="2"/>
  <c r="K9" i="2" s="1"/>
  <c r="K12" i="2" s="1"/>
  <c r="K14" i="2" s="1"/>
  <c r="K16" i="2" s="1"/>
  <c r="H27" i="2"/>
  <c r="H6" i="2"/>
  <c r="H9" i="2" s="1"/>
  <c r="H12" i="2" s="1"/>
  <c r="H14" i="2" s="1"/>
  <c r="H16" i="2" s="1"/>
  <c r="L27" i="2"/>
  <c r="L6" i="2"/>
  <c r="L9" i="2" s="1"/>
  <c r="L12" i="2" s="1"/>
  <c r="L14" i="2" s="1"/>
  <c r="L16" i="2" s="1"/>
  <c r="I27" i="2"/>
  <c r="I6" i="2"/>
  <c r="I9" i="2" s="1"/>
  <c r="I12" i="2" s="1"/>
  <c r="I14" i="2" s="1"/>
  <c r="I16" i="2" s="1"/>
  <c r="N27" i="2"/>
  <c r="M27" i="2"/>
  <c r="M6" i="2"/>
  <c r="M9" i="2" s="1"/>
  <c r="M12" i="2" s="1"/>
  <c r="M14" i="2" s="1"/>
  <c r="M16" i="2" s="1"/>
  <c r="C27" i="2"/>
  <c r="D27" i="2"/>
  <c r="E27" i="2"/>
  <c r="C6" i="2"/>
  <c r="C9" i="2" s="1"/>
  <c r="C12" i="2" s="1"/>
  <c r="C14" i="2" s="1"/>
  <c r="C16" i="2" s="1"/>
  <c r="D6" i="2"/>
  <c r="D9" i="2" s="1"/>
  <c r="D12" i="2" s="1"/>
  <c r="D14" i="2" s="1"/>
  <c r="D16" i="2" s="1"/>
  <c r="E6" i="2"/>
  <c r="E9" i="2" s="1"/>
  <c r="E12" i="2" s="1"/>
  <c r="E14" i="2" s="1"/>
  <c r="E16" i="2" s="1"/>
  <c r="O27" i="2"/>
  <c r="P27" i="2"/>
  <c r="O6" i="2"/>
  <c r="O9" i="2" s="1"/>
  <c r="O12" i="2" s="1"/>
  <c r="O14" i="2" s="1"/>
  <c r="O16" i="2" s="1"/>
  <c r="P6" i="2"/>
  <c r="P9" i="2" s="1"/>
  <c r="P12" i="2" s="1"/>
  <c r="P14" i="2" s="1"/>
  <c r="P16" i="2" s="1"/>
  <c r="C8" i="1"/>
  <c r="C5" i="1"/>
  <c r="J6" i="2" l="1"/>
  <c r="J9" i="2" s="1"/>
  <c r="J12" i="2" s="1"/>
  <c r="J14" i="2" s="1"/>
  <c r="J16" i="2" s="1"/>
  <c r="N12" i="2"/>
  <c r="N14" i="2" s="1"/>
  <c r="N16" i="2" s="1"/>
</calcChain>
</file>

<file path=xl/sharedStrings.xml><?xml version="1.0" encoding="utf-8"?>
<sst xmlns="http://schemas.openxmlformats.org/spreadsheetml/2006/main" count="45" uniqueCount="43">
  <si>
    <t>Ticker</t>
  </si>
  <si>
    <t>Price</t>
  </si>
  <si>
    <t>S/O</t>
  </si>
  <si>
    <t>Mkt Cap</t>
  </si>
  <si>
    <t>Cash</t>
  </si>
  <si>
    <t>Debt</t>
  </si>
  <si>
    <t>EV</t>
  </si>
  <si>
    <t>APH</t>
  </si>
  <si>
    <t>*In Millions</t>
  </si>
  <si>
    <t>Q2 25</t>
  </si>
  <si>
    <t>Net Sales</t>
  </si>
  <si>
    <t>COGS</t>
  </si>
  <si>
    <t>Gross Profit</t>
  </si>
  <si>
    <t>Acquisitions</t>
  </si>
  <si>
    <t>SG&amp;A</t>
  </si>
  <si>
    <t>Operating Income</t>
  </si>
  <si>
    <t>Interest Expense</t>
  </si>
  <si>
    <t>Other Income</t>
  </si>
  <si>
    <t>Income Before Tax</t>
  </si>
  <si>
    <t>Tax</t>
  </si>
  <si>
    <t>Net Income</t>
  </si>
  <si>
    <t>Income Attributable To NCI</t>
  </si>
  <si>
    <t>Income Attributable To APH</t>
  </si>
  <si>
    <t>CAPEX</t>
  </si>
  <si>
    <t>FCF</t>
  </si>
  <si>
    <t>Q1 25</t>
  </si>
  <si>
    <t>Q4 24</t>
  </si>
  <si>
    <t>Q3 24</t>
  </si>
  <si>
    <t>Q2 24</t>
  </si>
  <si>
    <t>Q1 24</t>
  </si>
  <si>
    <t>Q4 23</t>
  </si>
  <si>
    <t>Q3 23</t>
  </si>
  <si>
    <t>Q2 23</t>
  </si>
  <si>
    <t>Q1 23</t>
  </si>
  <si>
    <t>Y2024</t>
  </si>
  <si>
    <t>Y2023</t>
  </si>
  <si>
    <t>Y2022</t>
  </si>
  <si>
    <t>Basic EPS</t>
  </si>
  <si>
    <t>Basic Shares</t>
  </si>
  <si>
    <t>Diluted EPS</t>
  </si>
  <si>
    <t>Diluted Shares</t>
  </si>
  <si>
    <t>Dividens Per Share</t>
  </si>
  <si>
    <t>% Net Income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</si>
</sst>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i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/>
    <xf numFmtId="10" fontId="1" fillId="0" borderId="0" xfId="0" applyNumberFormat="1" applyFont="1" applyFill="1"/>
    <xf numFmtId="1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10"/>
  <sheetViews>
    <sheetView showGridLines="0" workbookViewId="0">
      <selection activeCell="B8" sqref="B8"/>
    </sheetView>
  </sheetViews>
  <sheetFormatPr defaultRowHeight="15" x14ac:dyDescent="0.25"/>
  <cols>
    <col min="1" max="2" width="9.140625" style="1"/>
    <col min="3" max="3" width="11.285156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134.30000000000001</v>
      </c>
    </row>
    <row r="4" spans="2:3" x14ac:dyDescent="0.25">
      <c r="B4" s="1" t="s">
        <v>2</v>
      </c>
      <c r="C4" s="3">
        <v>1221</v>
      </c>
    </row>
    <row r="5" spans="2:3" x14ac:dyDescent="0.25">
      <c r="B5" s="1" t="s">
        <v>3</v>
      </c>
      <c r="C5" s="3">
        <f>C3*C4</f>
        <v>163980.30000000002</v>
      </c>
    </row>
    <row r="6" spans="2:3" x14ac:dyDescent="0.25">
      <c r="B6" s="1" t="s">
        <v>4</v>
      </c>
      <c r="C6" s="3">
        <v>11299</v>
      </c>
    </row>
    <row r="7" spans="2:3" x14ac:dyDescent="0.25">
      <c r="B7" s="1" t="s">
        <v>5</v>
      </c>
      <c r="C7" s="3">
        <v>14069</v>
      </c>
    </row>
    <row r="8" spans="2:3" x14ac:dyDescent="0.25">
      <c r="B8" s="1" t="s">
        <v>6</v>
      </c>
      <c r="C8" s="3">
        <f>C5+C7-C6</f>
        <v>166750.30000000002</v>
      </c>
    </row>
    <row r="10" spans="2:3" x14ac:dyDescent="0.25">
      <c r="B10" s="4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DD6E-3168-4C4E-8333-8EDC0FD104CC}">
  <sheetPr codeName="Sheet2"/>
  <dimension ref="A1:P27"/>
  <sheetViews>
    <sheetView showGridLines="0" tabSelected="1" workbookViewId="0">
      <selection activeCell="E17" sqref="E17"/>
    </sheetView>
  </sheetViews>
  <sheetFormatPr defaultRowHeight="15" x14ac:dyDescent="0.25"/>
  <cols>
    <col min="1" max="1" width="9.140625" style="1"/>
    <col min="2" max="2" width="30.42578125" style="1" bestFit="1" customWidth="1"/>
    <col min="3" max="5" width="9" style="1" customWidth="1"/>
    <col min="6" max="6" width="12.28515625" style="1" customWidth="1"/>
    <col min="7" max="14" width="9" style="1" customWidth="1"/>
    <col min="15" max="16384" width="9.140625" style="1"/>
  </cols>
  <sheetData>
    <row r="1" spans="1:16" x14ac:dyDescent="0.25">
      <c r="A1" s="4" t="s">
        <v>8</v>
      </c>
    </row>
    <row r="3" spans="1:16" x14ac:dyDescent="0.25">
      <c r="C3" s="5" t="s">
        <v>36</v>
      </c>
      <c r="D3" s="5" t="s">
        <v>35</v>
      </c>
      <c r="E3" s="5" t="s">
        <v>34</v>
      </c>
      <c r="G3" s="5" t="s">
        <v>33</v>
      </c>
      <c r="H3" s="5" t="s">
        <v>32</v>
      </c>
      <c r="I3" s="5" t="s">
        <v>31</v>
      </c>
      <c r="J3" s="5" t="s">
        <v>30</v>
      </c>
      <c r="K3" s="5" t="s">
        <v>29</v>
      </c>
      <c r="L3" s="5" t="s">
        <v>28</v>
      </c>
      <c r="M3" s="5" t="s">
        <v>27</v>
      </c>
      <c r="N3" s="5" t="s">
        <v>26</v>
      </c>
      <c r="O3" s="5" t="s">
        <v>25</v>
      </c>
      <c r="P3" s="5" t="s">
        <v>9</v>
      </c>
    </row>
    <row r="4" spans="1:16" x14ac:dyDescent="0.25">
      <c r="B4" s="1" t="s">
        <v>10</v>
      </c>
      <c r="C4" s="1">
        <v>12623</v>
      </c>
      <c r="D4" s="1">
        <v>12554.7</v>
      </c>
      <c r="E4" s="1">
        <v>15222.7</v>
      </c>
      <c r="G4" s="1">
        <v>2974</v>
      </c>
      <c r="H4" s="1">
        <v>3053.9</v>
      </c>
      <c r="I4" s="1">
        <v>3199.2</v>
      </c>
      <c r="J4" s="1">
        <f>D4-SUM(G4:I4)</f>
        <v>3327.6000000000022</v>
      </c>
      <c r="K4" s="1">
        <v>3256.3</v>
      </c>
      <c r="L4" s="1">
        <v>3609.7</v>
      </c>
      <c r="M4" s="1">
        <v>4038.8</v>
      </c>
      <c r="N4" s="1">
        <f>E4-SUM(K4:M4)</f>
        <v>4317.9000000000015</v>
      </c>
      <c r="O4" s="1">
        <v>4811</v>
      </c>
      <c r="P4" s="1">
        <v>5650.3</v>
      </c>
    </row>
    <row r="5" spans="1:16" x14ac:dyDescent="0.25">
      <c r="B5" s="1" t="s">
        <v>11</v>
      </c>
      <c r="C5" s="1">
        <v>8594.7999999999993</v>
      </c>
      <c r="D5" s="1">
        <v>8470.6</v>
      </c>
      <c r="E5" s="1">
        <v>10083</v>
      </c>
      <c r="G5" s="1">
        <v>2030.6</v>
      </c>
      <c r="H5" s="1">
        <v>2062.1999999999998</v>
      </c>
      <c r="I5" s="1">
        <v>2150.6999999999998</v>
      </c>
      <c r="J5" s="1">
        <f>D5-SUM(G5:I5)</f>
        <v>2227.1000000000004</v>
      </c>
      <c r="K5" s="1">
        <v>2167.3000000000002</v>
      </c>
      <c r="L5" s="1">
        <v>2396.6</v>
      </c>
      <c r="M5" s="1">
        <v>2681.9</v>
      </c>
      <c r="N5" s="1">
        <f>E5-SUM(K5:M5)</f>
        <v>2837.2000000000007</v>
      </c>
      <c r="O5" s="1">
        <v>3167</v>
      </c>
      <c r="P5" s="1">
        <v>3597</v>
      </c>
    </row>
    <row r="6" spans="1:16" x14ac:dyDescent="0.25">
      <c r="B6" s="4" t="s">
        <v>12</v>
      </c>
      <c r="C6" s="1">
        <f>C4-C5</f>
        <v>4028.2000000000007</v>
      </c>
      <c r="D6" s="1">
        <f>D4-D5</f>
        <v>4084.1000000000004</v>
      </c>
      <c r="E6" s="1">
        <f>E4-E5</f>
        <v>5139.7000000000007</v>
      </c>
      <c r="F6" s="4"/>
      <c r="G6" s="1">
        <f>G4-G5</f>
        <v>943.40000000000009</v>
      </c>
      <c r="H6" s="1">
        <f>H4-H5</f>
        <v>991.70000000000027</v>
      </c>
      <c r="I6" s="1">
        <f>I4-I5</f>
        <v>1048.5</v>
      </c>
      <c r="J6" s="1">
        <f>J4-J5</f>
        <v>1100.5000000000018</v>
      </c>
      <c r="K6" s="1">
        <f>K4-K5</f>
        <v>1089</v>
      </c>
      <c r="L6" s="1">
        <f>L4-L5</f>
        <v>1213.0999999999999</v>
      </c>
      <c r="M6" s="1">
        <f>M4-M5</f>
        <v>1356.9</v>
      </c>
      <c r="N6" s="1">
        <f>N4-N5</f>
        <v>1480.7000000000007</v>
      </c>
      <c r="O6" s="1">
        <f>O4-O5</f>
        <v>1644</v>
      </c>
      <c r="P6" s="1">
        <f>P4-P5</f>
        <v>2053.3000000000002</v>
      </c>
    </row>
    <row r="7" spans="1:16" x14ac:dyDescent="0.25">
      <c r="B7" s="1" t="s">
        <v>13</v>
      </c>
      <c r="C7" s="1">
        <v>21.5</v>
      </c>
      <c r="D7" s="1">
        <v>34.6</v>
      </c>
      <c r="E7" s="1">
        <v>127.4</v>
      </c>
      <c r="G7" s="1">
        <v>5.4</v>
      </c>
      <c r="H7" s="1">
        <v>4</v>
      </c>
      <c r="I7" s="1">
        <v>9</v>
      </c>
      <c r="J7" s="1">
        <f>D7-SUM(G7:I7)</f>
        <v>16.200000000000003</v>
      </c>
      <c r="K7" s="1">
        <v>0</v>
      </c>
      <c r="L7" s="1">
        <v>70</v>
      </c>
      <c r="M7" s="1">
        <v>45.4</v>
      </c>
      <c r="N7" s="1">
        <f t="shared" ref="N7:N8" si="0">E7-SUM(K7:M7)</f>
        <v>12</v>
      </c>
      <c r="O7" s="1">
        <v>44</v>
      </c>
      <c r="P7" s="1">
        <v>12</v>
      </c>
    </row>
    <row r="8" spans="1:16" x14ac:dyDescent="0.25">
      <c r="B8" s="1" t="s">
        <v>14</v>
      </c>
      <c r="C8" s="1">
        <v>1420.9</v>
      </c>
      <c r="D8" s="1">
        <v>1489.9</v>
      </c>
      <c r="E8" s="1">
        <v>1855.4</v>
      </c>
      <c r="G8" s="1">
        <v>346.3</v>
      </c>
      <c r="H8" s="1">
        <v>367.8</v>
      </c>
      <c r="I8" s="1">
        <v>381.6</v>
      </c>
      <c r="J8" s="1">
        <f>D8-SUM(G8:I8)</f>
        <v>394.20000000000005</v>
      </c>
      <c r="K8" s="1">
        <v>404.2</v>
      </c>
      <c r="L8" s="1">
        <v>444.3</v>
      </c>
      <c r="M8" s="1">
        <v>492</v>
      </c>
      <c r="N8" s="1">
        <f t="shared" si="0"/>
        <v>514.90000000000009</v>
      </c>
      <c r="O8" s="1">
        <v>575.20000000000005</v>
      </c>
      <c r="P8" s="1">
        <v>622.5</v>
      </c>
    </row>
    <row r="9" spans="1:16" x14ac:dyDescent="0.25">
      <c r="B9" s="4" t="s">
        <v>15</v>
      </c>
      <c r="C9" s="1">
        <f>C6-SUM(C7:C8)</f>
        <v>2585.8000000000006</v>
      </c>
      <c r="D9" s="1">
        <f>D6-SUM(D7:D8)</f>
        <v>2559.6000000000004</v>
      </c>
      <c r="E9" s="1">
        <f>E6-SUM(E7:E8)</f>
        <v>3156.9000000000005</v>
      </c>
      <c r="F9" s="4"/>
      <c r="G9" s="1">
        <f>G6-SUM(G7:G8)</f>
        <v>591.70000000000005</v>
      </c>
      <c r="H9" s="1">
        <f>H6-SUM(H7:H8)</f>
        <v>619.90000000000032</v>
      </c>
      <c r="I9" s="1">
        <f>I6-SUM(I7:I8)</f>
        <v>657.9</v>
      </c>
      <c r="J9" s="1">
        <f>J6-SUM(J7:J8)</f>
        <v>690.10000000000173</v>
      </c>
      <c r="K9" s="1">
        <f>K6-SUM(K7:K8)</f>
        <v>684.8</v>
      </c>
      <c r="L9" s="1">
        <f>L6-SUM(L7:L8)</f>
        <v>698.8</v>
      </c>
      <c r="M9" s="1">
        <f>M6-SUM(M7:M8)</f>
        <v>819.50000000000011</v>
      </c>
      <c r="N9" s="1">
        <f>N6-SUM(N7:N8)</f>
        <v>953.80000000000064</v>
      </c>
      <c r="O9" s="1">
        <f>O6-SUM(O7:O8)</f>
        <v>1024.8</v>
      </c>
      <c r="P9" s="1">
        <f>P6-SUM(P7:P8)</f>
        <v>1418.8000000000002</v>
      </c>
    </row>
    <row r="10" spans="1:16" x14ac:dyDescent="0.25">
      <c r="B10" s="1" t="s">
        <v>16</v>
      </c>
      <c r="C10" s="1">
        <v>-128.4</v>
      </c>
      <c r="D10" s="1">
        <v>-139.5</v>
      </c>
      <c r="E10" s="1">
        <v>-217</v>
      </c>
      <c r="G10" s="1">
        <v>-35.9</v>
      </c>
      <c r="H10" s="1">
        <v>-35</v>
      </c>
      <c r="I10" s="1">
        <v>-33.6</v>
      </c>
      <c r="J10" s="1">
        <f>D10-SUM(G10:I10)</f>
        <v>-35</v>
      </c>
      <c r="K10" s="1">
        <v>-38.1</v>
      </c>
      <c r="L10" s="1">
        <v>-56.3</v>
      </c>
      <c r="M10" s="1">
        <v>-55.7</v>
      </c>
      <c r="N10" s="1">
        <f t="shared" ref="N10:N11" si="1">E10-SUM(K10:M10)</f>
        <v>-66.899999999999977</v>
      </c>
      <c r="O10" s="1">
        <v>-76.5</v>
      </c>
      <c r="P10" s="1">
        <v>-80.900000000000006</v>
      </c>
    </row>
    <row r="11" spans="1:16" x14ac:dyDescent="0.25">
      <c r="B11" s="1" t="s">
        <v>17</v>
      </c>
      <c r="C11" s="1">
        <v>10</v>
      </c>
      <c r="D11" s="1">
        <v>34.700000000000003</v>
      </c>
      <c r="E11" s="1">
        <v>72</v>
      </c>
      <c r="G11" s="1">
        <v>4.0999999999999996</v>
      </c>
      <c r="H11" s="1">
        <v>11</v>
      </c>
      <c r="I11" s="1">
        <v>9.1999999999999993</v>
      </c>
      <c r="J11" s="1">
        <f>D11-SUM(G11:I11)</f>
        <v>10.400000000000006</v>
      </c>
      <c r="K11" s="1">
        <v>16</v>
      </c>
      <c r="L11" s="1">
        <v>21.3</v>
      </c>
      <c r="M11" s="1">
        <v>11.2</v>
      </c>
      <c r="N11" s="1">
        <f t="shared" si="1"/>
        <v>23.5</v>
      </c>
      <c r="O11" s="1">
        <v>14.6</v>
      </c>
      <c r="P11" s="1">
        <v>10.199999999999999</v>
      </c>
    </row>
    <row r="12" spans="1:16" x14ac:dyDescent="0.25">
      <c r="B12" s="4" t="s">
        <v>18</v>
      </c>
      <c r="C12" s="1">
        <f>SUM(C9:C11)</f>
        <v>2467.4000000000005</v>
      </c>
      <c r="D12" s="1">
        <f>SUM(D9:D11)</f>
        <v>2454.8000000000002</v>
      </c>
      <c r="E12" s="1">
        <f>SUM(E9:E11)</f>
        <v>3011.9000000000005</v>
      </c>
      <c r="F12" s="4"/>
      <c r="G12" s="1">
        <f>SUM(G9:G11)</f>
        <v>559.90000000000009</v>
      </c>
      <c r="H12" s="1">
        <f>SUM(H9:H11)</f>
        <v>595.90000000000032</v>
      </c>
      <c r="I12" s="1">
        <f>SUM(I9:I11)</f>
        <v>633.5</v>
      </c>
      <c r="J12" s="1">
        <f>J9-SUM(J10:J11)</f>
        <v>714.70000000000175</v>
      </c>
      <c r="K12" s="1">
        <f>SUM(K9:K11)</f>
        <v>662.69999999999993</v>
      </c>
      <c r="L12" s="1">
        <f>SUM(L9:L11)</f>
        <v>663.8</v>
      </c>
      <c r="M12" s="1">
        <f>SUM(M9:M11)</f>
        <v>775.00000000000011</v>
      </c>
      <c r="N12" s="1">
        <f>SUM(N9:N11)</f>
        <v>910.40000000000066</v>
      </c>
      <c r="O12" s="1">
        <f>SUM(O9:O11)</f>
        <v>962.9</v>
      </c>
      <c r="P12" s="1">
        <f>SUM(P9:P11)</f>
        <v>1348.1000000000001</v>
      </c>
    </row>
    <row r="13" spans="1:16" x14ac:dyDescent="0.25">
      <c r="B13" s="1" t="s">
        <v>19</v>
      </c>
      <c r="C13" s="1">
        <v>550.6</v>
      </c>
      <c r="D13" s="1">
        <v>509.3</v>
      </c>
      <c r="E13" s="1">
        <v>570.29999999999995</v>
      </c>
      <c r="G13" s="1">
        <v>117.2</v>
      </c>
      <c r="H13" s="1">
        <v>130.6</v>
      </c>
      <c r="I13" s="1">
        <v>115.2</v>
      </c>
      <c r="J13" s="1">
        <f>D13-SUM(G13:I13)</f>
        <v>146.30000000000001</v>
      </c>
      <c r="K13" s="1">
        <v>110.7</v>
      </c>
      <c r="L13" s="1">
        <v>135.1</v>
      </c>
      <c r="M13" s="1">
        <v>166.1</v>
      </c>
      <c r="N13" s="1">
        <f>E13-SUM(K13:M13)</f>
        <v>158.39999999999998</v>
      </c>
      <c r="O13" s="1">
        <v>218.7</v>
      </c>
      <c r="P13" s="1">
        <v>247.3</v>
      </c>
    </row>
    <row r="14" spans="1:16" x14ac:dyDescent="0.25">
      <c r="B14" s="4" t="s">
        <v>20</v>
      </c>
      <c r="C14" s="1">
        <f>C12-C13</f>
        <v>1916.8000000000006</v>
      </c>
      <c r="D14" s="1">
        <f>D12-D13</f>
        <v>1945.5000000000002</v>
      </c>
      <c r="E14" s="1">
        <f>E12-E13</f>
        <v>2441.6000000000004</v>
      </c>
      <c r="F14" s="4"/>
      <c r="G14" s="1">
        <f>G12-G13</f>
        <v>442.7000000000001</v>
      </c>
      <c r="H14" s="1">
        <f>H12-H13</f>
        <v>465.3000000000003</v>
      </c>
      <c r="I14" s="1">
        <f>I12-I13</f>
        <v>518.29999999999995</v>
      </c>
      <c r="J14" s="1">
        <f>J12-J13</f>
        <v>568.40000000000168</v>
      </c>
      <c r="K14" s="1">
        <f>K12-K13</f>
        <v>551.99999999999989</v>
      </c>
      <c r="L14" s="1">
        <f>L12-L13</f>
        <v>528.69999999999993</v>
      </c>
      <c r="M14" s="1">
        <f>M12-M13</f>
        <v>608.90000000000009</v>
      </c>
      <c r="N14" s="1">
        <f>N12-N13</f>
        <v>752.00000000000068</v>
      </c>
      <c r="O14" s="1">
        <f>O12-O13</f>
        <v>744.2</v>
      </c>
      <c r="P14" s="1">
        <f>P12-P13</f>
        <v>1100.8000000000002</v>
      </c>
    </row>
    <row r="15" spans="1:16" x14ac:dyDescent="0.25">
      <c r="B15" s="1" t="s">
        <v>21</v>
      </c>
      <c r="C15" s="1">
        <v>-14.5</v>
      </c>
      <c r="D15" s="1">
        <v>-17.5</v>
      </c>
      <c r="E15" s="1">
        <v>-17.600000000000001</v>
      </c>
      <c r="G15" s="1">
        <v>-3.5</v>
      </c>
      <c r="H15" s="1">
        <v>-4.8</v>
      </c>
      <c r="I15" s="1">
        <v>-4.4000000000000004</v>
      </c>
      <c r="J15" s="1">
        <f>D15-SUM(G15:I15)</f>
        <v>-4.7999999999999989</v>
      </c>
      <c r="K15" s="1">
        <v>-3.3</v>
      </c>
      <c r="L15" s="1">
        <v>-3.9</v>
      </c>
      <c r="M15" s="1">
        <v>-4.5</v>
      </c>
      <c r="N15" s="1">
        <f>E15-SUM(K15:M15)</f>
        <v>-5.9000000000000021</v>
      </c>
      <c r="O15" s="1">
        <v>-6.4</v>
      </c>
      <c r="P15" s="1">
        <v>-9.5</v>
      </c>
    </row>
    <row r="16" spans="1:16" x14ac:dyDescent="0.25">
      <c r="B16" s="6" t="s">
        <v>22</v>
      </c>
      <c r="C16" s="7">
        <f>SUM(C14:C15)</f>
        <v>1902.3000000000006</v>
      </c>
      <c r="D16" s="7">
        <f>SUM(D14:D15)</f>
        <v>1928.0000000000002</v>
      </c>
      <c r="E16" s="7">
        <f>SUM(E14:E15)</f>
        <v>2424.0000000000005</v>
      </c>
      <c r="F16" s="6"/>
      <c r="G16" s="7">
        <f>SUM(G14:G15)</f>
        <v>439.2000000000001</v>
      </c>
      <c r="H16" s="7">
        <f>SUM(H14:H15)</f>
        <v>460.50000000000028</v>
      </c>
      <c r="I16" s="7">
        <f>SUM(I14:I15)</f>
        <v>513.9</v>
      </c>
      <c r="J16" s="7">
        <f>SUM(J14:J15)</f>
        <v>563.60000000000173</v>
      </c>
      <c r="K16" s="7">
        <f>SUM(K14:K15)</f>
        <v>548.69999999999993</v>
      </c>
      <c r="L16" s="7">
        <f>SUM(L14:L15)</f>
        <v>524.79999999999995</v>
      </c>
      <c r="M16" s="7">
        <f>SUM(M14:M15)</f>
        <v>604.40000000000009</v>
      </c>
      <c r="N16" s="7">
        <f>SUM(N14:N15)</f>
        <v>746.1000000000007</v>
      </c>
      <c r="O16" s="7">
        <f>SUM(O14:O15)</f>
        <v>737.80000000000007</v>
      </c>
      <c r="P16" s="7">
        <f>SUM(P14:P15)</f>
        <v>1091.3000000000002</v>
      </c>
    </row>
    <row r="17" spans="1:16" s="8" customFormat="1" x14ac:dyDescent="0.25">
      <c r="A17" s="1"/>
      <c r="B17" s="9" t="s">
        <v>42</v>
      </c>
      <c r="C17" s="10">
        <v>0</v>
      </c>
      <c r="D17" s="10">
        <f>(D16/C16)-1</f>
        <v>1.3509961625400635E-2</v>
      </c>
      <c r="E17" s="10">
        <f>(E16/D16)-1</f>
        <v>0.25726141078838194</v>
      </c>
      <c r="F17" s="11"/>
      <c r="G17" s="10">
        <v>0</v>
      </c>
      <c r="H17" s="10">
        <f>(H16/G16)-1</f>
        <v>4.8497267759563201E-2</v>
      </c>
      <c r="I17" s="10">
        <f>(I16/H16)-1</f>
        <v>0.11596091205211656</v>
      </c>
      <c r="J17" s="10">
        <f>(J16/I16)-1</f>
        <v>9.6711422455734164E-2</v>
      </c>
      <c r="K17" s="10">
        <f>(K16/J16)-1</f>
        <v>-2.6437189496099633E-2</v>
      </c>
      <c r="L17" s="10">
        <f>(L16/K16)-1</f>
        <v>-4.3557499544377598E-2</v>
      </c>
      <c r="M17" s="10">
        <f>(M16/L16)-1</f>
        <v>0.15167682926829285</v>
      </c>
      <c r="N17" s="10">
        <f>(N16/M16)-1</f>
        <v>0.23444738583719493</v>
      </c>
      <c r="O17" s="10">
        <f>(O16/N16)-1</f>
        <v>-1.1124514140196551E-2</v>
      </c>
      <c r="P17" s="10">
        <f>(P16/O16)-1</f>
        <v>0.47912713472485779</v>
      </c>
    </row>
    <row r="18" spans="1:16" s="8" customFormat="1" x14ac:dyDescent="0.25">
      <c r="B18" s="9"/>
      <c r="F18" s="9"/>
    </row>
    <row r="19" spans="1:16" x14ac:dyDescent="0.25">
      <c r="A19" s="9"/>
      <c r="B19" s="6" t="s">
        <v>37</v>
      </c>
      <c r="C19" s="6">
        <v>1.6</v>
      </c>
      <c r="D19" s="6">
        <v>1.62</v>
      </c>
      <c r="E19" s="6">
        <v>2.0099999999999998</v>
      </c>
      <c r="F19" s="6"/>
      <c r="G19" s="6">
        <v>0.74</v>
      </c>
      <c r="H19" s="6">
        <v>0.39</v>
      </c>
      <c r="I19" s="6">
        <v>0.43</v>
      </c>
      <c r="J19" s="6">
        <f>D19-SUM(G19:I19)</f>
        <v>6.0000000000000275E-2</v>
      </c>
      <c r="K19" s="6">
        <v>0.91</v>
      </c>
      <c r="L19" s="6">
        <v>0.44</v>
      </c>
      <c r="M19" s="6">
        <v>0.5</v>
      </c>
      <c r="N19" s="6">
        <f>E19-SUM(K19:M19)</f>
        <v>0.1599999999999997</v>
      </c>
      <c r="O19" s="6">
        <v>0.61</v>
      </c>
      <c r="P19" s="6">
        <v>0.9</v>
      </c>
    </row>
    <row r="20" spans="1:16" x14ac:dyDescent="0.25">
      <c r="B20" s="1" t="s">
        <v>38</v>
      </c>
      <c r="C20" s="1">
        <v>1192.3</v>
      </c>
      <c r="D20" s="1">
        <v>1193</v>
      </c>
      <c r="E20" s="1">
        <v>1203.8</v>
      </c>
      <c r="G20" s="1">
        <v>595.1</v>
      </c>
      <c r="H20" s="1">
        <v>1189.9000000000001</v>
      </c>
      <c r="I20" s="1">
        <v>1195.4000000000001</v>
      </c>
      <c r="J20" s="1">
        <v>1193</v>
      </c>
      <c r="K20" s="1">
        <v>600</v>
      </c>
      <c r="L20" s="1">
        <v>1202.3</v>
      </c>
      <c r="M20" s="1">
        <v>1204.9000000000001</v>
      </c>
      <c r="N20" s="1">
        <v>1203.8</v>
      </c>
      <c r="O20" s="1">
        <v>1209.8</v>
      </c>
      <c r="P20" s="1">
        <v>1215.3</v>
      </c>
    </row>
    <row r="21" spans="1:16" x14ac:dyDescent="0.25">
      <c r="B21" s="1" t="s">
        <v>39</v>
      </c>
      <c r="C21" s="1">
        <v>1.53</v>
      </c>
      <c r="D21" s="1">
        <v>1.55</v>
      </c>
      <c r="E21" s="1">
        <v>1.92</v>
      </c>
      <c r="G21" s="1">
        <v>0.71</v>
      </c>
      <c r="H21" s="1">
        <v>0.37</v>
      </c>
      <c r="I21" s="1">
        <v>0.41</v>
      </c>
      <c r="J21" s="1">
        <f>D21-SUM(G21:I21)</f>
        <v>6.0000000000000053E-2</v>
      </c>
      <c r="K21" s="1">
        <v>0.87</v>
      </c>
      <c r="L21" s="1">
        <v>0.41</v>
      </c>
      <c r="M21" s="1">
        <v>0.48</v>
      </c>
      <c r="N21" s="1">
        <f>E21-SUM(K21:M21)</f>
        <v>0.15999999999999992</v>
      </c>
      <c r="O21" s="1">
        <v>0.57999999999999996</v>
      </c>
      <c r="P21" s="1">
        <v>0.86</v>
      </c>
    </row>
    <row r="22" spans="1:16" x14ac:dyDescent="0.25">
      <c r="B22" s="1" t="s">
        <v>40</v>
      </c>
      <c r="C22" s="1">
        <v>1242</v>
      </c>
      <c r="D22" s="1">
        <v>1241.2</v>
      </c>
      <c r="E22" s="1">
        <v>1263.5999999999999</v>
      </c>
      <c r="G22" s="1">
        <v>619.9</v>
      </c>
      <c r="H22" s="1">
        <v>1236.5</v>
      </c>
      <c r="I22" s="1">
        <v>1244.0999999999999</v>
      </c>
      <c r="J22" s="1">
        <v>1241.2</v>
      </c>
      <c r="K22" s="1">
        <v>627.9</v>
      </c>
      <c r="L22" s="1">
        <v>1264.9000000000001</v>
      </c>
      <c r="M22" s="1">
        <v>1265.5</v>
      </c>
      <c r="N22" s="1">
        <v>1263.5999999999999</v>
      </c>
      <c r="O22" s="1">
        <v>1266.2</v>
      </c>
      <c r="P22" s="1">
        <v>1272.2</v>
      </c>
    </row>
    <row r="23" spans="1:16" x14ac:dyDescent="0.25">
      <c r="B23" s="1" t="s">
        <v>41</v>
      </c>
      <c r="C23" s="1">
        <v>0.40500000000000003</v>
      </c>
      <c r="D23" s="1">
        <v>0.42499999999999999</v>
      </c>
      <c r="E23" s="1">
        <v>0.55000000000000004</v>
      </c>
    </row>
    <row r="25" spans="1:16" x14ac:dyDescent="0.25">
      <c r="B25" s="1" t="s">
        <v>4</v>
      </c>
      <c r="C25" s="1">
        <v>2174.6</v>
      </c>
      <c r="D25" s="1">
        <v>2528.6999999999998</v>
      </c>
      <c r="E25" s="1">
        <v>2814.7</v>
      </c>
      <c r="G25" s="1">
        <v>532.4</v>
      </c>
      <c r="H25" s="1">
        <v>1068.8</v>
      </c>
      <c r="I25" s="1">
        <v>1686.9</v>
      </c>
      <c r="J25" s="1">
        <v>2528.6999999999998</v>
      </c>
      <c r="K25" s="1">
        <v>599.5</v>
      </c>
      <c r="L25" s="1">
        <v>1263.5999999999999</v>
      </c>
      <c r="M25" s="1">
        <v>1967.6</v>
      </c>
      <c r="N25" s="1">
        <v>2814.7</v>
      </c>
      <c r="O25" s="1">
        <v>764.9</v>
      </c>
      <c r="P25" s="1">
        <v>2181.6999999999998</v>
      </c>
    </row>
    <row r="26" spans="1:16" x14ac:dyDescent="0.25">
      <c r="B26" s="1" t="s">
        <v>23</v>
      </c>
      <c r="C26" s="1">
        <v>-383.8</v>
      </c>
      <c r="D26" s="1">
        <v>-372.8</v>
      </c>
      <c r="E26" s="1">
        <v>-665.4</v>
      </c>
      <c r="G26" s="1">
        <v>-97.7</v>
      </c>
      <c r="H26" s="1">
        <v>-193.1</v>
      </c>
      <c r="I26" s="1">
        <v>-267.8</v>
      </c>
      <c r="J26" s="1">
        <v>-372.8</v>
      </c>
      <c r="K26" s="1">
        <v>-94.3</v>
      </c>
      <c r="L26" s="1">
        <v>-235.6</v>
      </c>
      <c r="M26" s="1">
        <v>-465.6</v>
      </c>
      <c r="N26" s="1">
        <v>-665.4</v>
      </c>
      <c r="O26" s="1">
        <v>-188.6</v>
      </c>
      <c r="P26" s="1">
        <v>-485.7</v>
      </c>
    </row>
    <row r="27" spans="1:16" x14ac:dyDescent="0.25">
      <c r="B27" s="6" t="s">
        <v>24</v>
      </c>
      <c r="C27" s="6">
        <f>SUM(C25:C26)</f>
        <v>1790.8</v>
      </c>
      <c r="D27" s="6">
        <f>SUM(D25:D26)</f>
        <v>2155.8999999999996</v>
      </c>
      <c r="E27" s="6">
        <f>SUM(E25:E26)</f>
        <v>2149.2999999999997</v>
      </c>
      <c r="F27" s="6"/>
      <c r="G27" s="6">
        <f>SUM(G25:G26)</f>
        <v>434.7</v>
      </c>
      <c r="H27" s="6">
        <f>SUM(H25:H26)</f>
        <v>875.69999999999993</v>
      </c>
      <c r="I27" s="6">
        <f>SUM(I25:I26)</f>
        <v>1419.1000000000001</v>
      </c>
      <c r="J27" s="6">
        <f>SUM(J25:J26)</f>
        <v>2155.8999999999996</v>
      </c>
      <c r="K27" s="6">
        <f>SUM(K25:K26)</f>
        <v>505.2</v>
      </c>
      <c r="L27" s="6">
        <f>SUM(L25:L26)</f>
        <v>1028</v>
      </c>
      <c r="M27" s="6">
        <f>SUM(M25:M26)</f>
        <v>1502</v>
      </c>
      <c r="N27" s="6">
        <f>SUM(N25:N26)</f>
        <v>2149.2999999999997</v>
      </c>
      <c r="O27" s="6">
        <f>SUM(O25:O26)</f>
        <v>576.29999999999995</v>
      </c>
      <c r="P27" s="6">
        <f>SUM(P25:P26)</f>
        <v>1695.9999999999998</v>
      </c>
    </row>
  </sheetData>
  <pageMargins left="0.7" right="0.7" top="0.75" bottom="0.75" header="0.3" footer="0.3"/>
  <ignoredErrors>
    <ignoredError sqref="J6 J14 J9 J12 N14 N12 N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2025-10-24T09:20:59Z</dcterms:modified>
</cp:coreProperties>
</file>