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737C6CE4-2C28-4B63-B791-EE084CF3BE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53" i="2"/>
  <c r="C48" i="2"/>
  <c r="C42" i="2"/>
  <c r="C36" i="2"/>
  <c r="C29" i="2"/>
  <c r="C12" i="2"/>
  <c r="C5" i="2"/>
  <c r="D53" i="2"/>
  <c r="D48" i="2"/>
  <c r="D42" i="2"/>
  <c r="D36" i="2"/>
  <c r="D29" i="2"/>
  <c r="D12" i="2"/>
  <c r="D5" i="2"/>
  <c r="D7" i="2" s="1"/>
  <c r="C8" i="1"/>
  <c r="C6" i="1"/>
  <c r="C5" i="1"/>
  <c r="C49" i="2" l="1"/>
  <c r="C13" i="2"/>
  <c r="C15" i="2" s="1"/>
  <c r="C17" i="2" s="1"/>
  <c r="C19" i="2" s="1"/>
  <c r="D49" i="2"/>
  <c r="C37" i="2"/>
  <c r="D13" i="2"/>
  <c r="D15" i="2" s="1"/>
  <c r="D17" i="2" s="1"/>
  <c r="D19" i="2" s="1"/>
  <c r="D37" i="2"/>
</calcChain>
</file>

<file path=xl/sharedStrings.xml><?xml version="1.0" encoding="utf-8"?>
<sst xmlns="http://schemas.openxmlformats.org/spreadsheetml/2006/main" count="63" uniqueCount="62">
  <si>
    <t>Ticker</t>
  </si>
  <si>
    <t>Price</t>
  </si>
  <si>
    <t>S/O</t>
  </si>
  <si>
    <t>Mkt Cap</t>
  </si>
  <si>
    <t>Cash</t>
  </si>
  <si>
    <t>Debt</t>
  </si>
  <si>
    <t>EV</t>
  </si>
  <si>
    <t>SRPT</t>
  </si>
  <si>
    <t>In thousands</t>
  </si>
  <si>
    <t>Q2 2025</t>
  </si>
  <si>
    <t>In Thousands</t>
  </si>
  <si>
    <t>PMO Product Revenue</t>
  </si>
  <si>
    <t>ELEVIDYS Product Revenue</t>
  </si>
  <si>
    <t>Total Product Revenue</t>
  </si>
  <si>
    <t>Collaboration Revenue</t>
  </si>
  <si>
    <t>Total Revenue</t>
  </si>
  <si>
    <t>COGS</t>
  </si>
  <si>
    <t>R&amp;D</t>
  </si>
  <si>
    <t>SG&amp;A</t>
  </si>
  <si>
    <t>Ammortization</t>
  </si>
  <si>
    <t>Total Expenses</t>
  </si>
  <si>
    <t>Operating Income</t>
  </si>
  <si>
    <t>Other Income</t>
  </si>
  <si>
    <t>Income Before Tax</t>
  </si>
  <si>
    <t>Tax</t>
  </si>
  <si>
    <t>Net Income</t>
  </si>
  <si>
    <t>Other Comp Income</t>
  </si>
  <si>
    <t>Comprehensive Income</t>
  </si>
  <si>
    <t>Basic EPS</t>
  </si>
  <si>
    <t>Basic Share</t>
  </si>
  <si>
    <t>Cash &amp; Equivalents</t>
  </si>
  <si>
    <t>STI</t>
  </si>
  <si>
    <t>Accounts Recievable</t>
  </si>
  <si>
    <t>Inventory</t>
  </si>
  <si>
    <t>Manufacturing Related Deposits &amp; Prepaids</t>
  </si>
  <si>
    <t>Other Current Assets</t>
  </si>
  <si>
    <t>Total Current Assets</t>
  </si>
  <si>
    <t>ROU Assets</t>
  </si>
  <si>
    <t>Non-Current Inventory</t>
  </si>
  <si>
    <t>Strategic Investments</t>
  </si>
  <si>
    <t>Non-Current Investments</t>
  </si>
  <si>
    <t>Other Non-Current Investments</t>
  </si>
  <si>
    <t>Total Non-Current Assets</t>
  </si>
  <si>
    <t>Total Assets</t>
  </si>
  <si>
    <t>Accounts Payable</t>
  </si>
  <si>
    <t>Accrued Expenses</t>
  </si>
  <si>
    <t>Deferred Revenue</t>
  </si>
  <si>
    <t>Other Current Liabilities</t>
  </si>
  <si>
    <t>Total Current Liabilities</t>
  </si>
  <si>
    <t>Lease Liabilities</t>
  </si>
  <si>
    <t>Contingent Consideration</t>
  </si>
  <si>
    <t>Other Non-Current Liabilities</t>
  </si>
  <si>
    <t>Total Non-Current Liabilities</t>
  </si>
  <si>
    <t>Total Liabilities</t>
  </si>
  <si>
    <t>Cash Income</t>
  </si>
  <si>
    <t>CAPEX</t>
  </si>
  <si>
    <t>FCF</t>
  </si>
  <si>
    <t>PP&amp;E</t>
  </si>
  <si>
    <t>Long Term Debt</t>
  </si>
  <si>
    <t>Q1 2025</t>
  </si>
  <si>
    <t>Q3 2025E</t>
  </si>
  <si>
    <t>Q4 2025E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</si>
</sst>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0" fontId="4" fillId="2" borderId="0" xfId="0" applyFont="1" applyFill="1"/>
    <xf numFmtId="3" fontId="3" fillId="0" borderId="0" xfId="0" applyNumberFormat="1" applyFont="1"/>
    <xf numFmtId="3" fontId="2" fillId="0" borderId="0" xfId="1" applyNumberFormat="1" applyFont="1"/>
    <xf numFmtId="3" fontId="4" fillId="2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workbookViewId="0">
      <selection activeCell="E8" sqref="E8"/>
    </sheetView>
  </sheetViews>
  <sheetFormatPr defaultRowHeight="15" x14ac:dyDescent="0.25"/>
  <cols>
    <col min="1" max="2" width="9.140625" style="1"/>
    <col min="3" max="3" width="14.28515625" style="1" bestFit="1" customWidth="1"/>
    <col min="4" max="16384" width="9.140625" style="1"/>
  </cols>
  <sheetData>
    <row r="2" spans="2:3" x14ac:dyDescent="0.25">
      <c r="B2" s="1" t="s">
        <v>0</v>
      </c>
      <c r="C2" s="2" t="s">
        <v>7</v>
      </c>
    </row>
    <row r="3" spans="2:3" x14ac:dyDescent="0.25">
      <c r="B3" s="1" t="s">
        <v>1</v>
      </c>
      <c r="C3" s="1">
        <v>17.59</v>
      </c>
    </row>
    <row r="4" spans="2:3" x14ac:dyDescent="0.25">
      <c r="B4" s="1" t="s">
        <v>2</v>
      </c>
      <c r="C4" s="3">
        <v>97713438</v>
      </c>
    </row>
    <row r="5" spans="2:3" x14ac:dyDescent="0.25">
      <c r="B5" s="1" t="s">
        <v>3</v>
      </c>
      <c r="C5" s="3">
        <f>C4*C3</f>
        <v>1718779374.4200001</v>
      </c>
    </row>
    <row r="6" spans="2:3" x14ac:dyDescent="0.25">
      <c r="B6" s="1" t="s">
        <v>4</v>
      </c>
      <c r="C6" s="5">
        <f>510598+289541+527295</f>
        <v>1327434</v>
      </c>
    </row>
    <row r="7" spans="2:3" x14ac:dyDescent="0.25">
      <c r="B7" s="1" t="s">
        <v>5</v>
      </c>
      <c r="C7" s="5">
        <v>2322429</v>
      </c>
    </row>
    <row r="8" spans="2:3" x14ac:dyDescent="0.25">
      <c r="B8" s="1" t="s">
        <v>6</v>
      </c>
      <c r="C8" s="5">
        <f>C5+C7-C6</f>
        <v>1719774369.4200001</v>
      </c>
    </row>
    <row r="10" spans="2:3" x14ac:dyDescent="0.25">
      <c r="B10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476D-9EC7-4696-B37D-95DCDDE0B898}">
  <dimension ref="A1:F53"/>
  <sheetViews>
    <sheetView showGridLines="0" tabSelected="1" workbookViewId="0">
      <selection activeCell="J6" sqref="J6"/>
    </sheetView>
  </sheetViews>
  <sheetFormatPr defaultRowHeight="15" x14ac:dyDescent="0.25"/>
  <cols>
    <col min="1" max="1" width="9.140625" style="1"/>
    <col min="2" max="2" width="44" style="1" bestFit="1" customWidth="1"/>
    <col min="3" max="4" width="13.140625" style="1" bestFit="1" customWidth="1"/>
    <col min="5" max="5" width="10" style="11" bestFit="1" customWidth="1"/>
    <col min="6" max="6" width="10" style="1" bestFit="1" customWidth="1"/>
    <col min="7" max="16384" width="9.140625" style="1"/>
  </cols>
  <sheetData>
    <row r="1" spans="1:6" x14ac:dyDescent="0.25">
      <c r="A1" s="6" t="s">
        <v>10</v>
      </c>
    </row>
    <row r="2" spans="1:6" x14ac:dyDescent="0.25">
      <c r="C2" s="2" t="s">
        <v>59</v>
      </c>
      <c r="D2" s="2" t="s">
        <v>9</v>
      </c>
      <c r="E2" s="12" t="s">
        <v>60</v>
      </c>
      <c r="F2" s="2" t="s">
        <v>61</v>
      </c>
    </row>
    <row r="3" spans="1:6" x14ac:dyDescent="0.25">
      <c r="B3" s="1" t="s">
        <v>11</v>
      </c>
      <c r="C3" s="5">
        <v>236538</v>
      </c>
      <c r="D3" s="5">
        <v>231272</v>
      </c>
    </row>
    <row r="4" spans="1:6" x14ac:dyDescent="0.25">
      <c r="B4" s="1" t="s">
        <v>12</v>
      </c>
      <c r="C4" s="5">
        <v>374985</v>
      </c>
      <c r="D4" s="5">
        <v>281851</v>
      </c>
    </row>
    <row r="5" spans="1:6" x14ac:dyDescent="0.25">
      <c r="B5" s="4" t="s">
        <v>13</v>
      </c>
      <c r="C5" s="5">
        <f>SUM(C3:C4)</f>
        <v>611523</v>
      </c>
      <c r="D5" s="5">
        <f>SUM(D3:D4)</f>
        <v>513123</v>
      </c>
    </row>
    <row r="6" spans="1:6" x14ac:dyDescent="0.25">
      <c r="B6" s="1" t="s">
        <v>14</v>
      </c>
      <c r="C6" s="5">
        <v>133333</v>
      </c>
      <c r="D6" s="5">
        <v>97968</v>
      </c>
    </row>
    <row r="7" spans="1:6" x14ac:dyDescent="0.25">
      <c r="B7" s="4" t="s">
        <v>15</v>
      </c>
      <c r="C7" s="5">
        <f>SUM(C5:C6)</f>
        <v>744856</v>
      </c>
      <c r="D7" s="5">
        <f>SUM(D5:D6)</f>
        <v>611091</v>
      </c>
    </row>
    <row r="8" spans="1:6" x14ac:dyDescent="0.25">
      <c r="B8" s="1" t="s">
        <v>16</v>
      </c>
      <c r="C8" s="5">
        <v>137564</v>
      </c>
      <c r="D8" s="5">
        <v>152558</v>
      </c>
    </row>
    <row r="9" spans="1:6" x14ac:dyDescent="0.25">
      <c r="B9" s="1" t="s">
        <v>17</v>
      </c>
      <c r="C9" s="5">
        <v>773448</v>
      </c>
      <c r="D9" s="5">
        <v>204392</v>
      </c>
    </row>
    <row r="10" spans="1:6" x14ac:dyDescent="0.25">
      <c r="B10" s="1" t="s">
        <v>18</v>
      </c>
      <c r="C10" s="5">
        <v>133629</v>
      </c>
      <c r="D10" s="5">
        <v>137897</v>
      </c>
    </row>
    <row r="11" spans="1:6" x14ac:dyDescent="0.25">
      <c r="B11" s="1" t="s">
        <v>19</v>
      </c>
      <c r="C11" s="5">
        <v>601</v>
      </c>
      <c r="D11" s="5">
        <v>667</v>
      </c>
    </row>
    <row r="12" spans="1:6" x14ac:dyDescent="0.25">
      <c r="B12" s="4" t="s">
        <v>20</v>
      </c>
      <c r="C12" s="5">
        <f>SUM(C8:C11)</f>
        <v>1045242</v>
      </c>
      <c r="D12" s="5">
        <f>SUM(D8:D11)</f>
        <v>495514</v>
      </c>
    </row>
    <row r="13" spans="1:6" x14ac:dyDescent="0.25">
      <c r="B13" s="4" t="s">
        <v>21</v>
      </c>
      <c r="C13" s="8">
        <f>C7-C12</f>
        <v>-300386</v>
      </c>
      <c r="D13" s="8">
        <f>D7-D12</f>
        <v>115577</v>
      </c>
    </row>
    <row r="14" spans="1:6" x14ac:dyDescent="0.25">
      <c r="B14" s="1" t="s">
        <v>22</v>
      </c>
      <c r="C14" s="5">
        <v>-83132</v>
      </c>
      <c r="D14" s="5">
        <v>38061</v>
      </c>
    </row>
    <row r="15" spans="1:6" x14ac:dyDescent="0.25">
      <c r="B15" s="4" t="s">
        <v>23</v>
      </c>
      <c r="C15" s="5">
        <f>SUM(C13:C14)</f>
        <v>-383518</v>
      </c>
      <c r="D15" s="5">
        <f>SUM(D13:D14)</f>
        <v>153638</v>
      </c>
    </row>
    <row r="16" spans="1:6" x14ac:dyDescent="0.25">
      <c r="B16" s="1" t="s">
        <v>24</v>
      </c>
      <c r="C16" s="5">
        <v>63990</v>
      </c>
      <c r="D16" s="5">
        <v>-43254</v>
      </c>
    </row>
    <row r="17" spans="2:4" x14ac:dyDescent="0.25">
      <c r="B17" s="7" t="s">
        <v>25</v>
      </c>
      <c r="C17" s="10">
        <f>C15-C16</f>
        <v>-447508</v>
      </c>
      <c r="D17" s="10">
        <f>D15-D16</f>
        <v>196892</v>
      </c>
    </row>
    <row r="18" spans="2:4" x14ac:dyDescent="0.25">
      <c r="B18" s="1" t="s">
        <v>26</v>
      </c>
      <c r="C18" s="5">
        <v>252</v>
      </c>
      <c r="D18" s="5">
        <v>-85</v>
      </c>
    </row>
    <row r="19" spans="2:4" x14ac:dyDescent="0.25">
      <c r="B19" s="4" t="s">
        <v>27</v>
      </c>
      <c r="C19" s="8">
        <f>SUM(C17:C18)</f>
        <v>-447256</v>
      </c>
      <c r="D19" s="8">
        <f>SUM(D17:D18)</f>
        <v>196807</v>
      </c>
    </row>
    <row r="20" spans="2:4" x14ac:dyDescent="0.25">
      <c r="B20" s="1" t="s">
        <v>28</v>
      </c>
      <c r="C20" s="1">
        <v>-4.5999999999999996</v>
      </c>
      <c r="D20" s="1">
        <v>2.0099999999999998</v>
      </c>
    </row>
    <row r="21" spans="2:4" x14ac:dyDescent="0.25">
      <c r="B21" s="1" t="s">
        <v>29</v>
      </c>
      <c r="C21" s="5">
        <v>97362</v>
      </c>
      <c r="D21" s="5">
        <v>98005</v>
      </c>
    </row>
    <row r="23" spans="2:4" x14ac:dyDescent="0.25">
      <c r="B23" s="1" t="s">
        <v>30</v>
      </c>
      <c r="C23" s="5">
        <v>240867</v>
      </c>
      <c r="D23" s="5">
        <v>510598</v>
      </c>
    </row>
    <row r="24" spans="2:4" x14ac:dyDescent="0.25">
      <c r="B24" s="1" t="s">
        <v>31</v>
      </c>
      <c r="C24" s="5">
        <v>281895</v>
      </c>
      <c r="D24" s="5">
        <v>289541</v>
      </c>
    </row>
    <row r="25" spans="2:4" x14ac:dyDescent="0.25">
      <c r="B25" s="1" t="s">
        <v>32</v>
      </c>
      <c r="C25" s="5">
        <v>659371</v>
      </c>
      <c r="D25" s="5">
        <v>527295</v>
      </c>
    </row>
    <row r="26" spans="2:4" x14ac:dyDescent="0.25">
      <c r="B26" s="1" t="s">
        <v>33</v>
      </c>
      <c r="C26" s="5">
        <v>941432</v>
      </c>
      <c r="D26" s="5">
        <v>994036</v>
      </c>
    </row>
    <row r="27" spans="2:4" x14ac:dyDescent="0.25">
      <c r="B27" s="1" t="s">
        <v>34</v>
      </c>
      <c r="C27" s="5">
        <v>203490</v>
      </c>
      <c r="D27" s="5">
        <v>207921</v>
      </c>
    </row>
    <row r="28" spans="2:4" x14ac:dyDescent="0.25">
      <c r="B28" s="1" t="s">
        <v>35</v>
      </c>
      <c r="C28" s="5">
        <v>105478</v>
      </c>
      <c r="D28" s="5">
        <v>127594</v>
      </c>
    </row>
    <row r="29" spans="2:4" x14ac:dyDescent="0.25">
      <c r="B29" s="4" t="s">
        <v>36</v>
      </c>
      <c r="C29" s="9">
        <f>SUM(C23:C28)</f>
        <v>2432533</v>
      </c>
      <c r="D29" s="9">
        <f>SUM(D23:D28)</f>
        <v>2656985</v>
      </c>
    </row>
    <row r="30" spans="2:4" x14ac:dyDescent="0.25">
      <c r="B30" s="1" t="s">
        <v>57</v>
      </c>
      <c r="C30" s="5">
        <v>360587</v>
      </c>
      <c r="D30" s="5">
        <v>371857</v>
      </c>
    </row>
    <row r="31" spans="2:4" x14ac:dyDescent="0.25">
      <c r="B31" s="1" t="s">
        <v>37</v>
      </c>
      <c r="C31" s="5">
        <v>147063</v>
      </c>
      <c r="D31" s="5">
        <v>143041</v>
      </c>
    </row>
    <row r="32" spans="2:4" x14ac:dyDescent="0.25">
      <c r="B32" s="1" t="s">
        <v>38</v>
      </c>
      <c r="C32" s="5">
        <v>181158</v>
      </c>
      <c r="D32" s="5">
        <v>194668</v>
      </c>
    </row>
    <row r="33" spans="2:4" x14ac:dyDescent="0.25">
      <c r="B33" s="1" t="s">
        <v>39</v>
      </c>
      <c r="C33" s="5">
        <v>154370</v>
      </c>
      <c r="D33" s="5">
        <v>195522</v>
      </c>
    </row>
    <row r="34" spans="2:4" x14ac:dyDescent="0.25">
      <c r="B34" s="1" t="s">
        <v>40</v>
      </c>
      <c r="C34" s="5">
        <v>109125</v>
      </c>
      <c r="D34" s="5">
        <v>34604</v>
      </c>
    </row>
    <row r="35" spans="2:4" x14ac:dyDescent="0.25">
      <c r="B35" s="1" t="s">
        <v>41</v>
      </c>
      <c r="C35" s="5">
        <v>80551</v>
      </c>
      <c r="D35" s="5">
        <v>83137</v>
      </c>
    </row>
    <row r="36" spans="2:4" x14ac:dyDescent="0.25">
      <c r="B36" s="1" t="s">
        <v>42</v>
      </c>
      <c r="C36" s="5">
        <f>SUM(C30:C35)</f>
        <v>1032854</v>
      </c>
      <c r="D36" s="5">
        <f>SUM(D30:D35)</f>
        <v>1022829</v>
      </c>
    </row>
    <row r="37" spans="2:4" x14ac:dyDescent="0.25">
      <c r="B37" s="6" t="s">
        <v>43</v>
      </c>
      <c r="C37" s="5">
        <f>C36+C29</f>
        <v>3465387</v>
      </c>
      <c r="D37" s="5">
        <f>D36+D29</f>
        <v>3679814</v>
      </c>
    </row>
    <row r="38" spans="2:4" x14ac:dyDescent="0.25">
      <c r="B38" s="1" t="s">
        <v>44</v>
      </c>
      <c r="C38" s="5">
        <v>156105</v>
      </c>
      <c r="D38" s="5">
        <v>136702</v>
      </c>
    </row>
    <row r="39" spans="2:4" x14ac:dyDescent="0.25">
      <c r="B39" s="1" t="s">
        <v>45</v>
      </c>
      <c r="C39" s="5">
        <v>391650</v>
      </c>
      <c r="D39" s="5">
        <v>377399</v>
      </c>
    </row>
    <row r="40" spans="2:4" x14ac:dyDescent="0.25">
      <c r="B40" s="1" t="s">
        <v>46</v>
      </c>
      <c r="C40" s="5">
        <v>44859</v>
      </c>
      <c r="D40" s="5">
        <v>395431</v>
      </c>
    </row>
    <row r="41" spans="2:4" x14ac:dyDescent="0.25">
      <c r="B41" s="1" t="s">
        <v>47</v>
      </c>
      <c r="C41" s="5">
        <v>12974</v>
      </c>
      <c r="D41" s="5">
        <v>10416</v>
      </c>
    </row>
    <row r="42" spans="2:4" x14ac:dyDescent="0.25">
      <c r="B42" s="4" t="s">
        <v>48</v>
      </c>
      <c r="C42" s="5">
        <f>SUM(C38:C41)</f>
        <v>605588</v>
      </c>
      <c r="D42" s="5">
        <f>SUM(D38:D41)</f>
        <v>919948</v>
      </c>
    </row>
    <row r="43" spans="2:4" x14ac:dyDescent="0.25">
      <c r="B43" s="1" t="s">
        <v>58</v>
      </c>
      <c r="C43" s="5">
        <v>1138289</v>
      </c>
      <c r="D43" s="5">
        <v>1139458</v>
      </c>
    </row>
    <row r="44" spans="2:4" x14ac:dyDescent="0.25">
      <c r="B44" s="1" t="s">
        <v>49</v>
      </c>
      <c r="C44" s="5">
        <v>205460</v>
      </c>
      <c r="D44" s="5">
        <v>214419</v>
      </c>
    </row>
    <row r="45" spans="2:4" x14ac:dyDescent="0.25">
      <c r="B45" s="1" t="s">
        <v>46</v>
      </c>
      <c r="C45" s="5">
        <v>325000</v>
      </c>
      <c r="D45" s="5">
        <v>0</v>
      </c>
    </row>
    <row r="46" spans="2:4" x14ac:dyDescent="0.25">
      <c r="B46" s="1" t="s">
        <v>50</v>
      </c>
      <c r="C46" s="5">
        <v>47400</v>
      </c>
      <c r="D46" s="5">
        <v>47400</v>
      </c>
    </row>
    <row r="47" spans="2:4" x14ac:dyDescent="0.25">
      <c r="B47" s="1" t="s">
        <v>51</v>
      </c>
      <c r="C47" s="5">
        <v>927</v>
      </c>
      <c r="D47" s="5">
        <v>1204</v>
      </c>
    </row>
    <row r="48" spans="2:4" x14ac:dyDescent="0.25">
      <c r="B48" s="4" t="s">
        <v>52</v>
      </c>
      <c r="C48" s="5">
        <f>SUM(C43:C47)</f>
        <v>1717076</v>
      </c>
      <c r="D48" s="5">
        <f>SUM(D43:D47)</f>
        <v>1402481</v>
      </c>
    </row>
    <row r="49" spans="2:4" x14ac:dyDescent="0.25">
      <c r="B49" s="6" t="s">
        <v>53</v>
      </c>
      <c r="C49" s="5">
        <f>C48+C42</f>
        <v>2322664</v>
      </c>
      <c r="D49" s="5">
        <f>D48+D42</f>
        <v>2322429</v>
      </c>
    </row>
    <row r="50" spans="2:4" x14ac:dyDescent="0.25">
      <c r="C50" s="5"/>
      <c r="D50" s="5"/>
    </row>
    <row r="51" spans="2:4" x14ac:dyDescent="0.25">
      <c r="B51" s="1" t="s">
        <v>54</v>
      </c>
      <c r="C51" s="5">
        <v>-447508</v>
      </c>
      <c r="D51" s="5">
        <v>-250616</v>
      </c>
    </row>
    <row r="52" spans="2:4" x14ac:dyDescent="0.25">
      <c r="B52" s="1" t="s">
        <v>55</v>
      </c>
      <c r="C52" s="5">
        <v>43651</v>
      </c>
      <c r="D52" s="5">
        <v>75447</v>
      </c>
    </row>
    <row r="53" spans="2:4" x14ac:dyDescent="0.25">
      <c r="B53" s="1" t="s">
        <v>56</v>
      </c>
      <c r="C53" s="5">
        <f>C51-C52</f>
        <v>-491159</v>
      </c>
      <c r="D53" s="5">
        <f>D51-D52</f>
        <v>-326063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2025-09-26T16:52:51Z</dcterms:modified>
</cp:coreProperties>
</file>