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13_ncr:1_{C9E234CB-E9A0-4725-AACA-F9A4A8756F5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7" i="2" l="1"/>
  <c r="R24" i="2" s="1"/>
  <c r="R25" i="2" s="1"/>
  <c r="F52" i="2"/>
  <c r="F48" i="2"/>
  <c r="F41" i="2"/>
  <c r="F34" i="2"/>
  <c r="F15" i="2"/>
  <c r="F5" i="2"/>
  <c r="F7" i="2" s="1"/>
  <c r="G57" i="2"/>
  <c r="G52" i="2"/>
  <c r="G48" i="2"/>
  <c r="G41" i="2"/>
  <c r="G34" i="2"/>
  <c r="G15" i="2"/>
  <c r="G5" i="2"/>
  <c r="G7" i="2" s="1"/>
  <c r="H57" i="2"/>
  <c r="H52" i="2"/>
  <c r="H48" i="2"/>
  <c r="H41" i="2"/>
  <c r="H34" i="2"/>
  <c r="H15" i="2"/>
  <c r="H5" i="2"/>
  <c r="H7" i="2" s="1"/>
  <c r="G42" i="2" l="1"/>
  <c r="G53" i="2"/>
  <c r="F42" i="2"/>
  <c r="H42" i="2"/>
  <c r="F53" i="2"/>
  <c r="F16" i="2"/>
  <c r="F20" i="2" s="1"/>
  <c r="F22" i="2" s="1"/>
  <c r="F24" i="2" s="1"/>
  <c r="G16" i="2"/>
  <c r="G20" i="2" s="1"/>
  <c r="G22" i="2" s="1"/>
  <c r="G24" i="2" s="1"/>
  <c r="H53" i="2"/>
  <c r="H16" i="2"/>
  <c r="H20" i="2" s="1"/>
  <c r="H22" i="2" s="1"/>
  <c r="H24" i="2" s="1"/>
  <c r="C8" i="1"/>
  <c r="C5" i="1"/>
</calcChain>
</file>

<file path=xl/sharedStrings.xml><?xml version="1.0" encoding="utf-8"?>
<sst xmlns="http://schemas.openxmlformats.org/spreadsheetml/2006/main" count="72" uniqueCount="71">
  <si>
    <t>Ticker</t>
  </si>
  <si>
    <t>Price</t>
  </si>
  <si>
    <t>S/O</t>
  </si>
  <si>
    <t>Mkt Cap</t>
  </si>
  <si>
    <t>Cash</t>
  </si>
  <si>
    <t>Debt</t>
  </si>
  <si>
    <t>EV</t>
  </si>
  <si>
    <t>CNC</t>
  </si>
  <si>
    <t>In Millions</t>
  </si>
  <si>
    <t>Premium</t>
  </si>
  <si>
    <t>Service</t>
  </si>
  <si>
    <t>P&amp;S Total Revenues</t>
  </si>
  <si>
    <t>Premium Tax</t>
  </si>
  <si>
    <t>Total Revenue</t>
  </si>
  <si>
    <t>Medical Cost</t>
  </si>
  <si>
    <t>Cost Of Services</t>
  </si>
  <si>
    <t>SG&amp;A</t>
  </si>
  <si>
    <t>Depreciation</t>
  </si>
  <si>
    <t>Ammortization</t>
  </si>
  <si>
    <t>Premium Tax Expense</t>
  </si>
  <si>
    <t>Impairment</t>
  </si>
  <si>
    <t>Total Operating Expenses</t>
  </si>
  <si>
    <t>Operating Income</t>
  </si>
  <si>
    <t>Investments &amp; Other Income</t>
  </si>
  <si>
    <t>Debt Extinguishment</t>
  </si>
  <si>
    <t>Interest Expense</t>
  </si>
  <si>
    <t>Income Before Tax</t>
  </si>
  <si>
    <t>Tax</t>
  </si>
  <si>
    <t>Net Income</t>
  </si>
  <si>
    <t>Income Attributable To NCI</t>
  </si>
  <si>
    <t>Income Attributable TO CNC</t>
  </si>
  <si>
    <t>Basic EPS</t>
  </si>
  <si>
    <t>Diluted EPS</t>
  </si>
  <si>
    <t>Shares Basic</t>
  </si>
  <si>
    <t>Shares Diluted</t>
  </si>
  <si>
    <t>Q1 2025</t>
  </si>
  <si>
    <t>Q2 2025</t>
  </si>
  <si>
    <t>Q3 2025E</t>
  </si>
  <si>
    <t>Q4 2025E</t>
  </si>
  <si>
    <t>Cash &amp; Equivalents</t>
  </si>
  <si>
    <t>Premium &amp; Trade Receivables</t>
  </si>
  <si>
    <t>STI</t>
  </si>
  <si>
    <t>Other Current Assets</t>
  </si>
  <si>
    <t>Total Current Assets</t>
  </si>
  <si>
    <t>Long-Term Investments</t>
  </si>
  <si>
    <t>Restricted Deposits</t>
  </si>
  <si>
    <t>PP&amp;E</t>
  </si>
  <si>
    <t>Goodwill</t>
  </si>
  <si>
    <t>Intangible Assets</t>
  </si>
  <si>
    <t>Other Long-Term Assets</t>
  </si>
  <si>
    <t>Total Non-Current Assets</t>
  </si>
  <si>
    <t>Total Assets</t>
  </si>
  <si>
    <t>Medical Claims Liability</t>
  </si>
  <si>
    <t>Accounts Payable</t>
  </si>
  <si>
    <t>Return Of Premium Payable</t>
  </si>
  <si>
    <t>Unearned Revenue</t>
  </si>
  <si>
    <t>Current Portion Of LTD</t>
  </si>
  <si>
    <t>Total Current Liabilities</t>
  </si>
  <si>
    <t>Long-Term Debt</t>
  </si>
  <si>
    <t>Deferred Tax Liability</t>
  </si>
  <si>
    <t>Other Long Term Liabilities</t>
  </si>
  <si>
    <t>Total Non-Current Liabilities</t>
  </si>
  <si>
    <t>Total Liabilities</t>
  </si>
  <si>
    <t>Net Cash Provided</t>
  </si>
  <si>
    <t>Capex</t>
  </si>
  <si>
    <t>FCF</t>
  </si>
  <si>
    <t>DR</t>
  </si>
  <si>
    <t>NPV</t>
  </si>
  <si>
    <t>SP</t>
  </si>
  <si>
    <t>2025E</t>
  </si>
  <si>
    <t>2026E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</si>
</sst>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 Serif"/>
      <family val="1"/>
    </font>
    <font>
      <b/>
      <sz val="11"/>
      <color theme="1"/>
      <name val="Aptos Serif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/>
    <xf numFmtId="0" fontId="3" fillId="0" borderId="0" xfId="0" applyFont="1"/>
    <xf numFmtId="9" fontId="3" fillId="0" borderId="0" xfId="1" applyFont="1"/>
    <xf numFmtId="4" fontId="2" fillId="0" borderId="0" xfId="0" applyNumberFormat="1" applyFont="1"/>
    <xf numFmtId="0" fontId="2" fillId="0" borderId="0" xfId="0" applyNumberFormat="1" applyFont="1"/>
    <xf numFmtId="0" fontId="3" fillId="2" borderId="0" xfId="0" applyFont="1" applyFill="1"/>
    <xf numFmtId="3" fontId="3" fillId="2" borderId="0" xfId="0" applyNumberFormat="1" applyFont="1" applyFill="1"/>
    <xf numFmtId="4" fontId="3" fillId="0" borderId="0" xfId="0" applyNumberFormat="1" applyFont="1"/>
    <xf numFmtId="10" fontId="2" fillId="0" borderId="1" xfId="0" applyNumberFormat="1" applyFont="1" applyBorder="1"/>
    <xf numFmtId="8" fontId="2" fillId="0" borderId="1" xfId="0" applyNumberFormat="1" applyFont="1" applyBorder="1"/>
    <xf numFmtId="0" fontId="3" fillId="0" borderId="1" xfId="0" applyFont="1" applyBorder="1"/>
    <xf numFmtId="0" fontId="2" fillId="0" borderId="2" xfId="0" applyFont="1" applyBorder="1" applyAlignment="1">
      <alignment horizontal="right"/>
    </xf>
    <xf numFmtId="0" fontId="2" fillId="0" borderId="2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"/>
  <sheetViews>
    <sheetView showGridLines="0" workbookViewId="0">
      <selection activeCell="B11" sqref="B11"/>
    </sheetView>
  </sheetViews>
  <sheetFormatPr defaultRowHeight="14.4" x14ac:dyDescent="0.3"/>
  <cols>
    <col min="1" max="16384" width="8.88671875" style="1"/>
  </cols>
  <sheetData>
    <row r="2" spans="2:3" x14ac:dyDescent="0.3">
      <c r="B2" s="1" t="s">
        <v>0</v>
      </c>
      <c r="C2" s="2" t="s">
        <v>7</v>
      </c>
    </row>
    <row r="3" spans="2:3" x14ac:dyDescent="0.3">
      <c r="B3" s="1" t="s">
        <v>1</v>
      </c>
      <c r="C3" s="1">
        <v>39</v>
      </c>
    </row>
    <row r="4" spans="2:3" x14ac:dyDescent="0.3">
      <c r="B4" s="1" t="s">
        <v>2</v>
      </c>
      <c r="C4" s="1">
        <v>496</v>
      </c>
    </row>
    <row r="5" spans="2:3" x14ac:dyDescent="0.3">
      <c r="B5" s="1" t="s">
        <v>3</v>
      </c>
      <c r="C5" s="3">
        <f>C4*C3</f>
        <v>19344</v>
      </c>
    </row>
    <row r="6" spans="2:3" x14ac:dyDescent="0.3">
      <c r="B6" s="1" t="s">
        <v>4</v>
      </c>
      <c r="C6" s="3">
        <v>40389</v>
      </c>
    </row>
    <row r="7" spans="2:3" x14ac:dyDescent="0.3">
      <c r="B7" s="1" t="s">
        <v>5</v>
      </c>
      <c r="C7" s="3">
        <v>58892</v>
      </c>
    </row>
    <row r="8" spans="2:3" x14ac:dyDescent="0.3">
      <c r="B8" s="1" t="s">
        <v>6</v>
      </c>
      <c r="C8" s="3">
        <f>C5+C7-C6</f>
        <v>37847</v>
      </c>
    </row>
    <row r="10" spans="2:3" x14ac:dyDescent="0.3">
      <c r="B10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70D21-287E-4FC6-92A4-A4151EC37B8D}">
  <dimension ref="A1:R57"/>
  <sheetViews>
    <sheetView showGridLines="0" tabSelected="1" workbookViewId="0">
      <pane xSplit="4464" activePane="topRight"/>
      <selection pane="topRight" activeCell="J1" sqref="J1"/>
    </sheetView>
  </sheetViews>
  <sheetFormatPr defaultRowHeight="14.4" x14ac:dyDescent="0.3"/>
  <cols>
    <col min="1" max="1" width="8.88671875" style="1"/>
    <col min="2" max="2" width="29.109375" style="1" bestFit="1" customWidth="1"/>
    <col min="3" max="3" width="9.33203125" style="1" customWidth="1"/>
    <col min="4" max="4" width="10.21875" style="1" customWidth="1"/>
    <col min="5" max="5" width="8.88671875" style="1"/>
    <col min="6" max="8" width="8.88671875" style="3"/>
    <col min="9" max="12" width="8.88671875" style="1"/>
    <col min="13" max="14" width="9.6640625" style="1" bestFit="1" customWidth="1"/>
    <col min="15" max="17" width="8.88671875" style="1"/>
    <col min="18" max="18" width="11" style="1" bestFit="1" customWidth="1"/>
    <col min="19" max="16384" width="8.88671875" style="1"/>
  </cols>
  <sheetData>
    <row r="1" spans="1:15" x14ac:dyDescent="0.3">
      <c r="A1" s="4" t="s">
        <v>8</v>
      </c>
      <c r="E1" s="3"/>
      <c r="H1" s="1"/>
    </row>
    <row r="2" spans="1:15" x14ac:dyDescent="0.3">
      <c r="C2" s="1">
        <v>2019</v>
      </c>
      <c r="D2" s="1">
        <v>2020</v>
      </c>
      <c r="E2" s="1">
        <v>2021</v>
      </c>
      <c r="F2" s="7">
        <v>2022</v>
      </c>
      <c r="G2" s="7">
        <v>2023</v>
      </c>
      <c r="H2" s="7">
        <v>2024</v>
      </c>
      <c r="I2" s="14" t="s">
        <v>69</v>
      </c>
      <c r="J2" s="2" t="s">
        <v>70</v>
      </c>
      <c r="L2" s="1" t="s">
        <v>35</v>
      </c>
      <c r="M2" s="1" t="s">
        <v>36</v>
      </c>
      <c r="N2" s="1" t="s">
        <v>37</v>
      </c>
      <c r="O2" s="1" t="s">
        <v>38</v>
      </c>
    </row>
    <row r="3" spans="1:15" x14ac:dyDescent="0.3">
      <c r="B3" s="1" t="s">
        <v>9</v>
      </c>
      <c r="F3" s="3">
        <v>127131</v>
      </c>
      <c r="G3" s="3">
        <v>135636</v>
      </c>
      <c r="H3" s="3">
        <v>142303</v>
      </c>
      <c r="I3" s="15"/>
    </row>
    <row r="4" spans="1:15" x14ac:dyDescent="0.3">
      <c r="B4" s="1" t="s">
        <v>10</v>
      </c>
      <c r="F4" s="3">
        <v>8348</v>
      </c>
      <c r="G4" s="3">
        <v>4459</v>
      </c>
      <c r="H4" s="3">
        <v>3202</v>
      </c>
      <c r="I4" s="15"/>
    </row>
    <row r="5" spans="1:15" x14ac:dyDescent="0.3">
      <c r="B5" s="5" t="s">
        <v>11</v>
      </c>
      <c r="C5" s="5"/>
      <c r="D5" s="5"/>
      <c r="E5" s="5"/>
      <c r="F5" s="3">
        <f>SUM(F3:F4)</f>
        <v>135479</v>
      </c>
      <c r="G5" s="3">
        <f>SUM(G3:G4)</f>
        <v>140095</v>
      </c>
      <c r="H5" s="3">
        <f>SUM(H3:H4)</f>
        <v>145505</v>
      </c>
      <c r="I5" s="15"/>
    </row>
    <row r="6" spans="1:15" x14ac:dyDescent="0.3">
      <c r="B6" s="1" t="s">
        <v>12</v>
      </c>
      <c r="F6" s="3">
        <v>9068</v>
      </c>
      <c r="G6" s="3">
        <v>13904</v>
      </c>
      <c r="H6" s="3">
        <v>17566</v>
      </c>
      <c r="I6" s="15"/>
    </row>
    <row r="7" spans="1:15" x14ac:dyDescent="0.3">
      <c r="B7" s="4" t="s">
        <v>13</v>
      </c>
      <c r="C7" s="4"/>
      <c r="D7" s="4"/>
      <c r="E7" s="4"/>
      <c r="F7" s="3">
        <f>SUM(F5:F6)</f>
        <v>144547</v>
      </c>
      <c r="G7" s="3">
        <f>SUM(G5:G6)</f>
        <v>153999</v>
      </c>
      <c r="H7" s="3">
        <f>SUM(H5:H6)</f>
        <v>163071</v>
      </c>
      <c r="I7" s="15"/>
    </row>
    <row r="8" spans="1:15" x14ac:dyDescent="0.3">
      <c r="B8" s="1" t="s">
        <v>14</v>
      </c>
      <c r="F8" s="3">
        <v>111529</v>
      </c>
      <c r="G8" s="3">
        <v>118894</v>
      </c>
      <c r="H8" s="3">
        <v>125707</v>
      </c>
      <c r="I8" s="15"/>
    </row>
    <row r="9" spans="1:15" x14ac:dyDescent="0.3">
      <c r="B9" s="1" t="s">
        <v>15</v>
      </c>
      <c r="F9" s="3">
        <v>7032</v>
      </c>
      <c r="G9" s="3">
        <v>3564</v>
      </c>
      <c r="H9" s="3">
        <v>2729</v>
      </c>
      <c r="I9" s="15"/>
    </row>
    <row r="10" spans="1:15" x14ac:dyDescent="0.3">
      <c r="B10" s="1" t="s">
        <v>16</v>
      </c>
      <c r="F10" s="3">
        <v>11589</v>
      </c>
      <c r="G10" s="3">
        <v>12563</v>
      </c>
      <c r="H10" s="3">
        <v>12400</v>
      </c>
      <c r="I10" s="15"/>
    </row>
    <row r="11" spans="1:15" x14ac:dyDescent="0.3">
      <c r="B11" s="1" t="s">
        <v>17</v>
      </c>
      <c r="F11" s="3">
        <v>614</v>
      </c>
      <c r="G11" s="3">
        <v>575</v>
      </c>
      <c r="H11" s="3">
        <v>549</v>
      </c>
      <c r="I11" s="15"/>
    </row>
    <row r="12" spans="1:15" x14ac:dyDescent="0.3">
      <c r="B12" s="1" t="s">
        <v>18</v>
      </c>
      <c r="F12" s="3">
        <v>817</v>
      </c>
      <c r="G12" s="3">
        <v>718</v>
      </c>
      <c r="H12" s="3">
        <v>692</v>
      </c>
      <c r="I12" s="15"/>
    </row>
    <row r="13" spans="1:15" x14ac:dyDescent="0.3">
      <c r="B13" s="1" t="s">
        <v>19</v>
      </c>
      <c r="F13" s="3">
        <v>9330</v>
      </c>
      <c r="G13" s="3">
        <v>14226</v>
      </c>
      <c r="H13" s="3">
        <v>17806</v>
      </c>
      <c r="I13" s="15"/>
    </row>
    <row r="14" spans="1:15" x14ac:dyDescent="0.3">
      <c r="B14" s="1" t="s">
        <v>20</v>
      </c>
      <c r="F14" s="3">
        <v>2318</v>
      </c>
      <c r="G14" s="3">
        <v>529</v>
      </c>
      <c r="H14" s="3">
        <v>13</v>
      </c>
      <c r="I14" s="15"/>
    </row>
    <row r="15" spans="1:15" x14ac:dyDescent="0.3">
      <c r="B15" s="4" t="s">
        <v>21</v>
      </c>
      <c r="C15" s="4"/>
      <c r="D15" s="4"/>
      <c r="E15" s="4"/>
      <c r="F15" s="3">
        <f>SUM(F8:F14)</f>
        <v>143229</v>
      </c>
      <c r="G15" s="3">
        <f>SUM(G8:G14)</f>
        <v>151069</v>
      </c>
      <c r="H15" s="3">
        <f>SUM(H8:H14)</f>
        <v>159896</v>
      </c>
      <c r="I15" s="15"/>
    </row>
    <row r="16" spans="1:15" x14ac:dyDescent="0.3">
      <c r="B16" s="4" t="s">
        <v>22</v>
      </c>
      <c r="C16" s="4"/>
      <c r="D16" s="4"/>
      <c r="E16" s="4"/>
      <c r="F16" s="3">
        <f>F7-F15</f>
        <v>1318</v>
      </c>
      <c r="G16" s="3">
        <f>G7-G15</f>
        <v>2930</v>
      </c>
      <c r="H16" s="3">
        <f>H7-H15</f>
        <v>3175</v>
      </c>
      <c r="I16" s="15"/>
    </row>
    <row r="17" spans="2:18" x14ac:dyDescent="0.3">
      <c r="B17" s="1" t="s">
        <v>23</v>
      </c>
      <c r="F17" s="3">
        <v>1279</v>
      </c>
      <c r="G17" s="3">
        <v>1393</v>
      </c>
      <c r="H17" s="3">
        <v>1784</v>
      </c>
      <c r="I17" s="15"/>
    </row>
    <row r="18" spans="2:18" x14ac:dyDescent="0.3">
      <c r="B18" s="1" t="s">
        <v>24</v>
      </c>
      <c r="F18" s="3">
        <v>30</v>
      </c>
      <c r="G18" s="3">
        <v>0</v>
      </c>
      <c r="H18" s="3">
        <v>0</v>
      </c>
      <c r="I18" s="15"/>
    </row>
    <row r="19" spans="2:18" x14ac:dyDescent="0.3">
      <c r="B19" s="1" t="s">
        <v>25</v>
      </c>
      <c r="F19" s="3">
        <v>-665</v>
      </c>
      <c r="G19" s="3">
        <v>-725</v>
      </c>
      <c r="H19" s="3">
        <v>-702</v>
      </c>
      <c r="I19" s="15"/>
    </row>
    <row r="20" spans="2:18" x14ac:dyDescent="0.3">
      <c r="B20" s="4" t="s">
        <v>26</v>
      </c>
      <c r="C20" s="4"/>
      <c r="D20" s="4"/>
      <c r="E20" s="4"/>
      <c r="F20" s="3">
        <f>SUM(F16:F19)</f>
        <v>1962</v>
      </c>
      <c r="G20" s="3">
        <f>SUM(G16:G19)</f>
        <v>3598</v>
      </c>
      <c r="H20" s="3">
        <f>SUM(H16:H19)</f>
        <v>4257</v>
      </c>
      <c r="I20" s="15"/>
    </row>
    <row r="21" spans="2:18" x14ac:dyDescent="0.3">
      <c r="B21" s="1" t="s">
        <v>27</v>
      </c>
      <c r="F21" s="3">
        <v>760</v>
      </c>
      <c r="G21" s="3">
        <v>899</v>
      </c>
      <c r="H21" s="3">
        <v>963</v>
      </c>
      <c r="I21" s="15"/>
    </row>
    <row r="22" spans="2:18" x14ac:dyDescent="0.3">
      <c r="B22" s="4" t="s">
        <v>28</v>
      </c>
      <c r="C22" s="4"/>
      <c r="D22" s="4"/>
      <c r="E22" s="4"/>
      <c r="F22" s="3">
        <f>F20-F21</f>
        <v>1202</v>
      </c>
      <c r="G22" s="3">
        <f>G20-G21</f>
        <v>2699</v>
      </c>
      <c r="H22" s="3">
        <f>H20-H21</f>
        <v>3294</v>
      </c>
      <c r="I22" s="15"/>
    </row>
    <row r="23" spans="2:18" x14ac:dyDescent="0.3">
      <c r="B23" s="1" t="s">
        <v>29</v>
      </c>
      <c r="F23" s="3">
        <v>0</v>
      </c>
      <c r="G23" s="3">
        <v>-3</v>
      </c>
      <c r="H23" s="3">
        <v>-11</v>
      </c>
      <c r="I23" s="15"/>
      <c r="Q23" s="13" t="s">
        <v>66</v>
      </c>
      <c r="R23" s="11">
        <v>0.08</v>
      </c>
    </row>
    <row r="24" spans="2:18" x14ac:dyDescent="0.3">
      <c r="B24" s="8" t="s">
        <v>30</v>
      </c>
      <c r="C24" s="8"/>
      <c r="D24" s="8"/>
      <c r="E24" s="8"/>
      <c r="F24" s="9">
        <f>F22-F23</f>
        <v>1202</v>
      </c>
      <c r="G24" s="9">
        <f>G22-G23</f>
        <v>2702</v>
      </c>
      <c r="H24" s="9">
        <f>H22-H23</f>
        <v>3305</v>
      </c>
      <c r="I24" s="15"/>
      <c r="Q24" s="13" t="s">
        <v>67</v>
      </c>
      <c r="R24" s="12">
        <f>NPV(R23,F57:H57)</f>
        <v>10697.750596961845</v>
      </c>
    </row>
    <row r="25" spans="2:18" x14ac:dyDescent="0.3">
      <c r="B25" s="4" t="s">
        <v>31</v>
      </c>
      <c r="C25" s="4"/>
      <c r="D25" s="4"/>
      <c r="E25" s="4"/>
      <c r="F25" s="10">
        <v>2.09</v>
      </c>
      <c r="G25" s="10">
        <v>4.97</v>
      </c>
      <c r="H25" s="10">
        <v>6.33</v>
      </c>
      <c r="I25" s="15"/>
      <c r="Q25" s="13" t="s">
        <v>68</v>
      </c>
      <c r="R25" s="12">
        <f>R24/496</f>
        <v>21.568045558390818</v>
      </c>
    </row>
    <row r="26" spans="2:18" x14ac:dyDescent="0.3">
      <c r="B26" s="1" t="s">
        <v>32</v>
      </c>
      <c r="F26" s="6">
        <v>2.0699999999999998</v>
      </c>
      <c r="G26" s="6">
        <v>4.95</v>
      </c>
      <c r="H26" s="6">
        <v>6.31</v>
      </c>
      <c r="I26" s="15"/>
    </row>
    <row r="27" spans="2:18" x14ac:dyDescent="0.3">
      <c r="B27" s="4" t="s">
        <v>33</v>
      </c>
      <c r="C27" s="4"/>
      <c r="D27" s="4"/>
      <c r="E27" s="4"/>
      <c r="F27" s="3">
        <v>575</v>
      </c>
      <c r="G27" s="3">
        <v>543</v>
      </c>
      <c r="H27" s="3">
        <v>522</v>
      </c>
      <c r="I27" s="15"/>
    </row>
    <row r="28" spans="2:18" x14ac:dyDescent="0.3">
      <c r="B28" s="1" t="s">
        <v>34</v>
      </c>
      <c r="F28" s="3">
        <v>582</v>
      </c>
      <c r="G28" s="3">
        <v>546</v>
      </c>
      <c r="H28" s="3">
        <v>524</v>
      </c>
      <c r="I28" s="15"/>
    </row>
    <row r="29" spans="2:18" x14ac:dyDescent="0.3">
      <c r="I29" s="15"/>
    </row>
    <row r="30" spans="2:18" x14ac:dyDescent="0.3">
      <c r="B30" s="1" t="s">
        <v>39</v>
      </c>
      <c r="I30" s="15"/>
    </row>
    <row r="31" spans="2:18" x14ac:dyDescent="0.3">
      <c r="B31" s="1" t="s">
        <v>40</v>
      </c>
      <c r="I31" s="15"/>
    </row>
    <row r="32" spans="2:18" x14ac:dyDescent="0.3">
      <c r="B32" s="1" t="s">
        <v>41</v>
      </c>
      <c r="I32" s="15"/>
    </row>
    <row r="33" spans="2:9" x14ac:dyDescent="0.3">
      <c r="B33" s="1" t="s">
        <v>42</v>
      </c>
      <c r="I33" s="15"/>
    </row>
    <row r="34" spans="2:9" x14ac:dyDescent="0.3">
      <c r="B34" s="4" t="s">
        <v>43</v>
      </c>
      <c r="C34" s="4"/>
      <c r="D34" s="4"/>
      <c r="E34" s="4"/>
      <c r="F34" s="3">
        <f>SUM(F30:F33)</f>
        <v>0</v>
      </c>
      <c r="G34" s="3">
        <f>SUM(G30:G33)</f>
        <v>0</v>
      </c>
      <c r="H34" s="3">
        <f>SUM(H30:H33)</f>
        <v>0</v>
      </c>
      <c r="I34" s="15"/>
    </row>
    <row r="35" spans="2:9" x14ac:dyDescent="0.3">
      <c r="B35" s="1" t="s">
        <v>44</v>
      </c>
      <c r="I35" s="15"/>
    </row>
    <row r="36" spans="2:9" x14ac:dyDescent="0.3">
      <c r="B36" s="1" t="s">
        <v>45</v>
      </c>
      <c r="I36" s="15"/>
    </row>
    <row r="37" spans="2:9" x14ac:dyDescent="0.3">
      <c r="B37" s="1" t="s">
        <v>46</v>
      </c>
      <c r="I37" s="15"/>
    </row>
    <row r="38" spans="2:9" x14ac:dyDescent="0.3">
      <c r="B38" s="1" t="s">
        <v>47</v>
      </c>
      <c r="I38" s="15"/>
    </row>
    <row r="39" spans="2:9" x14ac:dyDescent="0.3">
      <c r="B39" s="1" t="s">
        <v>48</v>
      </c>
      <c r="I39" s="15"/>
    </row>
    <row r="40" spans="2:9" x14ac:dyDescent="0.3">
      <c r="B40" s="1" t="s">
        <v>49</v>
      </c>
      <c r="I40" s="15"/>
    </row>
    <row r="41" spans="2:9" x14ac:dyDescent="0.3">
      <c r="B41" s="4" t="s">
        <v>50</v>
      </c>
      <c r="C41" s="4"/>
      <c r="D41" s="4"/>
      <c r="E41" s="4"/>
      <c r="F41" s="3">
        <f>SUM(F35:F40)</f>
        <v>0</v>
      </c>
      <c r="G41" s="3">
        <f>SUM(G35:G40)</f>
        <v>0</v>
      </c>
      <c r="H41" s="3">
        <f>SUM(H35:H40)</f>
        <v>0</v>
      </c>
      <c r="I41" s="15"/>
    </row>
    <row r="42" spans="2:9" x14ac:dyDescent="0.3">
      <c r="B42" s="4" t="s">
        <v>51</v>
      </c>
      <c r="C42" s="4"/>
      <c r="D42" s="4"/>
      <c r="E42" s="4"/>
      <c r="F42" s="3">
        <f>F41+F34</f>
        <v>0</v>
      </c>
      <c r="G42" s="3">
        <f>G41+G34</f>
        <v>0</v>
      </c>
      <c r="H42" s="3">
        <f>H41+H34</f>
        <v>0</v>
      </c>
      <c r="I42" s="15"/>
    </row>
    <row r="43" spans="2:9" x14ac:dyDescent="0.3">
      <c r="B43" s="1" t="s">
        <v>52</v>
      </c>
      <c r="I43" s="15"/>
    </row>
    <row r="44" spans="2:9" x14ac:dyDescent="0.3">
      <c r="B44" s="1" t="s">
        <v>53</v>
      </c>
      <c r="I44" s="15"/>
    </row>
    <row r="45" spans="2:9" x14ac:dyDescent="0.3">
      <c r="B45" s="1" t="s">
        <v>54</v>
      </c>
      <c r="I45" s="15"/>
    </row>
    <row r="46" spans="2:9" x14ac:dyDescent="0.3">
      <c r="B46" s="1" t="s">
        <v>55</v>
      </c>
      <c r="I46" s="15"/>
    </row>
    <row r="47" spans="2:9" x14ac:dyDescent="0.3">
      <c r="B47" s="1" t="s">
        <v>56</v>
      </c>
      <c r="I47" s="15"/>
    </row>
    <row r="48" spans="2:9" x14ac:dyDescent="0.3">
      <c r="B48" s="4" t="s">
        <v>57</v>
      </c>
      <c r="C48" s="4"/>
      <c r="D48" s="4"/>
      <c r="E48" s="4"/>
      <c r="F48" s="3">
        <f>SUM(F43:F47)</f>
        <v>0</v>
      </c>
      <c r="G48" s="3">
        <f>SUM(G43:G47)</f>
        <v>0</v>
      </c>
      <c r="H48" s="3">
        <f>SUM(H43:H47)</f>
        <v>0</v>
      </c>
      <c r="I48" s="15"/>
    </row>
    <row r="49" spans="2:9" x14ac:dyDescent="0.3">
      <c r="B49" s="1" t="s">
        <v>58</v>
      </c>
      <c r="I49" s="15"/>
    </row>
    <row r="50" spans="2:9" x14ac:dyDescent="0.3">
      <c r="B50" s="1" t="s">
        <v>59</v>
      </c>
      <c r="I50" s="15"/>
    </row>
    <row r="51" spans="2:9" x14ac:dyDescent="0.3">
      <c r="B51" s="1" t="s">
        <v>60</v>
      </c>
      <c r="I51" s="15"/>
    </row>
    <row r="52" spans="2:9" x14ac:dyDescent="0.3">
      <c r="B52" s="4" t="s">
        <v>61</v>
      </c>
      <c r="C52" s="4"/>
      <c r="D52" s="4"/>
      <c r="E52" s="4"/>
      <c r="F52" s="3">
        <f>SUM(F49:F51)</f>
        <v>0</v>
      </c>
      <c r="G52" s="3">
        <f>SUM(G49:G51)</f>
        <v>0</v>
      </c>
      <c r="H52" s="3">
        <f>SUM(H49:H51)</f>
        <v>0</v>
      </c>
      <c r="I52" s="15"/>
    </row>
    <row r="53" spans="2:9" x14ac:dyDescent="0.3">
      <c r="B53" s="4" t="s">
        <v>62</v>
      </c>
      <c r="C53" s="4"/>
      <c r="D53" s="4"/>
      <c r="E53" s="4"/>
      <c r="F53" s="3">
        <f>F48+F52</f>
        <v>0</v>
      </c>
      <c r="G53" s="3">
        <f>G48+G52</f>
        <v>0</v>
      </c>
      <c r="H53" s="3">
        <f>H48+H52</f>
        <v>0</v>
      </c>
      <c r="I53" s="15"/>
    </row>
    <row r="54" spans="2:9" x14ac:dyDescent="0.3">
      <c r="I54" s="15"/>
    </row>
    <row r="55" spans="2:9" x14ac:dyDescent="0.3">
      <c r="B55" s="1" t="s">
        <v>63</v>
      </c>
      <c r="F55" s="3">
        <v>6261</v>
      </c>
      <c r="G55" s="3">
        <v>8053</v>
      </c>
      <c r="H55" s="3">
        <v>154</v>
      </c>
      <c r="I55" s="15"/>
    </row>
    <row r="56" spans="2:9" x14ac:dyDescent="0.3">
      <c r="B56" s="1" t="s">
        <v>64</v>
      </c>
      <c r="F56" s="3">
        <v>1004</v>
      </c>
      <c r="G56" s="3">
        <v>799</v>
      </c>
      <c r="H56" s="3">
        <v>644</v>
      </c>
      <c r="I56" s="15"/>
    </row>
    <row r="57" spans="2:9" x14ac:dyDescent="0.3">
      <c r="B57" s="4" t="s">
        <v>65</v>
      </c>
      <c r="C57" s="4"/>
      <c r="D57" s="4"/>
      <c r="E57" s="4"/>
      <c r="F57" s="3">
        <f>F55-F56</f>
        <v>5257</v>
      </c>
      <c r="G57" s="3">
        <f>G55-G56</f>
        <v>7254</v>
      </c>
      <c r="H57" s="3">
        <f>H55-H56</f>
        <v>-490</v>
      </c>
      <c r="I57" s="15"/>
    </row>
  </sheetData>
  <pageMargins left="0.7" right="0.7" top="0.75" bottom="0.75" header="0.3" footer="0.3"/>
  <ignoredErrors>
    <ignoredError sqref="H5 F5:G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Mckay</dc:creator>
  <cp:lastModifiedBy>James Mckay</cp:lastModifiedBy>
  <dcterms:created xsi:type="dcterms:W3CDTF">2015-06-05T18:17:20Z</dcterms:created>
  <dcterms:modified xsi:type="dcterms:W3CDTF">2025-10-04T15:49:27Z</dcterms:modified>
</cp:coreProperties>
</file>