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4b16754a9a6e4077/Documents/Maven Analytics/Statistics for Data Analysis/Projects/"/>
    </mc:Choice>
  </mc:AlternateContent>
  <xr:revisionPtr revIDLastSave="342" documentId="8_{9AE5C426-4866-44C0-B8B2-3F2A64DCCF68}" xr6:coauthVersionLast="47" xr6:coauthVersionMax="47" xr10:uidLastSave="{5409975B-2BB3-49A8-A3A2-CB0A8E043697}"/>
  <bookViews>
    <workbookView xWindow="-108" yWindow="-108" windowWidth="23256" windowHeight="12456" xr2:uid="{00000000-000D-0000-FFFF-FFFF00000000}"/>
  </bookViews>
  <sheets>
    <sheet name="birth_weight" sheetId="1" r:id="rId1"/>
  </sheets>
  <definedNames>
    <definedName name="_xlnm._FilterDatabase" localSheetId="0" hidden="1">birth_weight!$A$4:$B$4</definedName>
    <definedName name="_xlchart.v1.0" hidden="1">birth_weight!$A$1</definedName>
    <definedName name="_xlchart.v1.1" hidden="1">birth_weight!$A$2:$A$190</definedName>
    <definedName name="_xlchart.v1.2" hidden="1">birth_weight!$A$4</definedName>
    <definedName name="_xlchart.v1.3" hidden="1">birth_weight!$A$5:$A$193</definedName>
    <definedName name="_xlchart.v1.4" hidden="1">birth_weight!$B$4</definedName>
    <definedName name="_xlchart.v1.5" hidden="1">birth_weight!$B$5:$B$193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9" i="1" l="1"/>
  <c r="B28" i="1"/>
  <c r="B6" i="1"/>
  <c r="B7" i="1"/>
  <c r="B8" i="1"/>
  <c r="B9" i="1"/>
  <c r="B10" i="1"/>
  <c r="B11" i="1"/>
  <c r="B12" i="1"/>
  <c r="B13" i="1"/>
  <c r="B14" i="1"/>
  <c r="B15" i="1"/>
  <c r="B16" i="1"/>
  <c r="B17" i="1"/>
  <c r="B18" i="1"/>
  <c r="B19" i="1"/>
  <c r="B20" i="1"/>
  <c r="B21" i="1"/>
  <c r="B22" i="1"/>
  <c r="B23" i="1"/>
  <c r="B24" i="1"/>
  <c r="B25" i="1"/>
  <c r="B26" i="1"/>
  <c r="B27"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5" i="1"/>
  <c r="E13" i="1" l="1"/>
  <c r="E11" i="1"/>
  <c r="E6" i="1"/>
  <c r="E7" i="1"/>
  <c r="E8" i="1" a="1"/>
  <c r="E8" i="1" s="1"/>
  <c r="E10" i="1"/>
  <c r="E12" i="1" s="1"/>
  <c r="H5" i="1" a="1"/>
  <c r="H5" i="1" s="1"/>
  <c r="E5" i="1"/>
  <c r="E9" i="1"/>
  <c r="E45" i="1" l="1"/>
  <c r="E46" i="1"/>
  <c r="E29" i="1"/>
  <c r="G30" i="1"/>
  <c r="F30" i="1"/>
  <c r="E30" i="1"/>
  <c r="F29" i="1"/>
  <c r="F32" i="1" s="1"/>
  <c r="G29" i="1"/>
  <c r="F46" i="1"/>
  <c r="F45" i="1"/>
  <c r="E32" i="1" l="1"/>
  <c r="G3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<sst xmlns="http://schemas.openxmlformats.org/spreadsheetml/2006/main" count="44" uniqueCount="42">
  <si>
    <t>Weight (grams)</t>
  </si>
  <si>
    <t>Mean</t>
  </si>
  <si>
    <t>St. Dev</t>
  </si>
  <si>
    <t>Median</t>
  </si>
  <si>
    <t>Mode</t>
  </si>
  <si>
    <t>Count</t>
  </si>
  <si>
    <t>Sum</t>
  </si>
  <si>
    <t>Average</t>
  </si>
  <si>
    <t>Running Total</t>
  </si>
  <si>
    <t>Skew</t>
  </si>
  <si>
    <t>Range</t>
  </si>
  <si>
    <t>Min</t>
  </si>
  <si>
    <t>Max</t>
  </si>
  <si>
    <t>Quartiles</t>
  </si>
  <si>
    <t>Q1 25%</t>
  </si>
  <si>
    <t>Q2 50%</t>
  </si>
  <si>
    <t>Q3 75%</t>
  </si>
  <si>
    <t>Q4 100%</t>
  </si>
  <si>
    <t>Top 1%</t>
  </si>
  <si>
    <t>Baby weight in kilograms</t>
  </si>
  <si>
    <t>Description of Data</t>
  </si>
  <si>
    <t>Notes</t>
  </si>
  <si>
    <t>The mean and the median are very close indicating the data may be normally distributed without significant skew on either side.  This is confirmed by checking the skew which is -.21 which makes sense since the mean is slightly less than the median.  This is further verified through the histogram which shows the data approaching a normal distribution.</t>
  </si>
  <si>
    <t>The probability of a baby weighing 2.5 kilograms or less is 27.1%.</t>
  </si>
  <si>
    <t>Baby birth weight analysis</t>
  </si>
  <si>
    <t>Upper:</t>
  </si>
  <si>
    <t>Lower:</t>
  </si>
  <si>
    <t>Empirical Rule:</t>
  </si>
  <si>
    <t>Actual:</t>
  </si>
  <si>
    <t>Standard Deviations:</t>
  </si>
  <si>
    <t>Weight values estimated at 1% and 99% probabilities</t>
  </si>
  <si>
    <t xml:space="preserve">Values </t>
  </si>
  <si>
    <t>Weight</t>
  </si>
  <si>
    <t>Births</t>
  </si>
  <si>
    <t>Probability of baby weighing 2.5 kilograms or less</t>
  </si>
  <si>
    <t>Bottom 1%</t>
  </si>
  <si>
    <t>There was only one birth in the highest 1% of birth weights, weighing greater than 4.64 grams.  There were three births in the bottom 1% weighing less than 1.25 kilograms.</t>
  </si>
  <si>
    <t>x kg =</t>
  </si>
  <si>
    <t>probability:</t>
  </si>
  <si>
    <t>DATA</t>
  </si>
  <si>
    <t>The histogram is divided into 9 bins in increments of .5 kg starting with the minimum weight of .7 in the bin on the far left and the bin on the far right contains the max weight of 4.99 kg.  The birth weights are centralizing symmetrically around the mean and the median nearing a normal distribution.</t>
  </si>
  <si>
    <t>The standard deviations of the sample data very closely matches the empirical rule.  67.7% of the birth weights  surround the mean by one standard deviation.  96.3% are within two standard deviations and 99.5% are within three standard deviations.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</si>
</sst>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00"/>
    <numFmt numFmtId="166" formatCode="0.0"/>
    <numFmt numFmtId="173" formatCode="0.0%"/>
  </numFmts>
  <fonts count="21"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2"/>
      <color theme="1"/>
      <name val="Calibri"/>
      <family val="2"/>
      <scheme val="minor"/>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32">
    <xf numFmtId="0" fontId="0" fillId="0" borderId="0" xfId="0"/>
    <xf numFmtId="3" fontId="0" fillId="0" borderId="0" xfId="0" applyNumberFormat="1"/>
    <xf numFmtId="166" fontId="0" fillId="0" borderId="0" xfId="0" applyNumberFormat="1"/>
    <xf numFmtId="0" fontId="0" fillId="33" borderId="0" xfId="0" applyFill="1"/>
    <xf numFmtId="0" fontId="19" fillId="33" borderId="0" xfId="0" applyFont="1" applyFill="1"/>
    <xf numFmtId="0" fontId="20" fillId="0" borderId="0" xfId="0" applyFont="1"/>
    <xf numFmtId="0" fontId="20" fillId="33" borderId="0" xfId="0" applyFont="1" applyFill="1"/>
    <xf numFmtId="0" fontId="1" fillId="33" borderId="0" xfId="0" applyFont="1" applyFill="1"/>
    <xf numFmtId="0" fontId="1" fillId="0" borderId="0" xfId="0" applyFont="1"/>
    <xf numFmtId="0" fontId="1" fillId="0" borderId="0" xfId="0" applyFont="1" applyAlignment="1">
      <alignment horizontal="left" vertical="top" wrapText="1"/>
    </xf>
    <xf numFmtId="0" fontId="1" fillId="0" borderId="0" xfId="0" applyFont="1" applyAlignment="1">
      <alignment horizontal="left" wrapText="1"/>
    </xf>
    <xf numFmtId="0" fontId="0" fillId="33" borderId="10" xfId="0" applyFill="1" applyBorder="1"/>
    <xf numFmtId="0" fontId="0" fillId="0" borderId="10" xfId="0" applyBorder="1" applyAlignment="1">
      <alignment horizontal="right"/>
    </xf>
    <xf numFmtId="0" fontId="0" fillId="0" borderId="10" xfId="0" applyBorder="1"/>
    <xf numFmtId="165" fontId="0" fillId="0" borderId="10" xfId="0" applyNumberFormat="1" applyBorder="1"/>
    <xf numFmtId="0" fontId="0" fillId="0" borderId="13" xfId="0" applyBorder="1" applyAlignment="1">
      <alignment horizontal="right"/>
    </xf>
    <xf numFmtId="0" fontId="0" fillId="0" borderId="13" xfId="0" applyBorder="1"/>
    <xf numFmtId="0" fontId="17" fillId="33" borderId="14" xfId="0" applyFont="1" applyFill="1" applyBorder="1" applyAlignment="1">
      <alignment horizontal="center"/>
    </xf>
    <xf numFmtId="0" fontId="17" fillId="33" borderId="15" xfId="0" applyFont="1" applyFill="1" applyBorder="1" applyAlignment="1"/>
    <xf numFmtId="0" fontId="17" fillId="33" borderId="11" xfId="0" applyFont="1" applyFill="1" applyBorder="1"/>
    <xf numFmtId="0" fontId="17" fillId="33" borderId="16" xfId="0" applyFont="1" applyFill="1" applyBorder="1" applyAlignment="1">
      <alignment horizontal="center"/>
    </xf>
    <xf numFmtId="0" fontId="17" fillId="33" borderId="12" xfId="0" applyFont="1" applyFill="1" applyBorder="1" applyAlignment="1">
      <alignment horizontal="center"/>
    </xf>
    <xf numFmtId="2" fontId="0" fillId="0" borderId="10" xfId="0" applyNumberFormat="1" applyBorder="1"/>
    <xf numFmtId="1" fontId="0" fillId="0" borderId="10" xfId="0" applyNumberFormat="1" applyBorder="1"/>
    <xf numFmtId="9" fontId="0" fillId="0" borderId="10" xfId="0" applyNumberFormat="1" applyBorder="1"/>
    <xf numFmtId="173" fontId="0" fillId="0" borderId="10" xfId="0" applyNumberFormat="1" applyBorder="1"/>
    <xf numFmtId="0" fontId="17" fillId="33" borderId="10" xfId="0" applyFont="1" applyFill="1" applyBorder="1"/>
    <xf numFmtId="4" fontId="0" fillId="0" borderId="10" xfId="0" applyNumberFormat="1" applyBorder="1"/>
    <xf numFmtId="0" fontId="1" fillId="0" borderId="0" xfId="0" applyFont="1" applyFill="1"/>
    <xf numFmtId="0" fontId="20" fillId="33" borderId="0" xfId="0" applyFont="1" applyFill="1" applyBorder="1"/>
    <xf numFmtId="0" fontId="1" fillId="33" borderId="0" xfId="0" applyFont="1" applyFill="1" applyBorder="1"/>
    <xf numFmtId="0" fontId="20"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Baby Weights in Kilograms</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Baby Weights in Kilograms</a:t>
          </a:r>
        </a:p>
      </cx:txPr>
    </cx:title>
    <cx:plotArea>
      <cx:plotAreaRegion>
        <cx:series layoutId="clusteredColumn" uniqueId="{7FD57DA2-CD20-4161-8BD3-7E328FEF65FE}">
          <cx:tx>
            <cx:txData>
              <cx:f>_xlchart.v1.4</cx:f>
              <cx:v>Baby weight in kilograms</cx:v>
            </cx:txData>
          </cx:tx>
          <cx:spPr>
            <a:solidFill>
              <a:schemeClr val="accent1">
                <a:lumMod val="60000"/>
                <a:lumOff val="40000"/>
              </a:schemeClr>
            </a:solidFill>
          </cx:spPr>
          <cx:dataId val="0"/>
          <cx:layoutPr>
            <cx:binning intervalClosed="r">
              <cx:binSize val="0.5"/>
            </cx:binning>
          </cx:layoutPr>
        </cx:series>
      </cx:plotAreaRegion>
      <cx:axis id="0">
        <cx:catScaling gapWidth="0"/>
        <cx:tickLabels/>
      </cx:axis>
      <cx:axis id="1" hidden="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38100</xdr:rowOff>
    </xdr:from>
    <xdr:to>
      <xdr:col>10</xdr:col>
      <xdr:colOff>289560</xdr:colOff>
      <xdr:row>26</xdr:row>
      <xdr:rowOff>7620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339E1D2-FA20-449A-BB99-9E15C9C1AA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64080" y="2049780"/>
              <a:ext cx="4846320" cy="21640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3"/>
  <sheetViews>
    <sheetView showGridLines="0" tabSelected="1" topLeftCell="B1" zoomScaleNormal="100" workbookViewId="0">
      <selection activeCell="J4" sqref="J4"/>
    </sheetView>
  </sheetViews>
  <sheetFormatPr defaultRowHeight="15.6" x14ac:dyDescent="0.3"/>
  <cols>
    <col min="1" max="1" width="14.44140625" hidden="1" customWidth="1"/>
    <col min="2" max="2" width="24" customWidth="1"/>
    <col min="4" max="4" width="18.44140625" customWidth="1"/>
    <col min="5" max="5" width="10.109375" customWidth="1"/>
    <col min="7" max="7" width="9.5546875" bestFit="1" customWidth="1"/>
    <col min="8" max="8" width="13.109375" customWidth="1"/>
    <col min="12" max="12" width="45.77734375" style="8" customWidth="1"/>
    <col min="14" max="14" width="12.5546875" bestFit="1" customWidth="1"/>
    <col min="15" max="15" width="22" bestFit="1" customWidth="1"/>
  </cols>
  <sheetData>
    <row r="1" spans="1:12" ht="30.6" customHeight="1" x14ac:dyDescent="0.55000000000000004">
      <c r="B1" s="4" t="s">
        <v>24</v>
      </c>
      <c r="C1" s="3"/>
      <c r="D1" s="3"/>
      <c r="E1" s="3"/>
      <c r="F1" s="3"/>
      <c r="G1" s="3"/>
      <c r="H1" s="3"/>
      <c r="I1" s="3"/>
      <c r="J1" s="3"/>
      <c r="K1" s="3"/>
      <c r="L1" s="7"/>
    </row>
    <row r="3" spans="1:12" x14ac:dyDescent="0.3">
      <c r="B3" s="31" t="s">
        <v>39</v>
      </c>
    </row>
    <row r="4" spans="1:12" s="8" customFormat="1" x14ac:dyDescent="0.3">
      <c r="A4" s="6" t="s">
        <v>0</v>
      </c>
      <c r="B4" s="6" t="s">
        <v>19</v>
      </c>
      <c r="C4" s="28"/>
      <c r="D4" s="29" t="s">
        <v>20</v>
      </c>
      <c r="E4" s="30"/>
      <c r="F4" s="28"/>
      <c r="G4" s="29" t="s">
        <v>13</v>
      </c>
      <c r="H4" s="30"/>
      <c r="I4" s="28"/>
      <c r="J4" s="28"/>
      <c r="K4" s="28"/>
      <c r="L4" s="6" t="s">
        <v>21</v>
      </c>
    </row>
    <row r="5" spans="1:12" x14ac:dyDescent="0.3">
      <c r="A5" s="1">
        <v>2523</v>
      </c>
      <c r="B5" s="2">
        <f>A5/1000</f>
        <v>2.5230000000000001</v>
      </c>
      <c r="D5" s="16" t="s">
        <v>5</v>
      </c>
      <c r="E5" s="16">
        <f>COUNT(B5:B193)</f>
        <v>189</v>
      </c>
      <c r="G5" s="16" t="s">
        <v>11</v>
      </c>
      <c r="H5" s="16" cm="1">
        <f t="array" ref="H5:H9">_xlfn.QUARTILE.INC(B5:B193,_xlfn.SEQUENCE(5,,0,1))</f>
        <v>0.70899999999999996</v>
      </c>
    </row>
    <row r="6" spans="1:12" ht="15.6" customHeight="1" x14ac:dyDescent="0.3">
      <c r="A6" s="1">
        <v>2551</v>
      </c>
      <c r="B6" s="2">
        <f>A6/1000</f>
        <v>2.5510000000000002</v>
      </c>
      <c r="D6" s="13" t="s">
        <v>1</v>
      </c>
      <c r="E6" s="27">
        <f>AVERAGE(B5:B193)</f>
        <v>2.9445873015873008</v>
      </c>
      <c r="G6" s="13" t="s">
        <v>14</v>
      </c>
      <c r="H6" s="22">
        <v>2.4140000000000001</v>
      </c>
      <c r="L6" s="9" t="s">
        <v>22</v>
      </c>
    </row>
    <row r="7" spans="1:12" ht="14.4" customHeight="1" x14ac:dyDescent="0.3">
      <c r="A7" s="1">
        <v>2557</v>
      </c>
      <c r="B7" s="2">
        <f>A7/1000</f>
        <v>2.5569999999999999</v>
      </c>
      <c r="D7" s="13" t="s">
        <v>3</v>
      </c>
      <c r="E7" s="27">
        <f>MEDIAN(B5:B193)</f>
        <v>2.9769999999999999</v>
      </c>
      <c r="G7" s="13" t="s">
        <v>15</v>
      </c>
      <c r="H7" s="22">
        <v>2.9769999999999999</v>
      </c>
      <c r="L7" s="9"/>
    </row>
    <row r="8" spans="1:12" ht="14.4" customHeight="1" x14ac:dyDescent="0.3">
      <c r="A8" s="1">
        <v>2594</v>
      </c>
      <c r="B8" s="2">
        <f>A8/1000</f>
        <v>2.5939999999999999</v>
      </c>
      <c r="D8" s="13" t="s">
        <v>4</v>
      </c>
      <c r="E8" s="13" cm="1">
        <f t="array" ref="E8">_xlfn.MODE.MULT(B5:B193)</f>
        <v>3.0619999999999998</v>
      </c>
      <c r="G8" s="13" t="s">
        <v>16</v>
      </c>
      <c r="H8" s="22">
        <v>3.4870000000000001</v>
      </c>
      <c r="L8" s="9"/>
    </row>
    <row r="9" spans="1:12" ht="14.4" customHeight="1" x14ac:dyDescent="0.3">
      <c r="A9" s="1">
        <v>2600</v>
      </c>
      <c r="B9" s="2">
        <f>A9/1000</f>
        <v>2.6</v>
      </c>
      <c r="D9" s="13" t="s">
        <v>9</v>
      </c>
      <c r="E9" s="22">
        <f>SKEW(B5:B193)</f>
        <v>-0.20863702335894166</v>
      </c>
      <c r="G9" s="13" t="s">
        <v>17</v>
      </c>
      <c r="H9" s="13">
        <v>4.99</v>
      </c>
      <c r="L9" s="9"/>
    </row>
    <row r="10" spans="1:12" ht="14.4" customHeight="1" x14ac:dyDescent="0.3">
      <c r="A10" s="1">
        <v>2622</v>
      </c>
      <c r="B10" s="2">
        <f>A10/1000</f>
        <v>2.6219999999999999</v>
      </c>
      <c r="D10" s="13" t="s">
        <v>11</v>
      </c>
      <c r="E10" s="27">
        <f>MIN(B5:B193)</f>
        <v>0.70899999999999996</v>
      </c>
      <c r="L10" s="9"/>
    </row>
    <row r="11" spans="1:12" ht="15" customHeight="1" x14ac:dyDescent="0.3">
      <c r="A11" s="1">
        <v>2637</v>
      </c>
      <c r="B11" s="2">
        <f>A11/1000</f>
        <v>2.637</v>
      </c>
      <c r="D11" s="13" t="s">
        <v>12</v>
      </c>
      <c r="E11" s="27">
        <f>MAX(B5:B193)</f>
        <v>4.99</v>
      </c>
      <c r="L11" s="9"/>
    </row>
    <row r="12" spans="1:12" ht="14.4" customHeight="1" x14ac:dyDescent="0.3">
      <c r="A12" s="1">
        <v>2637</v>
      </c>
      <c r="B12" s="2">
        <f>A12/1000</f>
        <v>2.637</v>
      </c>
      <c r="D12" s="13" t="s">
        <v>10</v>
      </c>
      <c r="E12" s="27">
        <f>E11-E10</f>
        <v>4.2810000000000006</v>
      </c>
      <c r="L12" s="9"/>
    </row>
    <row r="13" spans="1:12" ht="15.6" customHeight="1" x14ac:dyDescent="0.3">
      <c r="A13" s="1">
        <v>2663</v>
      </c>
      <c r="B13" s="2">
        <f>A13/1000</f>
        <v>2.6629999999999998</v>
      </c>
      <c r="D13" s="13" t="s">
        <v>2</v>
      </c>
      <c r="E13" s="22">
        <f>_xlfn.STDEV.S(B5:B193)</f>
        <v>0.72921429521680026</v>
      </c>
      <c r="L13" s="9"/>
    </row>
    <row r="14" spans="1:12" ht="15.6" customHeight="1" x14ac:dyDescent="0.3">
      <c r="A14" s="1">
        <v>2665</v>
      </c>
      <c r="B14" s="2">
        <f>A14/1000</f>
        <v>2.665</v>
      </c>
      <c r="L14" s="9"/>
    </row>
    <row r="15" spans="1:12" x14ac:dyDescent="0.3">
      <c r="A15" s="1">
        <v>2722</v>
      </c>
      <c r="B15" s="2">
        <f>A15/1000</f>
        <v>2.722</v>
      </c>
    </row>
    <row r="16" spans="1:12" ht="14.4" customHeight="1" x14ac:dyDescent="0.3">
      <c r="A16" s="1">
        <v>2733</v>
      </c>
      <c r="B16" s="2">
        <f>A16/1000</f>
        <v>2.7330000000000001</v>
      </c>
      <c r="L16" s="9" t="s">
        <v>40</v>
      </c>
    </row>
    <row r="17" spans="1:12" ht="14.4" customHeight="1" x14ac:dyDescent="0.3">
      <c r="A17" s="1">
        <v>2751</v>
      </c>
      <c r="B17" s="2">
        <f>A17/1000</f>
        <v>2.7509999999999999</v>
      </c>
      <c r="L17" s="9"/>
    </row>
    <row r="18" spans="1:12" ht="14.4" customHeight="1" x14ac:dyDescent="0.3">
      <c r="A18" s="1">
        <v>2750</v>
      </c>
      <c r="B18" s="2">
        <f>A18/1000</f>
        <v>2.75</v>
      </c>
      <c r="L18" s="9"/>
    </row>
    <row r="19" spans="1:12" ht="14.4" customHeight="1" x14ac:dyDescent="0.3">
      <c r="A19" s="1">
        <v>2769</v>
      </c>
      <c r="B19" s="2">
        <f>A19/1000</f>
        <v>2.7690000000000001</v>
      </c>
      <c r="L19" s="9"/>
    </row>
    <row r="20" spans="1:12" ht="14.4" customHeight="1" x14ac:dyDescent="0.3">
      <c r="A20" s="1">
        <v>2769</v>
      </c>
      <c r="B20" s="2">
        <f>A20/1000</f>
        <v>2.7690000000000001</v>
      </c>
      <c r="L20" s="9"/>
    </row>
    <row r="21" spans="1:12" ht="14.4" customHeight="1" x14ac:dyDescent="0.3">
      <c r="A21" s="1">
        <v>2778</v>
      </c>
      <c r="B21" s="2">
        <f>A21/1000</f>
        <v>2.778</v>
      </c>
      <c r="L21" s="9"/>
    </row>
    <row r="22" spans="1:12" ht="15.6" customHeight="1" x14ac:dyDescent="0.3">
      <c r="A22" s="1">
        <v>2782</v>
      </c>
      <c r="B22" s="2">
        <f>A22/1000</f>
        <v>2.782</v>
      </c>
      <c r="L22" s="9"/>
    </row>
    <row r="23" spans="1:12" ht="15.6" customHeight="1" x14ac:dyDescent="0.3">
      <c r="A23" s="1">
        <v>2807</v>
      </c>
      <c r="B23" s="2">
        <f>A23/1000</f>
        <v>2.8069999999999999</v>
      </c>
      <c r="L23" s="9"/>
    </row>
    <row r="24" spans="1:12" x14ac:dyDescent="0.3">
      <c r="A24" s="1">
        <v>2821</v>
      </c>
      <c r="B24" s="2">
        <f>A24/1000</f>
        <v>2.8210000000000002</v>
      </c>
    </row>
    <row r="25" spans="1:12" x14ac:dyDescent="0.3">
      <c r="A25" s="1">
        <v>2835</v>
      </c>
      <c r="B25" s="2">
        <f>A25/1000</f>
        <v>2.835</v>
      </c>
    </row>
    <row r="26" spans="1:12" x14ac:dyDescent="0.3">
      <c r="A26" s="1">
        <v>2835</v>
      </c>
      <c r="B26" s="2">
        <f>A26/1000</f>
        <v>2.835</v>
      </c>
    </row>
    <row r="27" spans="1:12" x14ac:dyDescent="0.3">
      <c r="A27" s="1">
        <v>2836</v>
      </c>
      <c r="B27" s="2">
        <f>A27/1000</f>
        <v>2.8359999999999999</v>
      </c>
    </row>
    <row r="28" spans="1:12" ht="15.6" customHeight="1" x14ac:dyDescent="0.3">
      <c r="A28" s="1">
        <v>2863</v>
      </c>
      <c r="B28" s="2">
        <f>A28/1000</f>
        <v>2.863</v>
      </c>
      <c r="D28" s="26" t="s">
        <v>29</v>
      </c>
      <c r="E28" s="11">
        <v>1</v>
      </c>
      <c r="F28" s="11">
        <v>2</v>
      </c>
      <c r="G28" s="11">
        <v>3</v>
      </c>
      <c r="L28" s="9" t="s">
        <v>41</v>
      </c>
    </row>
    <row r="29" spans="1:12" ht="14.4" customHeight="1" x14ac:dyDescent="0.3">
      <c r="A29" s="1">
        <v>2877</v>
      </c>
      <c r="B29" s="2">
        <f>A29/1000</f>
        <v>2.8769999999999998</v>
      </c>
      <c r="D29" s="13" t="s">
        <v>26</v>
      </c>
      <c r="E29" s="22">
        <f>$E$6-1*$E$13</f>
        <v>2.2153730063705006</v>
      </c>
      <c r="F29" s="22">
        <f>$E$6-2*$E$13</f>
        <v>1.4861587111537002</v>
      </c>
      <c r="G29" s="22">
        <f>$E$6-3*$E$13</f>
        <v>0.75694441593689987</v>
      </c>
      <c r="L29" s="9"/>
    </row>
    <row r="30" spans="1:12" ht="14.4" customHeight="1" x14ac:dyDescent="0.3">
      <c r="A30" s="1">
        <v>2877</v>
      </c>
      <c r="B30" s="2">
        <f>A30/1000</f>
        <v>2.8769999999999998</v>
      </c>
      <c r="D30" s="13" t="s">
        <v>25</v>
      </c>
      <c r="E30" s="22">
        <f>$E$6+1*$E$13</f>
        <v>3.6738015968041009</v>
      </c>
      <c r="F30" s="22">
        <f>$E$6+2*$E$13</f>
        <v>4.4030158920209015</v>
      </c>
      <c r="G30" s="22">
        <f>$E$6+3*$E$13</f>
        <v>5.1322301872377016</v>
      </c>
      <c r="L30" s="9"/>
    </row>
    <row r="31" spans="1:12" ht="14.4" customHeight="1" x14ac:dyDescent="0.3">
      <c r="A31" s="1">
        <v>2906</v>
      </c>
      <c r="B31" s="2">
        <f>A31/1000</f>
        <v>2.9060000000000001</v>
      </c>
      <c r="D31" s="13" t="s">
        <v>27</v>
      </c>
      <c r="E31" s="24">
        <v>0.68</v>
      </c>
      <c r="F31" s="24">
        <v>0.95</v>
      </c>
      <c r="G31" s="25">
        <v>0.997</v>
      </c>
      <c r="L31" s="9"/>
    </row>
    <row r="32" spans="1:12" ht="14.4" customHeight="1" x14ac:dyDescent="0.3">
      <c r="A32" s="1">
        <v>2920</v>
      </c>
      <c r="B32" s="2">
        <f>A32/1000</f>
        <v>2.92</v>
      </c>
      <c r="D32" s="13" t="s">
        <v>28</v>
      </c>
      <c r="E32" s="25">
        <f>COUNTIFS($B$5:$B$193,"&gt;="&amp;E29,$B$5:$B$193,"&lt;="&amp;E30)/$E$5</f>
        <v>0.67724867724867721</v>
      </c>
      <c r="F32" s="25">
        <f>COUNTIFS($B$5:$B$193,"&gt;="&amp;F29,$B$5:$B$193,"&lt;="&amp;F30)/$E$5</f>
        <v>0.96296296296296291</v>
      </c>
      <c r="G32" s="25">
        <f>COUNTIFS($B$5:$B$193,"&gt;="&amp;G29,$B$5:$B$193,"&lt;="&amp;G30)/$E$5</f>
        <v>0.99470899470899465</v>
      </c>
      <c r="L32" s="9"/>
    </row>
    <row r="33" spans="1:12" ht="15.6" customHeight="1" x14ac:dyDescent="0.3">
      <c r="A33" s="1">
        <v>2920</v>
      </c>
      <c r="B33" s="2">
        <f>A33/1000</f>
        <v>2.92</v>
      </c>
      <c r="L33" s="9"/>
    </row>
    <row r="34" spans="1:12" ht="15.6" customHeight="1" x14ac:dyDescent="0.3">
      <c r="A34" s="1">
        <v>2920</v>
      </c>
      <c r="B34" s="2">
        <f>A34/1000</f>
        <v>2.92</v>
      </c>
      <c r="L34" s="9"/>
    </row>
    <row r="35" spans="1:12" x14ac:dyDescent="0.3">
      <c r="A35" s="1">
        <v>2920</v>
      </c>
      <c r="B35" s="2">
        <f>A35/1000</f>
        <v>2.92</v>
      </c>
      <c r="D35" s="5" t="s">
        <v>34</v>
      </c>
      <c r="L35" s="10" t="s">
        <v>23</v>
      </c>
    </row>
    <row r="36" spans="1:12" ht="14.4" x14ac:dyDescent="0.3">
      <c r="A36" s="1">
        <v>2948</v>
      </c>
      <c r="B36" s="2">
        <f>A36/1000</f>
        <v>2.948</v>
      </c>
      <c r="L36" s="10"/>
    </row>
    <row r="37" spans="1:12" x14ac:dyDescent="0.3">
      <c r="A37" s="1">
        <v>2948</v>
      </c>
      <c r="B37" s="2">
        <f>A37/1000</f>
        <v>2.948</v>
      </c>
      <c r="D37" s="17" t="s">
        <v>31</v>
      </c>
      <c r="E37" s="18"/>
    </row>
    <row r="38" spans="1:12" x14ac:dyDescent="0.3">
      <c r="A38" s="1">
        <v>2977</v>
      </c>
      <c r="B38" s="2">
        <f>A38/1000</f>
        <v>2.9769999999999999</v>
      </c>
      <c r="D38" s="15" t="s">
        <v>37</v>
      </c>
      <c r="E38" s="16">
        <v>2.5</v>
      </c>
    </row>
    <row r="39" spans="1:12" x14ac:dyDescent="0.3">
      <c r="A39" s="1">
        <v>2977</v>
      </c>
      <c r="B39" s="2">
        <f>A39/1000</f>
        <v>2.9769999999999999</v>
      </c>
      <c r="D39" s="12" t="s">
        <v>38</v>
      </c>
      <c r="E39" s="14">
        <f xml:space="preserve"> _xlfn.NORM.DIST(E38,E6,E13, TRUE)</f>
        <v>0.27103693458863987</v>
      </c>
    </row>
    <row r="40" spans="1:12" x14ac:dyDescent="0.3">
      <c r="A40" s="1">
        <v>2977</v>
      </c>
      <c r="B40" s="2">
        <f>A40/1000</f>
        <v>2.9769999999999999</v>
      </c>
    </row>
    <row r="41" spans="1:12" x14ac:dyDescent="0.3">
      <c r="A41" s="1">
        <v>2977</v>
      </c>
      <c r="B41" s="2">
        <f>A41/1000</f>
        <v>2.9769999999999999</v>
      </c>
    </row>
    <row r="42" spans="1:12" x14ac:dyDescent="0.3">
      <c r="A42" s="1">
        <v>2922</v>
      </c>
      <c r="B42" s="2">
        <f>A42/1000</f>
        <v>2.9220000000000002</v>
      </c>
      <c r="D42" s="5" t="s">
        <v>30</v>
      </c>
      <c r="L42" s="9" t="s">
        <v>36</v>
      </c>
    </row>
    <row r="43" spans="1:12" ht="15.6" customHeight="1" x14ac:dyDescent="0.3">
      <c r="A43" s="1">
        <v>3005</v>
      </c>
      <c r="B43" s="2">
        <f>A43/1000</f>
        <v>3.0049999999999999</v>
      </c>
      <c r="L43" s="9"/>
    </row>
    <row r="44" spans="1:12" ht="15.6" customHeight="1" x14ac:dyDescent="0.3">
      <c r="A44" s="1">
        <v>3033</v>
      </c>
      <c r="B44" s="2">
        <f>A44/1000</f>
        <v>3.0329999999999999</v>
      </c>
      <c r="D44" s="19"/>
      <c r="E44" s="20" t="s">
        <v>32</v>
      </c>
      <c r="F44" s="21" t="s">
        <v>33</v>
      </c>
      <c r="L44" s="9"/>
    </row>
    <row r="45" spans="1:12" ht="15.6" customHeight="1" x14ac:dyDescent="0.3">
      <c r="A45" s="1">
        <v>3042</v>
      </c>
      <c r="B45" s="2">
        <f>A45/1000</f>
        <v>3.0419999999999998</v>
      </c>
      <c r="D45" s="13" t="s">
        <v>18</v>
      </c>
      <c r="E45" s="22">
        <f>_xlfn.NORM.INV(1-1%,$E$6,$E$13)</f>
        <v>4.6409934269850943</v>
      </c>
      <c r="F45" s="23">
        <f>COUNTIF(B5:B193,"&gt;="&amp;E45)</f>
        <v>1</v>
      </c>
      <c r="L45" s="9"/>
    </row>
    <row r="46" spans="1:12" ht="15.6" customHeight="1" x14ac:dyDescent="0.3">
      <c r="A46" s="1">
        <v>3062</v>
      </c>
      <c r="B46" s="2">
        <f>A46/1000</f>
        <v>3.0619999999999998</v>
      </c>
      <c r="D46" s="13" t="s">
        <v>35</v>
      </c>
      <c r="E46" s="22">
        <f>_xlfn.NORM.INV(1-99%,$E$6,$E$13)</f>
        <v>1.2481811761895074</v>
      </c>
      <c r="F46" s="23">
        <f>COUNTIF(B6:B194,"&lt;="&amp;E46)</f>
        <v>3</v>
      </c>
      <c r="L46" s="9"/>
    </row>
    <row r="47" spans="1:12" x14ac:dyDescent="0.3">
      <c r="A47" s="1">
        <v>3062</v>
      </c>
      <c r="B47" s="2">
        <f>A47/1000</f>
        <v>3.0619999999999998</v>
      </c>
    </row>
    <row r="48" spans="1:12" x14ac:dyDescent="0.3">
      <c r="A48" s="1">
        <v>3062</v>
      </c>
      <c r="B48" s="2">
        <f>A48/1000</f>
        <v>3.0619999999999998</v>
      </c>
    </row>
    <row r="49" spans="1:2" x14ac:dyDescent="0.3">
      <c r="A49" s="1">
        <v>3062</v>
      </c>
      <c r="B49" s="2">
        <f>A49/1000</f>
        <v>3.0619999999999998</v>
      </c>
    </row>
    <row r="50" spans="1:2" x14ac:dyDescent="0.3">
      <c r="A50" s="1">
        <v>3062</v>
      </c>
      <c r="B50" s="2">
        <f>A50/1000</f>
        <v>3.0619999999999998</v>
      </c>
    </row>
    <row r="51" spans="1:2" x14ac:dyDescent="0.3">
      <c r="A51" s="1">
        <v>3080</v>
      </c>
      <c r="B51" s="2">
        <f>A51/1000</f>
        <v>3.08</v>
      </c>
    </row>
    <row r="52" spans="1:2" x14ac:dyDescent="0.3">
      <c r="A52" s="1">
        <v>3090</v>
      </c>
      <c r="B52" s="2">
        <f>A52/1000</f>
        <v>3.09</v>
      </c>
    </row>
    <row r="53" spans="1:2" x14ac:dyDescent="0.3">
      <c r="A53" s="1">
        <v>3090</v>
      </c>
      <c r="B53" s="2">
        <f>A53/1000</f>
        <v>3.09</v>
      </c>
    </row>
    <row r="54" spans="1:2" x14ac:dyDescent="0.3">
      <c r="A54" s="1">
        <v>3090</v>
      </c>
      <c r="B54" s="2">
        <f>A54/1000</f>
        <v>3.09</v>
      </c>
    </row>
    <row r="55" spans="1:2" x14ac:dyDescent="0.3">
      <c r="A55" s="1">
        <v>3100</v>
      </c>
      <c r="B55" s="2">
        <f>A55/1000</f>
        <v>3.1</v>
      </c>
    </row>
    <row r="56" spans="1:2" x14ac:dyDescent="0.3">
      <c r="A56" s="1">
        <v>3104</v>
      </c>
      <c r="B56" s="2">
        <f>A56/1000</f>
        <v>3.1040000000000001</v>
      </c>
    </row>
    <row r="57" spans="1:2" x14ac:dyDescent="0.3">
      <c r="A57" s="1">
        <v>3132</v>
      </c>
      <c r="B57" s="2">
        <f>A57/1000</f>
        <v>3.1320000000000001</v>
      </c>
    </row>
    <row r="58" spans="1:2" x14ac:dyDescent="0.3">
      <c r="A58" s="1">
        <v>3147</v>
      </c>
      <c r="B58" s="2">
        <f>A58/1000</f>
        <v>3.1469999999999998</v>
      </c>
    </row>
    <row r="59" spans="1:2" x14ac:dyDescent="0.3">
      <c r="A59" s="1">
        <v>3175</v>
      </c>
      <c r="B59" s="2">
        <f>A59/1000</f>
        <v>3.1749999999999998</v>
      </c>
    </row>
    <row r="60" spans="1:2" x14ac:dyDescent="0.3">
      <c r="A60" s="1">
        <v>3175</v>
      </c>
      <c r="B60" s="2">
        <f>A60/1000</f>
        <v>3.1749999999999998</v>
      </c>
    </row>
    <row r="61" spans="1:2" x14ac:dyDescent="0.3">
      <c r="A61" s="1">
        <v>3203</v>
      </c>
      <c r="B61" s="2">
        <f>A61/1000</f>
        <v>3.2029999999999998</v>
      </c>
    </row>
    <row r="62" spans="1:2" x14ac:dyDescent="0.3">
      <c r="A62" s="1">
        <v>3203</v>
      </c>
      <c r="B62" s="2">
        <f>A62/1000</f>
        <v>3.2029999999999998</v>
      </c>
    </row>
    <row r="63" spans="1:2" x14ac:dyDescent="0.3">
      <c r="A63" s="1">
        <v>3203</v>
      </c>
      <c r="B63" s="2">
        <f>A63/1000</f>
        <v>3.2029999999999998</v>
      </c>
    </row>
    <row r="64" spans="1:2" x14ac:dyDescent="0.3">
      <c r="A64" s="1">
        <v>3225</v>
      </c>
      <c r="B64" s="2">
        <f>A64/1000</f>
        <v>3.2250000000000001</v>
      </c>
    </row>
    <row r="65" spans="1:2" x14ac:dyDescent="0.3">
      <c r="A65" s="1">
        <v>3225</v>
      </c>
      <c r="B65" s="2">
        <f>A65/1000</f>
        <v>3.2250000000000001</v>
      </c>
    </row>
    <row r="66" spans="1:2" x14ac:dyDescent="0.3">
      <c r="A66" s="1">
        <v>3232</v>
      </c>
      <c r="B66" s="2">
        <f>A66/1000</f>
        <v>3.2320000000000002</v>
      </c>
    </row>
    <row r="67" spans="1:2" x14ac:dyDescent="0.3">
      <c r="A67" s="1">
        <v>3232</v>
      </c>
      <c r="B67" s="2">
        <f>A67/1000</f>
        <v>3.2320000000000002</v>
      </c>
    </row>
    <row r="68" spans="1:2" x14ac:dyDescent="0.3">
      <c r="A68" s="1">
        <v>3234</v>
      </c>
      <c r="B68" s="2">
        <f>A68/1000</f>
        <v>3.234</v>
      </c>
    </row>
    <row r="69" spans="1:2" x14ac:dyDescent="0.3">
      <c r="A69" s="1">
        <v>3260</v>
      </c>
      <c r="B69" s="2">
        <f>A69/1000</f>
        <v>3.26</v>
      </c>
    </row>
    <row r="70" spans="1:2" x14ac:dyDescent="0.3">
      <c r="A70" s="1">
        <v>3274</v>
      </c>
      <c r="B70" s="2">
        <f>A70/1000</f>
        <v>3.274</v>
      </c>
    </row>
    <row r="71" spans="1:2" x14ac:dyDescent="0.3">
      <c r="A71" s="1">
        <v>3274</v>
      </c>
      <c r="B71" s="2">
        <f>A71/1000</f>
        <v>3.274</v>
      </c>
    </row>
    <row r="72" spans="1:2" x14ac:dyDescent="0.3">
      <c r="A72" s="1">
        <v>3303</v>
      </c>
      <c r="B72" s="2">
        <f>A72/1000</f>
        <v>3.3029999999999999</v>
      </c>
    </row>
    <row r="73" spans="1:2" x14ac:dyDescent="0.3">
      <c r="A73" s="1">
        <v>3317</v>
      </c>
      <c r="B73" s="2">
        <f>A73/1000</f>
        <v>3.3170000000000002</v>
      </c>
    </row>
    <row r="74" spans="1:2" x14ac:dyDescent="0.3">
      <c r="A74" s="1">
        <v>3317</v>
      </c>
      <c r="B74" s="2">
        <f>A74/1000</f>
        <v>3.3170000000000002</v>
      </c>
    </row>
    <row r="75" spans="1:2" x14ac:dyDescent="0.3">
      <c r="A75" s="1">
        <v>3317</v>
      </c>
      <c r="B75" s="2">
        <f>A75/1000</f>
        <v>3.3170000000000002</v>
      </c>
    </row>
    <row r="76" spans="1:2" x14ac:dyDescent="0.3">
      <c r="A76" s="1">
        <v>3321</v>
      </c>
      <c r="B76" s="2">
        <f>A76/1000</f>
        <v>3.3210000000000002</v>
      </c>
    </row>
    <row r="77" spans="1:2" x14ac:dyDescent="0.3">
      <c r="A77" s="1">
        <v>3331</v>
      </c>
      <c r="B77" s="2">
        <f>A77/1000</f>
        <v>3.331</v>
      </c>
    </row>
    <row r="78" spans="1:2" x14ac:dyDescent="0.3">
      <c r="A78" s="1">
        <v>3374</v>
      </c>
      <c r="B78" s="2">
        <f>A78/1000</f>
        <v>3.3740000000000001</v>
      </c>
    </row>
    <row r="79" spans="1:2" x14ac:dyDescent="0.3">
      <c r="A79" s="1">
        <v>3374</v>
      </c>
      <c r="B79" s="2">
        <f>A79/1000</f>
        <v>3.3740000000000001</v>
      </c>
    </row>
    <row r="80" spans="1:2" x14ac:dyDescent="0.3">
      <c r="A80" s="1">
        <v>3402</v>
      </c>
      <c r="B80" s="2">
        <f>A80/1000</f>
        <v>3.4020000000000001</v>
      </c>
    </row>
    <row r="81" spans="1:2" x14ac:dyDescent="0.3">
      <c r="A81" s="1">
        <v>3416</v>
      </c>
      <c r="B81" s="2">
        <f>A81/1000</f>
        <v>3.4159999999999999</v>
      </c>
    </row>
    <row r="82" spans="1:2" x14ac:dyDescent="0.3">
      <c r="A82" s="1">
        <v>3430</v>
      </c>
      <c r="B82" s="2">
        <f>A82/1000</f>
        <v>3.43</v>
      </c>
    </row>
    <row r="83" spans="1:2" x14ac:dyDescent="0.3">
      <c r="A83" s="1">
        <v>3444</v>
      </c>
      <c r="B83" s="2">
        <f>A83/1000</f>
        <v>3.444</v>
      </c>
    </row>
    <row r="84" spans="1:2" x14ac:dyDescent="0.3">
      <c r="A84" s="1">
        <v>3459</v>
      </c>
      <c r="B84" s="2">
        <f>A84/1000</f>
        <v>3.4590000000000001</v>
      </c>
    </row>
    <row r="85" spans="1:2" x14ac:dyDescent="0.3">
      <c r="A85" s="1">
        <v>3460</v>
      </c>
      <c r="B85" s="2">
        <f>A85/1000</f>
        <v>3.46</v>
      </c>
    </row>
    <row r="86" spans="1:2" x14ac:dyDescent="0.3">
      <c r="A86" s="1">
        <v>3473</v>
      </c>
      <c r="B86" s="2">
        <f>A86/1000</f>
        <v>3.4729999999999999</v>
      </c>
    </row>
    <row r="87" spans="1:2" x14ac:dyDescent="0.3">
      <c r="A87" s="1">
        <v>3544</v>
      </c>
      <c r="B87" s="2">
        <f>A87/1000</f>
        <v>3.544</v>
      </c>
    </row>
    <row r="88" spans="1:2" x14ac:dyDescent="0.3">
      <c r="A88" s="1">
        <v>3487</v>
      </c>
      <c r="B88" s="2">
        <f>A88/1000</f>
        <v>3.4870000000000001</v>
      </c>
    </row>
    <row r="89" spans="1:2" x14ac:dyDescent="0.3">
      <c r="A89" s="1">
        <v>3544</v>
      </c>
      <c r="B89" s="2">
        <f>A89/1000</f>
        <v>3.544</v>
      </c>
    </row>
    <row r="90" spans="1:2" x14ac:dyDescent="0.3">
      <c r="A90" s="1">
        <v>3572</v>
      </c>
      <c r="B90" s="2">
        <f>A90/1000</f>
        <v>3.5720000000000001</v>
      </c>
    </row>
    <row r="91" spans="1:2" x14ac:dyDescent="0.3">
      <c r="A91" s="1">
        <v>3572</v>
      </c>
      <c r="B91" s="2">
        <f>A91/1000</f>
        <v>3.5720000000000001</v>
      </c>
    </row>
    <row r="92" spans="1:2" x14ac:dyDescent="0.3">
      <c r="A92" s="1">
        <v>3586</v>
      </c>
      <c r="B92" s="2">
        <f>A92/1000</f>
        <v>3.5859999999999999</v>
      </c>
    </row>
    <row r="93" spans="1:2" x14ac:dyDescent="0.3">
      <c r="A93" s="1">
        <v>3600</v>
      </c>
      <c r="B93" s="2">
        <f>A93/1000</f>
        <v>3.6</v>
      </c>
    </row>
    <row r="94" spans="1:2" x14ac:dyDescent="0.3">
      <c r="A94" s="1">
        <v>3614</v>
      </c>
      <c r="B94" s="2">
        <f>A94/1000</f>
        <v>3.6139999999999999</v>
      </c>
    </row>
    <row r="95" spans="1:2" x14ac:dyDescent="0.3">
      <c r="A95" s="1">
        <v>3614</v>
      </c>
      <c r="B95" s="2">
        <f>A95/1000</f>
        <v>3.6139999999999999</v>
      </c>
    </row>
    <row r="96" spans="1:2" x14ac:dyDescent="0.3">
      <c r="A96" s="1">
        <v>3629</v>
      </c>
      <c r="B96" s="2">
        <f>A96/1000</f>
        <v>3.629</v>
      </c>
    </row>
    <row r="97" spans="1:2" x14ac:dyDescent="0.3">
      <c r="A97" s="1">
        <v>3629</v>
      </c>
      <c r="B97" s="2">
        <f>A97/1000</f>
        <v>3.629</v>
      </c>
    </row>
    <row r="98" spans="1:2" x14ac:dyDescent="0.3">
      <c r="A98" s="1">
        <v>3637</v>
      </c>
      <c r="B98" s="2">
        <f>A98/1000</f>
        <v>3.637</v>
      </c>
    </row>
    <row r="99" spans="1:2" x14ac:dyDescent="0.3">
      <c r="A99" s="1">
        <v>3643</v>
      </c>
      <c r="B99" s="2">
        <f>A99/1000</f>
        <v>3.6429999999999998</v>
      </c>
    </row>
    <row r="100" spans="1:2" x14ac:dyDescent="0.3">
      <c r="A100" s="1">
        <v>3651</v>
      </c>
      <c r="B100" s="2">
        <f>A100/1000</f>
        <v>3.6509999999999998</v>
      </c>
    </row>
    <row r="101" spans="1:2" x14ac:dyDescent="0.3">
      <c r="A101" s="1">
        <v>3651</v>
      </c>
      <c r="B101" s="2">
        <f>A101/1000</f>
        <v>3.6509999999999998</v>
      </c>
    </row>
    <row r="102" spans="1:2" x14ac:dyDescent="0.3">
      <c r="A102" s="1">
        <v>3651</v>
      </c>
      <c r="B102" s="2">
        <f>A102/1000</f>
        <v>3.6509999999999998</v>
      </c>
    </row>
    <row r="103" spans="1:2" x14ac:dyDescent="0.3">
      <c r="A103" s="1">
        <v>3651</v>
      </c>
      <c r="B103" s="2">
        <f>A103/1000</f>
        <v>3.6509999999999998</v>
      </c>
    </row>
    <row r="104" spans="1:2" x14ac:dyDescent="0.3">
      <c r="A104" s="1">
        <v>3699</v>
      </c>
      <c r="B104" s="2">
        <f>A104/1000</f>
        <v>3.6989999999999998</v>
      </c>
    </row>
    <row r="105" spans="1:2" x14ac:dyDescent="0.3">
      <c r="A105" s="1">
        <v>3728</v>
      </c>
      <c r="B105" s="2">
        <f>A105/1000</f>
        <v>3.7280000000000002</v>
      </c>
    </row>
    <row r="106" spans="1:2" x14ac:dyDescent="0.3">
      <c r="A106" s="1">
        <v>3756</v>
      </c>
      <c r="B106" s="2">
        <f>A106/1000</f>
        <v>3.7559999999999998</v>
      </c>
    </row>
    <row r="107" spans="1:2" x14ac:dyDescent="0.3">
      <c r="A107" s="1">
        <v>3770</v>
      </c>
      <c r="B107" s="2">
        <f>A107/1000</f>
        <v>3.77</v>
      </c>
    </row>
    <row r="108" spans="1:2" x14ac:dyDescent="0.3">
      <c r="A108" s="1">
        <v>3770</v>
      </c>
      <c r="B108" s="2">
        <f>A108/1000</f>
        <v>3.77</v>
      </c>
    </row>
    <row r="109" spans="1:2" x14ac:dyDescent="0.3">
      <c r="A109" s="1">
        <v>3770</v>
      </c>
      <c r="B109" s="2">
        <f>A109/1000</f>
        <v>3.77</v>
      </c>
    </row>
    <row r="110" spans="1:2" x14ac:dyDescent="0.3">
      <c r="A110" s="1">
        <v>3790</v>
      </c>
      <c r="B110" s="2">
        <f>A110/1000</f>
        <v>3.79</v>
      </c>
    </row>
    <row r="111" spans="1:2" x14ac:dyDescent="0.3">
      <c r="A111" s="1">
        <v>3799</v>
      </c>
      <c r="B111" s="2">
        <f>A111/1000</f>
        <v>3.7989999999999999</v>
      </c>
    </row>
    <row r="112" spans="1:2" x14ac:dyDescent="0.3">
      <c r="A112" s="1">
        <v>3827</v>
      </c>
      <c r="B112" s="2">
        <f>A112/1000</f>
        <v>3.827</v>
      </c>
    </row>
    <row r="113" spans="1:2" x14ac:dyDescent="0.3">
      <c r="A113" s="1">
        <v>3856</v>
      </c>
      <c r="B113" s="2">
        <f>A113/1000</f>
        <v>3.8559999999999999</v>
      </c>
    </row>
    <row r="114" spans="1:2" x14ac:dyDescent="0.3">
      <c r="A114" s="1">
        <v>3860</v>
      </c>
      <c r="B114" s="2">
        <f>A114/1000</f>
        <v>3.86</v>
      </c>
    </row>
    <row r="115" spans="1:2" x14ac:dyDescent="0.3">
      <c r="A115" s="1">
        <v>3860</v>
      </c>
      <c r="B115" s="2">
        <f>A115/1000</f>
        <v>3.86</v>
      </c>
    </row>
    <row r="116" spans="1:2" x14ac:dyDescent="0.3">
      <c r="A116" s="1">
        <v>3884</v>
      </c>
      <c r="B116" s="2">
        <f>A116/1000</f>
        <v>3.8839999999999999</v>
      </c>
    </row>
    <row r="117" spans="1:2" x14ac:dyDescent="0.3">
      <c r="A117" s="1">
        <v>3884</v>
      </c>
      <c r="B117" s="2">
        <f>A117/1000</f>
        <v>3.8839999999999999</v>
      </c>
    </row>
    <row r="118" spans="1:2" x14ac:dyDescent="0.3">
      <c r="A118" s="1">
        <v>3912</v>
      </c>
      <c r="B118" s="2">
        <f>A118/1000</f>
        <v>3.9119999999999999</v>
      </c>
    </row>
    <row r="119" spans="1:2" x14ac:dyDescent="0.3">
      <c r="A119" s="1">
        <v>3940</v>
      </c>
      <c r="B119" s="2">
        <f>A119/1000</f>
        <v>3.94</v>
      </c>
    </row>
    <row r="120" spans="1:2" x14ac:dyDescent="0.3">
      <c r="A120" s="1">
        <v>3941</v>
      </c>
      <c r="B120" s="2">
        <f>A120/1000</f>
        <v>3.9409999999999998</v>
      </c>
    </row>
    <row r="121" spans="1:2" x14ac:dyDescent="0.3">
      <c r="A121" s="1">
        <v>3941</v>
      </c>
      <c r="B121" s="2">
        <f>A121/1000</f>
        <v>3.9409999999999998</v>
      </c>
    </row>
    <row r="122" spans="1:2" x14ac:dyDescent="0.3">
      <c r="A122" s="1">
        <v>3969</v>
      </c>
      <c r="B122" s="2">
        <f>A122/1000</f>
        <v>3.9689999999999999</v>
      </c>
    </row>
    <row r="123" spans="1:2" x14ac:dyDescent="0.3">
      <c r="A123" s="1">
        <v>3983</v>
      </c>
      <c r="B123" s="2">
        <f>A123/1000</f>
        <v>3.9830000000000001</v>
      </c>
    </row>
    <row r="124" spans="1:2" x14ac:dyDescent="0.3">
      <c r="A124" s="1">
        <v>3997</v>
      </c>
      <c r="B124" s="2">
        <f>A124/1000</f>
        <v>3.9969999999999999</v>
      </c>
    </row>
    <row r="125" spans="1:2" x14ac:dyDescent="0.3">
      <c r="A125" s="1">
        <v>3997</v>
      </c>
      <c r="B125" s="2">
        <f>A125/1000</f>
        <v>3.9969999999999999</v>
      </c>
    </row>
    <row r="126" spans="1:2" x14ac:dyDescent="0.3">
      <c r="A126" s="1">
        <v>4054</v>
      </c>
      <c r="B126" s="2">
        <f>A126/1000</f>
        <v>4.0540000000000003</v>
      </c>
    </row>
    <row r="127" spans="1:2" x14ac:dyDescent="0.3">
      <c r="A127" s="1">
        <v>4054</v>
      </c>
      <c r="B127" s="2">
        <f>A127/1000</f>
        <v>4.0540000000000003</v>
      </c>
    </row>
    <row r="128" spans="1:2" x14ac:dyDescent="0.3">
      <c r="A128" s="1">
        <v>4111</v>
      </c>
      <c r="B128" s="2">
        <f>A128/1000</f>
        <v>4.1109999999999998</v>
      </c>
    </row>
    <row r="129" spans="1:2" x14ac:dyDescent="0.3">
      <c r="A129" s="1">
        <v>4153</v>
      </c>
      <c r="B129" s="2">
        <f>A129/1000</f>
        <v>4.1529999999999996</v>
      </c>
    </row>
    <row r="130" spans="1:2" x14ac:dyDescent="0.3">
      <c r="A130" s="1">
        <v>4167</v>
      </c>
      <c r="B130" s="2">
        <f>A130/1000</f>
        <v>4.1669999999999998</v>
      </c>
    </row>
    <row r="131" spans="1:2" x14ac:dyDescent="0.3">
      <c r="A131" s="1">
        <v>4174</v>
      </c>
      <c r="B131" s="2">
        <f>A131/1000</f>
        <v>4.1740000000000004</v>
      </c>
    </row>
    <row r="132" spans="1:2" x14ac:dyDescent="0.3">
      <c r="A132" s="1">
        <v>4238</v>
      </c>
      <c r="B132" s="2">
        <f>A132/1000</f>
        <v>4.2380000000000004</v>
      </c>
    </row>
    <row r="133" spans="1:2" x14ac:dyDescent="0.3">
      <c r="A133" s="1">
        <v>4593</v>
      </c>
      <c r="B133" s="2">
        <f>A133/1000</f>
        <v>4.593</v>
      </c>
    </row>
    <row r="134" spans="1:2" x14ac:dyDescent="0.3">
      <c r="A134" s="1">
        <v>4990</v>
      </c>
      <c r="B134" s="2">
        <f>A134/1000</f>
        <v>4.99</v>
      </c>
    </row>
    <row r="135" spans="1:2" x14ac:dyDescent="0.3">
      <c r="A135" s="1">
        <v>709</v>
      </c>
      <c r="B135" s="2">
        <f>A135/1000</f>
        <v>0.70899999999999996</v>
      </c>
    </row>
    <row r="136" spans="1:2" x14ac:dyDescent="0.3">
      <c r="A136" s="1">
        <v>1021</v>
      </c>
      <c r="B136" s="2">
        <f>A136/1000</f>
        <v>1.0209999999999999</v>
      </c>
    </row>
    <row r="137" spans="1:2" x14ac:dyDescent="0.3">
      <c r="A137" s="1">
        <v>1135</v>
      </c>
      <c r="B137" s="2">
        <f>A137/1000</f>
        <v>1.135</v>
      </c>
    </row>
    <row r="138" spans="1:2" x14ac:dyDescent="0.3">
      <c r="A138" s="1">
        <v>1330</v>
      </c>
      <c r="B138" s="2">
        <f>A138/1000</f>
        <v>1.33</v>
      </c>
    </row>
    <row r="139" spans="1:2" x14ac:dyDescent="0.3">
      <c r="A139" s="1">
        <v>1474</v>
      </c>
      <c r="B139" s="2">
        <f>A139/1000</f>
        <v>1.474</v>
      </c>
    </row>
    <row r="140" spans="1:2" x14ac:dyDescent="0.3">
      <c r="A140" s="1">
        <v>1588</v>
      </c>
      <c r="B140" s="2">
        <f>A140/1000</f>
        <v>1.5880000000000001</v>
      </c>
    </row>
    <row r="141" spans="1:2" x14ac:dyDescent="0.3">
      <c r="A141" s="1">
        <v>1588</v>
      </c>
      <c r="B141" s="2">
        <f>A141/1000</f>
        <v>1.5880000000000001</v>
      </c>
    </row>
    <row r="142" spans="1:2" x14ac:dyDescent="0.3">
      <c r="A142" s="1">
        <v>1701</v>
      </c>
      <c r="B142" s="2">
        <f>A142/1000</f>
        <v>1.7010000000000001</v>
      </c>
    </row>
    <row r="143" spans="1:2" x14ac:dyDescent="0.3">
      <c r="A143" s="1">
        <v>1729</v>
      </c>
      <c r="B143" s="2">
        <f>A143/1000</f>
        <v>1.7290000000000001</v>
      </c>
    </row>
    <row r="144" spans="1:2" x14ac:dyDescent="0.3">
      <c r="A144" s="1">
        <v>1790</v>
      </c>
      <c r="B144" s="2">
        <f>A144/1000</f>
        <v>1.79</v>
      </c>
    </row>
    <row r="145" spans="1:2" x14ac:dyDescent="0.3">
      <c r="A145" s="1">
        <v>1818</v>
      </c>
      <c r="B145" s="2">
        <f>A145/1000</f>
        <v>1.8180000000000001</v>
      </c>
    </row>
    <row r="146" spans="1:2" x14ac:dyDescent="0.3">
      <c r="A146" s="1">
        <v>1885</v>
      </c>
      <c r="B146" s="2">
        <f>A146/1000</f>
        <v>1.885</v>
      </c>
    </row>
    <row r="147" spans="1:2" x14ac:dyDescent="0.3">
      <c r="A147" s="1">
        <v>1893</v>
      </c>
      <c r="B147" s="2">
        <f>A147/1000</f>
        <v>1.893</v>
      </c>
    </row>
    <row r="148" spans="1:2" x14ac:dyDescent="0.3">
      <c r="A148" s="1">
        <v>1899</v>
      </c>
      <c r="B148" s="2">
        <f>A148/1000</f>
        <v>1.899</v>
      </c>
    </row>
    <row r="149" spans="1:2" x14ac:dyDescent="0.3">
      <c r="A149" s="1">
        <v>1928</v>
      </c>
      <c r="B149" s="2">
        <f>A149/1000</f>
        <v>1.9279999999999999</v>
      </c>
    </row>
    <row r="150" spans="1:2" x14ac:dyDescent="0.3">
      <c r="A150" s="1">
        <v>1928</v>
      </c>
      <c r="B150" s="2">
        <f>A150/1000</f>
        <v>1.9279999999999999</v>
      </c>
    </row>
    <row r="151" spans="1:2" x14ac:dyDescent="0.3">
      <c r="A151" s="1">
        <v>1928</v>
      </c>
      <c r="B151" s="2">
        <f>A151/1000</f>
        <v>1.9279999999999999</v>
      </c>
    </row>
    <row r="152" spans="1:2" x14ac:dyDescent="0.3">
      <c r="A152" s="1">
        <v>1936</v>
      </c>
      <c r="B152" s="2">
        <f>A152/1000</f>
        <v>1.9359999999999999</v>
      </c>
    </row>
    <row r="153" spans="1:2" x14ac:dyDescent="0.3">
      <c r="A153" s="1">
        <v>1970</v>
      </c>
      <c r="B153" s="2">
        <f>A153/1000</f>
        <v>1.97</v>
      </c>
    </row>
    <row r="154" spans="1:2" x14ac:dyDescent="0.3">
      <c r="A154" s="1">
        <v>2055</v>
      </c>
      <c r="B154" s="2">
        <f>A154/1000</f>
        <v>2.0550000000000002</v>
      </c>
    </row>
    <row r="155" spans="1:2" x14ac:dyDescent="0.3">
      <c r="A155" s="1">
        <v>2055</v>
      </c>
      <c r="B155" s="2">
        <f>A155/1000</f>
        <v>2.0550000000000002</v>
      </c>
    </row>
    <row r="156" spans="1:2" x14ac:dyDescent="0.3">
      <c r="A156" s="1">
        <v>2082</v>
      </c>
      <c r="B156" s="2">
        <f>A156/1000</f>
        <v>2.0819999999999999</v>
      </c>
    </row>
    <row r="157" spans="1:2" x14ac:dyDescent="0.3">
      <c r="A157" s="1">
        <v>2084</v>
      </c>
      <c r="B157" s="2">
        <f>A157/1000</f>
        <v>2.0840000000000001</v>
      </c>
    </row>
    <row r="158" spans="1:2" x14ac:dyDescent="0.3">
      <c r="A158" s="1">
        <v>2084</v>
      </c>
      <c r="B158" s="2">
        <f>A158/1000</f>
        <v>2.0840000000000001</v>
      </c>
    </row>
    <row r="159" spans="1:2" x14ac:dyDescent="0.3">
      <c r="A159" s="1">
        <v>2100</v>
      </c>
      <c r="B159" s="2">
        <f>A159/1000</f>
        <v>2.1</v>
      </c>
    </row>
    <row r="160" spans="1:2" x14ac:dyDescent="0.3">
      <c r="A160" s="1">
        <v>2125</v>
      </c>
      <c r="B160" s="2">
        <f>A160/1000</f>
        <v>2.125</v>
      </c>
    </row>
    <row r="161" spans="1:2" x14ac:dyDescent="0.3">
      <c r="A161" s="1">
        <v>2126</v>
      </c>
      <c r="B161" s="2">
        <f>A161/1000</f>
        <v>2.1259999999999999</v>
      </c>
    </row>
    <row r="162" spans="1:2" x14ac:dyDescent="0.3">
      <c r="A162" s="1">
        <v>2187</v>
      </c>
      <c r="B162" s="2">
        <f>A162/1000</f>
        <v>2.1869999999999998</v>
      </c>
    </row>
    <row r="163" spans="1:2" x14ac:dyDescent="0.3">
      <c r="A163" s="1">
        <v>2187</v>
      </c>
      <c r="B163" s="2">
        <f>A163/1000</f>
        <v>2.1869999999999998</v>
      </c>
    </row>
    <row r="164" spans="1:2" x14ac:dyDescent="0.3">
      <c r="A164" s="1">
        <v>2211</v>
      </c>
      <c r="B164" s="2">
        <f>A164/1000</f>
        <v>2.2109999999999999</v>
      </c>
    </row>
    <row r="165" spans="1:2" x14ac:dyDescent="0.3">
      <c r="A165" s="1">
        <v>2225</v>
      </c>
      <c r="B165" s="2">
        <f>A165/1000</f>
        <v>2.2250000000000001</v>
      </c>
    </row>
    <row r="166" spans="1:2" x14ac:dyDescent="0.3">
      <c r="A166" s="1">
        <v>2240</v>
      </c>
      <c r="B166" s="2">
        <f>A166/1000</f>
        <v>2.2400000000000002</v>
      </c>
    </row>
    <row r="167" spans="1:2" x14ac:dyDescent="0.3">
      <c r="A167" s="1">
        <v>2240</v>
      </c>
      <c r="B167" s="2">
        <f>A167/1000</f>
        <v>2.2400000000000002</v>
      </c>
    </row>
    <row r="168" spans="1:2" x14ac:dyDescent="0.3">
      <c r="A168" s="1">
        <v>2282</v>
      </c>
      <c r="B168" s="2">
        <f>A168/1000</f>
        <v>2.282</v>
      </c>
    </row>
    <row r="169" spans="1:2" x14ac:dyDescent="0.3">
      <c r="A169" s="1">
        <v>2296</v>
      </c>
      <c r="B169" s="2">
        <f>A169/1000</f>
        <v>2.2959999999999998</v>
      </c>
    </row>
    <row r="170" spans="1:2" x14ac:dyDescent="0.3">
      <c r="A170" s="1">
        <v>2296</v>
      </c>
      <c r="B170" s="2">
        <f>A170/1000</f>
        <v>2.2959999999999998</v>
      </c>
    </row>
    <row r="171" spans="1:2" x14ac:dyDescent="0.3">
      <c r="A171" s="1">
        <v>2301</v>
      </c>
      <c r="B171" s="2">
        <f>A171/1000</f>
        <v>2.3010000000000002</v>
      </c>
    </row>
    <row r="172" spans="1:2" x14ac:dyDescent="0.3">
      <c r="A172" s="1">
        <v>2325</v>
      </c>
      <c r="B172" s="2">
        <f>A172/1000</f>
        <v>2.3250000000000002</v>
      </c>
    </row>
    <row r="173" spans="1:2" x14ac:dyDescent="0.3">
      <c r="A173" s="1">
        <v>2353</v>
      </c>
      <c r="B173" s="2">
        <f>A173/1000</f>
        <v>2.3530000000000002</v>
      </c>
    </row>
    <row r="174" spans="1:2" x14ac:dyDescent="0.3">
      <c r="A174" s="1">
        <v>2353</v>
      </c>
      <c r="B174" s="2">
        <f>A174/1000</f>
        <v>2.3530000000000002</v>
      </c>
    </row>
    <row r="175" spans="1:2" x14ac:dyDescent="0.3">
      <c r="A175" s="1">
        <v>2367</v>
      </c>
      <c r="B175" s="2">
        <f>A175/1000</f>
        <v>2.367</v>
      </c>
    </row>
    <row r="176" spans="1:2" x14ac:dyDescent="0.3">
      <c r="A176" s="1">
        <v>2381</v>
      </c>
      <c r="B176" s="2">
        <f>A176/1000</f>
        <v>2.3809999999999998</v>
      </c>
    </row>
    <row r="177" spans="1:2" x14ac:dyDescent="0.3">
      <c r="A177" s="1">
        <v>2381</v>
      </c>
      <c r="B177" s="2">
        <f>A177/1000</f>
        <v>2.3809999999999998</v>
      </c>
    </row>
    <row r="178" spans="1:2" x14ac:dyDescent="0.3">
      <c r="A178" s="1">
        <v>2381</v>
      </c>
      <c r="B178" s="2">
        <f>A178/1000</f>
        <v>2.3809999999999998</v>
      </c>
    </row>
    <row r="179" spans="1:2" x14ac:dyDescent="0.3">
      <c r="A179" s="1">
        <v>2410</v>
      </c>
      <c r="B179" s="2">
        <f>A179/1000</f>
        <v>2.41</v>
      </c>
    </row>
    <row r="180" spans="1:2" x14ac:dyDescent="0.3">
      <c r="A180" s="1">
        <v>2410</v>
      </c>
      <c r="B180" s="2">
        <f>A180/1000</f>
        <v>2.41</v>
      </c>
    </row>
    <row r="181" spans="1:2" x14ac:dyDescent="0.3">
      <c r="A181" s="1">
        <v>2410</v>
      </c>
      <c r="B181" s="2">
        <f>A181/1000</f>
        <v>2.41</v>
      </c>
    </row>
    <row r="182" spans="1:2" x14ac:dyDescent="0.3">
      <c r="A182" s="1">
        <v>2414</v>
      </c>
      <c r="B182" s="2">
        <f>A182/1000</f>
        <v>2.4140000000000001</v>
      </c>
    </row>
    <row r="183" spans="1:2" x14ac:dyDescent="0.3">
      <c r="A183" s="1">
        <v>2424</v>
      </c>
      <c r="B183" s="2">
        <f>A183/1000</f>
        <v>2.4239999999999999</v>
      </c>
    </row>
    <row r="184" spans="1:2" x14ac:dyDescent="0.3">
      <c r="A184" s="1">
        <v>2438</v>
      </c>
      <c r="B184" s="2">
        <f>A184/1000</f>
        <v>2.4380000000000002</v>
      </c>
    </row>
    <row r="185" spans="1:2" x14ac:dyDescent="0.3">
      <c r="A185" s="1">
        <v>2442</v>
      </c>
      <c r="B185" s="2">
        <f>A185/1000</f>
        <v>2.4420000000000002</v>
      </c>
    </row>
    <row r="186" spans="1:2" x14ac:dyDescent="0.3">
      <c r="A186" s="1">
        <v>2450</v>
      </c>
      <c r="B186" s="2">
        <f>A186/1000</f>
        <v>2.4500000000000002</v>
      </c>
    </row>
    <row r="187" spans="1:2" x14ac:dyDescent="0.3">
      <c r="A187" s="1">
        <v>2466</v>
      </c>
      <c r="B187" s="2">
        <f>A187/1000</f>
        <v>2.4660000000000002</v>
      </c>
    </row>
    <row r="188" spans="1:2" x14ac:dyDescent="0.3">
      <c r="A188" s="1">
        <v>2466</v>
      </c>
      <c r="B188" s="2">
        <f>A188/1000</f>
        <v>2.4660000000000002</v>
      </c>
    </row>
    <row r="189" spans="1:2" x14ac:dyDescent="0.3">
      <c r="A189" s="1">
        <v>2466</v>
      </c>
      <c r="B189" s="2">
        <f>A189/1000</f>
        <v>2.4660000000000002</v>
      </c>
    </row>
    <row r="190" spans="1:2" x14ac:dyDescent="0.3">
      <c r="A190" s="1">
        <v>2495</v>
      </c>
      <c r="B190" s="2">
        <f>A190/1000</f>
        <v>2.4950000000000001</v>
      </c>
    </row>
    <row r="191" spans="1:2" x14ac:dyDescent="0.3">
      <c r="A191" s="1">
        <v>2495</v>
      </c>
      <c r="B191" s="2">
        <f>A191/1000</f>
        <v>2.4950000000000001</v>
      </c>
    </row>
    <row r="192" spans="1:2" x14ac:dyDescent="0.3">
      <c r="A192" s="1">
        <v>2495</v>
      </c>
      <c r="B192" s="2">
        <f>A192/1000</f>
        <v>2.4950000000000001</v>
      </c>
    </row>
    <row r="193" spans="1:2" x14ac:dyDescent="0.3">
      <c r="A193" s="1">
        <v>2495</v>
      </c>
      <c r="B193" s="2">
        <f>A193/1000</f>
        <v>2.4950000000000001</v>
      </c>
    </row>
  </sheetData>
  <mergeCells count="5">
    <mergeCell ref="L28:L34"/>
    <mergeCell ref="L42:L46"/>
    <mergeCell ref="L35:L36"/>
    <mergeCell ref="L6:L14"/>
    <mergeCell ref="L16:L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birth_weight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heidi mckinley</cp:lastModifiedBy>
  <dcterms:created xsi:type="dcterms:W3CDTF">2022-11-12T01:05:37Z</dcterms:created>
  <dcterms:modified xsi:type="dcterms:W3CDTF">2023-02-06T00:30:00Z</dcterms:modified>
</cp:coreProperties>
</file>