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3760" windowHeight="10125" activeTab="3"/>
  </bookViews>
  <sheets>
    <sheet name="CB 2005" sheetId="1" r:id="rId1"/>
    <sheet name="TB 2005" sheetId="2" r:id="rId2"/>
    <sheet name="Cell counts" sheetId="3" r:id="rId3"/>
    <sheet name="Biovolume" sheetId="4" r:id="rId4"/>
  </sheets>
  <calcPr calcId="124519"/>
</workbook>
</file>

<file path=xl/calcChain.xml><?xml version="1.0" encoding="utf-8"?>
<calcChain xmlns="http://schemas.openxmlformats.org/spreadsheetml/2006/main">
  <c r="C5" i="4"/>
  <c r="D5"/>
  <c r="E5"/>
  <c r="F5"/>
  <c r="G5"/>
  <c r="H5"/>
  <c r="I5"/>
  <c r="J5"/>
  <c r="K5"/>
  <c r="L5"/>
  <c r="M5"/>
  <c r="N5"/>
  <c r="O5"/>
  <c r="P5"/>
  <c r="Q5"/>
  <c r="R5"/>
  <c r="S5"/>
  <c r="T5"/>
  <c r="C6"/>
  <c r="D6"/>
  <c r="E6"/>
  <c r="F6"/>
  <c r="G6"/>
  <c r="H6"/>
  <c r="I6"/>
  <c r="J6"/>
  <c r="K6"/>
  <c r="L6"/>
  <c r="M6"/>
  <c r="N6"/>
  <c r="O6"/>
  <c r="P6"/>
  <c r="Q6"/>
  <c r="R6"/>
  <c r="S6"/>
  <c r="T6"/>
  <c r="C7"/>
  <c r="D7"/>
  <c r="E7"/>
  <c r="F7"/>
  <c r="G7"/>
  <c r="H7"/>
  <c r="I7"/>
  <c r="J7"/>
  <c r="K7"/>
  <c r="L7"/>
  <c r="M7"/>
  <c r="N7"/>
  <c r="O7"/>
  <c r="P7"/>
  <c r="Q7"/>
  <c r="R7"/>
  <c r="S7"/>
  <c r="T7"/>
  <c r="C8"/>
  <c r="D8"/>
  <c r="E8"/>
  <c r="F8"/>
  <c r="G8"/>
  <c r="H8"/>
  <c r="I8"/>
  <c r="J8"/>
  <c r="K8"/>
  <c r="L8"/>
  <c r="M8"/>
  <c r="N8"/>
  <c r="O8"/>
  <c r="P8"/>
  <c r="Q8"/>
  <c r="R8"/>
  <c r="S8"/>
  <c r="T8"/>
  <c r="C9"/>
  <c r="D9"/>
  <c r="E9"/>
  <c r="F9"/>
  <c r="G9"/>
  <c r="H9"/>
  <c r="I9"/>
  <c r="J9"/>
  <c r="K9"/>
  <c r="L9"/>
  <c r="M9"/>
  <c r="N9"/>
  <c r="O9"/>
  <c r="P9"/>
  <c r="Q9"/>
  <c r="R9"/>
  <c r="S9"/>
  <c r="T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D4"/>
  <c r="E4"/>
  <c r="F4"/>
  <c r="G4"/>
  <c r="H4"/>
  <c r="I4"/>
  <c r="J4"/>
  <c r="K4"/>
  <c r="L4"/>
  <c r="M4"/>
  <c r="N4"/>
  <c r="O4"/>
  <c r="P4"/>
  <c r="Q4"/>
  <c r="R4"/>
  <c r="S4"/>
  <c r="T4"/>
  <c r="C4"/>
  <c r="C3"/>
  <c r="L46" i="2"/>
  <c r="M46" s="1"/>
  <c r="K46"/>
  <c r="O46" s="1"/>
  <c r="L45"/>
  <c r="M45" s="1"/>
  <c r="K45"/>
  <c r="O45" s="1"/>
  <c r="L44"/>
  <c r="M44" s="1"/>
  <c r="K44"/>
  <c r="O44" s="1"/>
  <c r="L43"/>
  <c r="M43" s="1"/>
  <c r="K43"/>
  <c r="O43" s="1"/>
  <c r="L42"/>
  <c r="M42" s="1"/>
  <c r="K42"/>
  <c r="O42" s="1"/>
  <c r="L41"/>
  <c r="M41" s="1"/>
  <c r="K41"/>
  <c r="O41" s="1"/>
  <c r="L40"/>
  <c r="M40" s="1"/>
  <c r="K40"/>
  <c r="O40" s="1"/>
  <c r="L39"/>
  <c r="M39" s="1"/>
  <c r="K39"/>
  <c r="O39" s="1"/>
  <c r="L38"/>
  <c r="M38" s="1"/>
  <c r="K38"/>
  <c r="O38" s="1"/>
  <c r="L37"/>
  <c r="M37" s="1"/>
  <c r="K37"/>
  <c r="O37" s="1"/>
  <c r="L36"/>
  <c r="M36" s="1"/>
  <c r="K36"/>
  <c r="O36" s="1"/>
  <c r="L35"/>
  <c r="M35" s="1"/>
  <c r="K35"/>
  <c r="O35" s="1"/>
  <c r="L34"/>
  <c r="M34" s="1"/>
  <c r="K34"/>
  <c r="O34" s="1"/>
  <c r="L33"/>
  <c r="M33" s="1"/>
  <c r="K33"/>
  <c r="O33" s="1"/>
  <c r="L32"/>
  <c r="M32" s="1"/>
  <c r="K32"/>
  <c r="O32" s="1"/>
  <c r="L31"/>
  <c r="M31" s="1"/>
  <c r="K31"/>
  <c r="O31" s="1"/>
  <c r="L30"/>
  <c r="M30" s="1"/>
  <c r="K30"/>
  <c r="O30" s="1"/>
  <c r="L29"/>
  <c r="M29" s="1"/>
  <c r="K29"/>
  <c r="O29" s="1"/>
  <c r="L28"/>
  <c r="M28" s="1"/>
  <c r="K28"/>
  <c r="O28" s="1"/>
  <c r="L27"/>
  <c r="M27" s="1"/>
  <c r="K27"/>
  <c r="O27" s="1"/>
  <c r="L26"/>
  <c r="M26" s="1"/>
  <c r="K26"/>
  <c r="O26" s="1"/>
  <c r="L25"/>
  <c r="M25" s="1"/>
  <c r="K25"/>
  <c r="O25" s="1"/>
  <c r="L24"/>
  <c r="M24" s="1"/>
  <c r="K24"/>
  <c r="O24" s="1"/>
  <c r="L23"/>
  <c r="M23" s="1"/>
  <c r="K23"/>
  <c r="O23" s="1"/>
  <c r="L22"/>
  <c r="M22" s="1"/>
  <c r="K22"/>
  <c r="O22" s="1"/>
  <c r="L21"/>
  <c r="M21" s="1"/>
  <c r="K21"/>
  <c r="O21" s="1"/>
  <c r="L20"/>
  <c r="M20" s="1"/>
  <c r="K20"/>
  <c r="O20" s="1"/>
  <c r="L19"/>
  <c r="M19" s="1"/>
  <c r="K19"/>
  <c r="O19" s="1"/>
  <c r="L18"/>
  <c r="M18" s="1"/>
  <c r="K18"/>
  <c r="O18" s="1"/>
  <c r="L17"/>
  <c r="M17" s="1"/>
  <c r="K17"/>
  <c r="O17" s="1"/>
  <c r="L16"/>
  <c r="M16" s="1"/>
  <c r="K16"/>
  <c r="O16" s="1"/>
  <c r="L15"/>
  <c r="M15" s="1"/>
  <c r="K15"/>
  <c r="O15" s="1"/>
  <c r="L14"/>
  <c r="M14" s="1"/>
  <c r="K14"/>
  <c r="O14" s="1"/>
  <c r="L13"/>
  <c r="M13" s="1"/>
  <c r="K13"/>
  <c r="O13" s="1"/>
  <c r="L12"/>
  <c r="M12" s="1"/>
  <c r="K12"/>
  <c r="O12" s="1"/>
  <c r="L11"/>
  <c r="M11" s="1"/>
  <c r="K11"/>
  <c r="O11" s="1"/>
  <c r="L10"/>
  <c r="M10" s="1"/>
  <c r="K10"/>
  <c r="O10" s="1"/>
  <c r="L9"/>
  <c r="M9" s="1"/>
  <c r="K9"/>
  <c r="O9" s="1"/>
  <c r="L8"/>
  <c r="M8" s="1"/>
  <c r="K8"/>
  <c r="O8" s="1"/>
  <c r="L7"/>
  <c r="M7" s="1"/>
  <c r="K7"/>
  <c r="O7" s="1"/>
  <c r="L6"/>
  <c r="M6" s="1"/>
  <c r="K6"/>
  <c r="O6" s="1"/>
  <c r="L5"/>
  <c r="M5" s="1"/>
  <c r="K5"/>
  <c r="O5" s="1"/>
  <c r="L4"/>
  <c r="M4" s="1"/>
  <c r="K4"/>
  <c r="O4" s="1"/>
  <c r="L3"/>
  <c r="M3" s="1"/>
  <c r="K3"/>
  <c r="O3" s="1"/>
  <c r="L2"/>
  <c r="M2" s="1"/>
  <c r="K2"/>
  <c r="O2" s="1"/>
  <c r="L103" i="1"/>
  <c r="M103" s="1"/>
  <c r="K103"/>
  <c r="O103" s="1"/>
  <c r="L102"/>
  <c r="M102" s="1"/>
  <c r="K102"/>
  <c r="O102" s="1"/>
  <c r="L101"/>
  <c r="M101" s="1"/>
  <c r="K101"/>
  <c r="O101" s="1"/>
  <c r="L100"/>
  <c r="M100" s="1"/>
  <c r="K100"/>
  <c r="O100" s="1"/>
  <c r="L99"/>
  <c r="M99" s="1"/>
  <c r="K99"/>
  <c r="O99" s="1"/>
  <c r="L98"/>
  <c r="M98" s="1"/>
  <c r="K98"/>
  <c r="O98" s="1"/>
  <c r="L97"/>
  <c r="M97" s="1"/>
  <c r="K97"/>
  <c r="O97" s="1"/>
  <c r="L96"/>
  <c r="M96" s="1"/>
  <c r="K96"/>
  <c r="O96" s="1"/>
  <c r="L95"/>
  <c r="M95" s="1"/>
  <c r="K95"/>
  <c r="O95" s="1"/>
  <c r="L94"/>
  <c r="M94" s="1"/>
  <c r="K94"/>
  <c r="O94" s="1"/>
  <c r="Q94" s="1"/>
  <c r="L93"/>
  <c r="M93" s="1"/>
  <c r="K93"/>
  <c r="O93" s="1"/>
  <c r="L92"/>
  <c r="M92" s="1"/>
  <c r="K92"/>
  <c r="O92" s="1"/>
  <c r="Q92" s="1"/>
  <c r="L91"/>
  <c r="M91" s="1"/>
  <c r="K91"/>
  <c r="O91" s="1"/>
  <c r="Q91" s="1"/>
  <c r="L90"/>
  <c r="M90" s="1"/>
  <c r="K90"/>
  <c r="O90" s="1"/>
  <c r="L89"/>
  <c r="M89" s="1"/>
  <c r="K89"/>
  <c r="O89" s="1"/>
  <c r="Q89" s="1"/>
  <c r="L88"/>
  <c r="M88" s="1"/>
  <c r="K88"/>
  <c r="O88" s="1"/>
  <c r="Q88" s="1"/>
  <c r="L87"/>
  <c r="M87" s="1"/>
  <c r="K87"/>
  <c r="O87" s="1"/>
  <c r="L86"/>
  <c r="M86" s="1"/>
  <c r="K86"/>
  <c r="O86" s="1"/>
  <c r="Q86" s="1"/>
  <c r="L85"/>
  <c r="M85" s="1"/>
  <c r="K85"/>
  <c r="O85" s="1"/>
  <c r="L84"/>
  <c r="M84" s="1"/>
  <c r="K84"/>
  <c r="O84" s="1"/>
  <c r="Q84" s="1"/>
  <c r="L83"/>
  <c r="M83" s="1"/>
  <c r="K83"/>
  <c r="O83" s="1"/>
  <c r="Q83" s="1"/>
  <c r="L82"/>
  <c r="M82" s="1"/>
  <c r="K82"/>
  <c r="O82" s="1"/>
  <c r="Q82" s="1"/>
  <c r="L81"/>
  <c r="M81" s="1"/>
  <c r="K81"/>
  <c r="O81" s="1"/>
  <c r="Q81" s="1"/>
  <c r="L80"/>
  <c r="M80" s="1"/>
  <c r="K80"/>
  <c r="O80" s="1"/>
  <c r="Q80" s="1"/>
  <c r="L79"/>
  <c r="M79" s="1"/>
  <c r="K79"/>
  <c r="O79" s="1"/>
  <c r="Q79" s="1"/>
  <c r="L78"/>
  <c r="M78" s="1"/>
  <c r="K78"/>
  <c r="O78" s="1"/>
  <c r="Q78" s="1"/>
  <c r="L77"/>
  <c r="M77" s="1"/>
  <c r="K77"/>
  <c r="O77" s="1"/>
  <c r="Q77" s="1"/>
  <c r="L76"/>
  <c r="M76" s="1"/>
  <c r="K76"/>
  <c r="O76" s="1"/>
  <c r="Q76" s="1"/>
  <c r="L75"/>
  <c r="M75" s="1"/>
  <c r="K75"/>
  <c r="O75" s="1"/>
  <c r="L74"/>
  <c r="M74" s="1"/>
  <c r="K74"/>
  <c r="O74" s="1"/>
  <c r="Q74" s="1"/>
  <c r="L73"/>
  <c r="M73" s="1"/>
  <c r="K73"/>
  <c r="O73" s="1"/>
  <c r="Q73" s="1"/>
  <c r="L72"/>
  <c r="M72" s="1"/>
  <c r="K72"/>
  <c r="O72" s="1"/>
  <c r="Q72" s="1"/>
  <c r="L71"/>
  <c r="M71" s="1"/>
  <c r="K71"/>
  <c r="O71" s="1"/>
  <c r="Q71" s="1"/>
  <c r="L70"/>
  <c r="M70" s="1"/>
  <c r="K70"/>
  <c r="O70" s="1"/>
  <c r="L69"/>
  <c r="M69" s="1"/>
  <c r="K69"/>
  <c r="O69" s="1"/>
  <c r="Q69" s="1"/>
  <c r="L68"/>
  <c r="M68" s="1"/>
  <c r="K68"/>
  <c r="O68" s="1"/>
  <c r="Q68" s="1"/>
  <c r="L67"/>
  <c r="M67" s="1"/>
  <c r="K67"/>
  <c r="O67" s="1"/>
  <c r="Q67" s="1"/>
  <c r="L66"/>
  <c r="M66" s="1"/>
  <c r="K66"/>
  <c r="O66" s="1"/>
  <c r="Q66" s="1"/>
  <c r="L65"/>
  <c r="M65" s="1"/>
  <c r="K65"/>
  <c r="O65" s="1"/>
  <c r="L64"/>
  <c r="M64" s="1"/>
  <c r="K64"/>
  <c r="O64" s="1"/>
  <c r="Q64" s="1"/>
  <c r="L63"/>
  <c r="M63" s="1"/>
  <c r="K63"/>
  <c r="O63" s="1"/>
  <c r="Q63" s="1"/>
  <c r="L62"/>
  <c r="M62" s="1"/>
  <c r="K62"/>
  <c r="O62" s="1"/>
  <c r="Q62" s="1"/>
  <c r="L61"/>
  <c r="M61" s="1"/>
  <c r="K61"/>
  <c r="O61" s="1"/>
  <c r="Q61" s="1"/>
  <c r="L60"/>
  <c r="M60" s="1"/>
  <c r="K60"/>
  <c r="O60" s="1"/>
  <c r="L59"/>
  <c r="M59" s="1"/>
  <c r="K59"/>
  <c r="O59" s="1"/>
  <c r="Q59" s="1"/>
  <c r="L58"/>
  <c r="M58" s="1"/>
  <c r="K58"/>
  <c r="O58" s="1"/>
  <c r="Q58" s="1"/>
  <c r="L57"/>
  <c r="M57" s="1"/>
  <c r="K57"/>
  <c r="O57" s="1"/>
  <c r="Q57" s="1"/>
  <c r="L56"/>
  <c r="M56" s="1"/>
  <c r="K56"/>
  <c r="O56" s="1"/>
  <c r="Q56" s="1"/>
  <c r="L55"/>
  <c r="M55" s="1"/>
  <c r="K55"/>
  <c r="O55" s="1"/>
  <c r="L54"/>
  <c r="M54" s="1"/>
  <c r="K54"/>
  <c r="O54" s="1"/>
  <c r="Q54" s="1"/>
  <c r="L53"/>
  <c r="M53" s="1"/>
  <c r="K53"/>
  <c r="O53" s="1"/>
  <c r="Q53" s="1"/>
  <c r="L52"/>
  <c r="M52" s="1"/>
  <c r="K52"/>
  <c r="O52" s="1"/>
  <c r="Q52" s="1"/>
  <c r="L51"/>
  <c r="M51" s="1"/>
  <c r="K51"/>
  <c r="O51" s="1"/>
  <c r="Q51" s="1"/>
  <c r="L50"/>
  <c r="M50" s="1"/>
  <c r="K50"/>
  <c r="O50" s="1"/>
  <c r="L49"/>
  <c r="M49" s="1"/>
  <c r="K49"/>
  <c r="O49" s="1"/>
  <c r="Q49" s="1"/>
  <c r="L48"/>
  <c r="M48" s="1"/>
  <c r="K48"/>
  <c r="O48" s="1"/>
  <c r="Q48" s="1"/>
  <c r="L47"/>
  <c r="M47" s="1"/>
  <c r="K47"/>
  <c r="O47" s="1"/>
  <c r="Q47" s="1"/>
  <c r="L46"/>
  <c r="M46" s="1"/>
  <c r="K46"/>
  <c r="O46" s="1"/>
  <c r="L45"/>
  <c r="M45" s="1"/>
  <c r="K45"/>
  <c r="O45" s="1"/>
  <c r="L44"/>
  <c r="M44" s="1"/>
  <c r="K44"/>
  <c r="O44" s="1"/>
  <c r="Q44" s="1"/>
  <c r="L43"/>
  <c r="M43" s="1"/>
  <c r="K43"/>
  <c r="O43" s="1"/>
  <c r="Q43" s="1"/>
  <c r="L42"/>
  <c r="M42" s="1"/>
  <c r="K42"/>
  <c r="O42" s="1"/>
  <c r="L41"/>
  <c r="M41" s="1"/>
  <c r="K41"/>
  <c r="O41" s="1"/>
  <c r="Q41" s="1"/>
  <c r="L40"/>
  <c r="M40" s="1"/>
  <c r="K40"/>
  <c r="O40" s="1"/>
  <c r="L39"/>
  <c r="M39" s="1"/>
  <c r="K39"/>
  <c r="O39" s="1"/>
  <c r="L38"/>
  <c r="M38" s="1"/>
  <c r="K38"/>
  <c r="O38" s="1"/>
  <c r="Q38" s="1"/>
  <c r="L37"/>
  <c r="M37" s="1"/>
  <c r="K37"/>
  <c r="O37" s="1"/>
  <c r="Q37" s="1"/>
  <c r="L36"/>
  <c r="M36" s="1"/>
  <c r="K36"/>
  <c r="O36" s="1"/>
  <c r="Q36" s="1"/>
  <c r="L35"/>
  <c r="M35" s="1"/>
  <c r="K35"/>
  <c r="O35" s="1"/>
  <c r="Q35" s="1"/>
  <c r="L34"/>
  <c r="M34" s="1"/>
  <c r="K34"/>
  <c r="O34" s="1"/>
  <c r="L33"/>
  <c r="M33" s="1"/>
  <c r="K33"/>
  <c r="O33" s="1"/>
  <c r="L32"/>
  <c r="M32" s="1"/>
  <c r="K32"/>
  <c r="O32" s="1"/>
  <c r="L31"/>
  <c r="M31" s="1"/>
  <c r="K31"/>
  <c r="O31" s="1"/>
  <c r="L30"/>
  <c r="M30" s="1"/>
  <c r="K30"/>
  <c r="O30" s="1"/>
  <c r="L29"/>
  <c r="M29" s="1"/>
  <c r="K29"/>
  <c r="O29" s="1"/>
  <c r="Q29" s="1"/>
  <c r="L28"/>
  <c r="M28" s="1"/>
  <c r="K28"/>
  <c r="O28" s="1"/>
  <c r="Q28" s="1"/>
  <c r="L27"/>
  <c r="M27" s="1"/>
  <c r="K27"/>
  <c r="O27" s="1"/>
  <c r="Q27" s="1"/>
  <c r="L26"/>
  <c r="M26" s="1"/>
  <c r="K26"/>
  <c r="O26" s="1"/>
  <c r="L25"/>
  <c r="M25" s="1"/>
  <c r="K25"/>
  <c r="O25" s="1"/>
  <c r="Q25" s="1"/>
  <c r="L24"/>
  <c r="M24" s="1"/>
  <c r="K24"/>
  <c r="O24" s="1"/>
  <c r="Q24" s="1"/>
  <c r="L23"/>
  <c r="M23" s="1"/>
  <c r="K23"/>
  <c r="O23" s="1"/>
  <c r="Q23" s="1"/>
  <c r="L22"/>
  <c r="M22" s="1"/>
  <c r="K22"/>
  <c r="O22" s="1"/>
  <c r="L21"/>
  <c r="M21" s="1"/>
  <c r="K21"/>
  <c r="O21" s="1"/>
  <c r="L20"/>
  <c r="M20" s="1"/>
  <c r="K20"/>
  <c r="O20" s="1"/>
  <c r="L19"/>
  <c r="M19" s="1"/>
  <c r="K19"/>
  <c r="O19" s="1"/>
  <c r="L18"/>
  <c r="M18" s="1"/>
  <c r="K18"/>
  <c r="O18" s="1"/>
  <c r="Q18" s="1"/>
  <c r="L17"/>
  <c r="M17" s="1"/>
  <c r="K17"/>
  <c r="O17" s="1"/>
  <c r="Q17" s="1"/>
  <c r="L16"/>
  <c r="M16" s="1"/>
  <c r="K16"/>
  <c r="O16" s="1"/>
  <c r="L15"/>
  <c r="M15" s="1"/>
  <c r="K15"/>
  <c r="O15" s="1"/>
  <c r="Q15" s="1"/>
  <c r="L14"/>
  <c r="M14" s="1"/>
  <c r="K14"/>
  <c r="O14" s="1"/>
  <c r="L13"/>
  <c r="M13" s="1"/>
  <c r="K13"/>
  <c r="O13" s="1"/>
  <c r="Q13" s="1"/>
  <c r="L12"/>
  <c r="M12" s="1"/>
  <c r="K12"/>
  <c r="O12" s="1"/>
  <c r="Q12" s="1"/>
  <c r="L11"/>
  <c r="M11" s="1"/>
  <c r="K11"/>
  <c r="O11" s="1"/>
  <c r="L10"/>
  <c r="M10" s="1"/>
  <c r="K10"/>
  <c r="O10" s="1"/>
  <c r="L9"/>
  <c r="M9" s="1"/>
  <c r="K9"/>
  <c r="O9" s="1"/>
  <c r="L8"/>
  <c r="M8" s="1"/>
  <c r="K8"/>
  <c r="O8" s="1"/>
  <c r="L7"/>
  <c r="M7" s="1"/>
  <c r="K7"/>
  <c r="O7" s="1"/>
  <c r="Q7" s="1"/>
  <c r="L6"/>
  <c r="M6" s="1"/>
  <c r="K6"/>
  <c r="O6" s="1"/>
  <c r="L5"/>
  <c r="M5" s="1"/>
  <c r="K5"/>
  <c r="O5" s="1"/>
  <c r="Q5" s="1"/>
  <c r="L4"/>
  <c r="M4" s="1"/>
  <c r="K4"/>
  <c r="O4" s="1"/>
  <c r="Q4" s="1"/>
  <c r="L3"/>
  <c r="M3" s="1"/>
  <c r="K3"/>
  <c r="O3" s="1"/>
  <c r="Q3" s="1"/>
  <c r="L2"/>
  <c r="M2" s="1"/>
  <c r="K2"/>
  <c r="O2" s="1"/>
  <c r="Q2" s="1"/>
</calcChain>
</file>

<file path=xl/sharedStrings.xml><?xml version="1.0" encoding="utf-8"?>
<sst xmlns="http://schemas.openxmlformats.org/spreadsheetml/2006/main" count="553" uniqueCount="44">
  <si>
    <t xml:space="preserve">DATE </t>
  </si>
  <si>
    <t>LAKE</t>
  </si>
  <si>
    <t>EPI/HYPO</t>
  </si>
  <si>
    <t>SPECIMEN</t>
  </si>
  <si>
    <t>COUNT 1</t>
  </si>
  <si>
    <t>COUNT 2</t>
  </si>
  <si>
    <t>COUNT 3</t>
  </si>
  <si>
    <t>COUNT 4</t>
  </si>
  <si>
    <t>COUNT 5</t>
  </si>
  <si>
    <t>COUNT 6</t>
  </si>
  <si>
    <t>MEAN</t>
  </si>
  <si>
    <t>ST.DEV</t>
  </si>
  <si>
    <t>SE</t>
  </si>
  <si>
    <t>CHAMBER AREA (mm^2)</t>
  </si>
  <si>
    <t>COUNT (per mL)</t>
  </si>
  <si>
    <t>MEAN CELL VOLUME</t>
  </si>
  <si>
    <t>BIOVOLUME</t>
  </si>
  <si>
    <t>CB</t>
  </si>
  <si>
    <t>Epi</t>
  </si>
  <si>
    <t>Cryptomonas</t>
  </si>
  <si>
    <t>Dinobryon</t>
  </si>
  <si>
    <t>Euglena</t>
  </si>
  <si>
    <t>G.fuscum</t>
  </si>
  <si>
    <t>Gloecystis</t>
  </si>
  <si>
    <t>Mallomonas</t>
  </si>
  <si>
    <t>Peridinium umbonatum</t>
  </si>
  <si>
    <t>Scenedesmus</t>
  </si>
  <si>
    <t>Strombidium</t>
  </si>
  <si>
    <t>Synedra</t>
  </si>
  <si>
    <t>Fragelleria</t>
  </si>
  <si>
    <t>Peridinium limbatum</t>
  </si>
  <si>
    <t>Pinnularia</t>
  </si>
  <si>
    <t>Oocystis</t>
  </si>
  <si>
    <t>Kerratella (rotifer)</t>
  </si>
  <si>
    <t>Merismopedia</t>
  </si>
  <si>
    <t>Peridinium cinctum</t>
  </si>
  <si>
    <t>Synura</t>
  </si>
  <si>
    <t>Peridinium umbatum</t>
  </si>
  <si>
    <t>Biovolume</t>
  </si>
  <si>
    <t>TB</t>
  </si>
  <si>
    <t>Asterionella</t>
  </si>
  <si>
    <t>G.Fuscum</t>
  </si>
  <si>
    <t>Trachelomonas</t>
  </si>
  <si>
    <t>Biovolume (per mL)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</si>
</sst>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Genev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 applyBorder="1"/>
    <xf numFmtId="0" fontId="0" fillId="0" borderId="1" xfId="0" applyBorder="1"/>
    <xf numFmtId="0" fontId="4" fillId="0" borderId="0" xfId="0" applyFont="1" applyFill="1" applyBorder="1"/>
    <xf numFmtId="0" fontId="1" fillId="0" borderId="0" xfId="0" applyFont="1" applyFill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3"/>
  <sheetViews>
    <sheetView workbookViewId="0">
      <selection activeCell="H56" sqref="H56:P56"/>
    </sheetView>
  </sheetViews>
  <sheetFormatPr defaultRowHeight="15"/>
  <cols>
    <col min="1" max="1" width="9.7109375" bestFit="1" customWidth="1"/>
    <col min="2" max="2" width="5.85546875" bestFit="1" customWidth="1"/>
    <col min="3" max="3" width="9.7109375" bestFit="1" customWidth="1"/>
    <col min="4" max="4" width="22.5703125" bestFit="1" customWidth="1"/>
    <col min="5" max="10" width="9" bestFit="1" customWidth="1"/>
    <col min="11" max="11" width="7.5703125" bestFit="1" customWidth="1"/>
    <col min="12" max="12" width="7.7109375" bestFit="1" customWidth="1"/>
    <col min="13" max="13" width="6.5703125" bestFit="1" customWidth="1"/>
    <col min="14" max="14" width="23.42578125" bestFit="1" customWidth="1"/>
    <col min="15" max="15" width="15.7109375" bestFit="1" customWidth="1"/>
    <col min="16" max="16" width="20.28515625" bestFit="1" customWidth="1"/>
    <col min="17" max="17" width="12.1406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3">
        <v>38490</v>
      </c>
      <c r="B2" t="s">
        <v>17</v>
      </c>
      <c r="C2" t="s">
        <v>18</v>
      </c>
      <c r="D2" t="s">
        <v>19</v>
      </c>
      <c r="E2">
        <v>7</v>
      </c>
      <c r="F2">
        <v>20</v>
      </c>
      <c r="G2">
        <v>28</v>
      </c>
      <c r="H2">
        <v>21</v>
      </c>
      <c r="I2">
        <v>14</v>
      </c>
      <c r="J2">
        <v>27</v>
      </c>
      <c r="K2" s="4">
        <f t="shared" ref="K2:K65" si="0">AVERAGE(E2:J2)</f>
        <v>19.5</v>
      </c>
      <c r="L2" s="4">
        <f t="shared" ref="L2:L65" si="1">STDEV(E2:J2)</f>
        <v>7.9686887252546139</v>
      </c>
      <c r="M2" s="4">
        <f t="shared" ref="M2:M65" si="2">L2/(6)^(1/2)</f>
        <v>3.2532035493238562</v>
      </c>
      <c r="N2">
        <v>531</v>
      </c>
      <c r="O2" s="4">
        <f t="shared" ref="O2:O65" si="3">(K2/(20*(9/N2)))</f>
        <v>57.525000000000006</v>
      </c>
      <c r="P2">
        <v>1153</v>
      </c>
      <c r="Q2">
        <f>P2*O2</f>
        <v>66326.325000000012</v>
      </c>
    </row>
    <row r="3" spans="1:17">
      <c r="A3" s="3">
        <v>38490</v>
      </c>
      <c r="B3" t="s">
        <v>17</v>
      </c>
      <c r="C3" t="s">
        <v>18</v>
      </c>
      <c r="D3" t="s">
        <v>20</v>
      </c>
      <c r="E3">
        <v>5</v>
      </c>
      <c r="F3">
        <v>0</v>
      </c>
      <c r="G3">
        <v>1</v>
      </c>
      <c r="H3">
        <v>1</v>
      </c>
      <c r="I3">
        <v>1</v>
      </c>
      <c r="J3">
        <v>2</v>
      </c>
      <c r="K3" s="4">
        <f t="shared" si="0"/>
        <v>1.6666666666666667</v>
      </c>
      <c r="L3" s="4">
        <f t="shared" si="1"/>
        <v>1.7511900715418263</v>
      </c>
      <c r="M3" s="4">
        <f t="shared" si="2"/>
        <v>0.71492035298424061</v>
      </c>
      <c r="N3">
        <v>531</v>
      </c>
      <c r="O3" s="4">
        <f t="shared" si="3"/>
        <v>4.916666666666667</v>
      </c>
      <c r="P3">
        <v>84</v>
      </c>
      <c r="Q3">
        <f>P3*O3</f>
        <v>413</v>
      </c>
    </row>
    <row r="4" spans="1:17">
      <c r="A4" s="3">
        <v>38490</v>
      </c>
      <c r="B4" t="s">
        <v>17</v>
      </c>
      <c r="C4" t="s">
        <v>18</v>
      </c>
      <c r="D4" t="s">
        <v>21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s="4">
        <f t="shared" si="0"/>
        <v>0.16666666666666666</v>
      </c>
      <c r="L4" s="4">
        <f t="shared" si="1"/>
        <v>0.40824829046386302</v>
      </c>
      <c r="M4" s="4">
        <f t="shared" si="2"/>
        <v>0.16666666666666669</v>
      </c>
      <c r="N4">
        <v>531</v>
      </c>
      <c r="O4" s="4">
        <f t="shared" si="3"/>
        <v>0.49166666666666664</v>
      </c>
      <c r="P4">
        <v>4700</v>
      </c>
      <c r="Q4">
        <f>P4*O4</f>
        <v>2310.833333333333</v>
      </c>
    </row>
    <row r="5" spans="1:17">
      <c r="A5" s="3">
        <v>38490</v>
      </c>
      <c r="B5" t="s">
        <v>17</v>
      </c>
      <c r="C5" t="s">
        <v>18</v>
      </c>
      <c r="D5" t="s">
        <v>22</v>
      </c>
      <c r="E5">
        <v>1</v>
      </c>
      <c r="F5">
        <v>1</v>
      </c>
      <c r="G5">
        <v>1</v>
      </c>
      <c r="H5">
        <v>0</v>
      </c>
      <c r="I5">
        <v>2</v>
      </c>
      <c r="J5">
        <v>0</v>
      </c>
      <c r="K5" s="4">
        <f t="shared" si="0"/>
        <v>0.83333333333333337</v>
      </c>
      <c r="L5" s="4">
        <f t="shared" si="1"/>
        <v>0.752772652709081</v>
      </c>
      <c r="M5" s="4">
        <f t="shared" si="2"/>
        <v>0.30731814857642958</v>
      </c>
      <c r="N5">
        <v>531</v>
      </c>
      <c r="O5" s="4">
        <f t="shared" si="3"/>
        <v>2.4583333333333335</v>
      </c>
      <c r="P5">
        <v>24578</v>
      </c>
      <c r="Q5">
        <f>P5*O5</f>
        <v>60420.916666666672</v>
      </c>
    </row>
    <row r="6" spans="1:17">
      <c r="A6" s="3">
        <v>38490</v>
      </c>
      <c r="B6" t="s">
        <v>17</v>
      </c>
      <c r="C6" t="s">
        <v>18</v>
      </c>
      <c r="D6" t="s">
        <v>23</v>
      </c>
      <c r="E6">
        <v>0</v>
      </c>
      <c r="F6">
        <v>2</v>
      </c>
      <c r="G6">
        <v>0</v>
      </c>
      <c r="H6">
        <v>6</v>
      </c>
      <c r="I6">
        <v>2</v>
      </c>
      <c r="J6">
        <v>3</v>
      </c>
      <c r="K6" s="4">
        <f t="shared" si="0"/>
        <v>2.1666666666666665</v>
      </c>
      <c r="L6" s="4">
        <f t="shared" si="1"/>
        <v>2.228601953392904</v>
      </c>
      <c r="M6" s="4">
        <f t="shared" si="2"/>
        <v>0.90982293759707888</v>
      </c>
      <c r="N6">
        <v>531</v>
      </c>
      <c r="O6" s="4">
        <f t="shared" si="3"/>
        <v>6.3916666666666666</v>
      </c>
    </row>
    <row r="7" spans="1:17">
      <c r="A7" s="3">
        <v>38490</v>
      </c>
      <c r="B7" t="s">
        <v>17</v>
      </c>
      <c r="C7" t="s">
        <v>18</v>
      </c>
      <c r="D7" t="s">
        <v>24</v>
      </c>
      <c r="E7">
        <v>0</v>
      </c>
      <c r="F7">
        <v>0</v>
      </c>
      <c r="H7">
        <v>0</v>
      </c>
      <c r="I7">
        <v>1</v>
      </c>
      <c r="J7">
        <v>0</v>
      </c>
      <c r="K7" s="4">
        <f t="shared" si="0"/>
        <v>0.2</v>
      </c>
      <c r="L7" s="4">
        <f t="shared" si="1"/>
        <v>0.44721359549995793</v>
      </c>
      <c r="M7" s="4">
        <f t="shared" si="2"/>
        <v>0.18257418583505539</v>
      </c>
      <c r="N7">
        <v>531</v>
      </c>
      <c r="O7" s="4">
        <f t="shared" si="3"/>
        <v>0.59000000000000008</v>
      </c>
      <c r="P7">
        <v>4800</v>
      </c>
      <c r="Q7">
        <f>P7*O7</f>
        <v>2832.0000000000005</v>
      </c>
    </row>
    <row r="8" spans="1:17">
      <c r="A8" s="3">
        <v>38490</v>
      </c>
      <c r="B8" t="s">
        <v>17</v>
      </c>
      <c r="C8" t="s">
        <v>18</v>
      </c>
      <c r="D8" t="s">
        <v>25</v>
      </c>
      <c r="E8">
        <v>8</v>
      </c>
      <c r="F8">
        <v>13</v>
      </c>
      <c r="G8">
        <v>16</v>
      </c>
      <c r="H8">
        <v>17</v>
      </c>
      <c r="I8">
        <v>7</v>
      </c>
      <c r="J8">
        <v>6</v>
      </c>
      <c r="K8" s="4">
        <f t="shared" si="0"/>
        <v>11.166666666666666</v>
      </c>
      <c r="L8" s="4">
        <f t="shared" si="1"/>
        <v>4.7923550230201721</v>
      </c>
      <c r="M8" s="4">
        <f t="shared" si="2"/>
        <v>1.9564707454438923</v>
      </c>
      <c r="N8">
        <v>531</v>
      </c>
      <c r="O8" s="4">
        <f t="shared" si="3"/>
        <v>32.941666666666663</v>
      </c>
    </row>
    <row r="9" spans="1:17">
      <c r="A9" s="3">
        <v>38490</v>
      </c>
      <c r="B9" t="s">
        <v>17</v>
      </c>
      <c r="C9" t="s">
        <v>18</v>
      </c>
      <c r="D9" t="s">
        <v>26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 s="4">
        <f t="shared" si="0"/>
        <v>0.16666666666666666</v>
      </c>
      <c r="L9" s="4">
        <f t="shared" si="1"/>
        <v>0.40824829046386302</v>
      </c>
      <c r="M9" s="4">
        <f t="shared" si="2"/>
        <v>0.16666666666666669</v>
      </c>
      <c r="N9">
        <v>531</v>
      </c>
      <c r="O9" s="4">
        <f t="shared" si="3"/>
        <v>0.49166666666666664</v>
      </c>
    </row>
    <row r="10" spans="1:17">
      <c r="A10" s="3">
        <v>38490</v>
      </c>
      <c r="B10" t="s">
        <v>17</v>
      </c>
      <c r="C10" t="s">
        <v>18</v>
      </c>
      <c r="D10" t="s">
        <v>27</v>
      </c>
      <c r="E10">
        <v>0</v>
      </c>
      <c r="F10">
        <v>1</v>
      </c>
      <c r="G10">
        <v>2</v>
      </c>
      <c r="H10">
        <v>2</v>
      </c>
      <c r="I10">
        <v>4</v>
      </c>
      <c r="J10">
        <v>1</v>
      </c>
      <c r="K10" s="4">
        <f t="shared" si="0"/>
        <v>1.6666666666666667</v>
      </c>
      <c r="L10" s="4">
        <f t="shared" si="1"/>
        <v>1.3662601021279464</v>
      </c>
      <c r="M10" s="4">
        <f t="shared" si="2"/>
        <v>0.55777335102271708</v>
      </c>
      <c r="N10">
        <v>531</v>
      </c>
      <c r="O10" s="4">
        <f t="shared" si="3"/>
        <v>4.916666666666667</v>
      </c>
    </row>
    <row r="11" spans="1:17">
      <c r="A11" s="3">
        <v>38490</v>
      </c>
      <c r="B11" t="s">
        <v>17</v>
      </c>
      <c r="C11" t="s">
        <v>18</v>
      </c>
      <c r="D11" t="s">
        <v>28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 s="4">
        <f t="shared" si="0"/>
        <v>0.16666666666666666</v>
      </c>
      <c r="L11" s="4">
        <f t="shared" si="1"/>
        <v>0.40824829046386302</v>
      </c>
      <c r="M11" s="4">
        <f t="shared" si="2"/>
        <v>0.16666666666666669</v>
      </c>
      <c r="N11">
        <v>531</v>
      </c>
      <c r="O11" s="4">
        <f t="shared" si="3"/>
        <v>0.49166666666666664</v>
      </c>
    </row>
    <row r="12" spans="1:17">
      <c r="A12" s="3">
        <v>38504</v>
      </c>
      <c r="B12" t="s">
        <v>17</v>
      </c>
      <c r="C12" t="s">
        <v>18</v>
      </c>
      <c r="D12" t="s">
        <v>19</v>
      </c>
      <c r="E12">
        <v>1</v>
      </c>
      <c r="F12">
        <v>10</v>
      </c>
      <c r="G12">
        <v>7</v>
      </c>
      <c r="H12">
        <v>18</v>
      </c>
      <c r="I12">
        <v>5</v>
      </c>
      <c r="J12">
        <v>15</v>
      </c>
      <c r="K12" s="4">
        <f t="shared" si="0"/>
        <v>9.3333333333333339</v>
      </c>
      <c r="L12" s="4">
        <f t="shared" si="1"/>
        <v>6.3456021516217573</v>
      </c>
      <c r="M12" s="4">
        <f t="shared" si="2"/>
        <v>2.5905812303633935</v>
      </c>
      <c r="N12">
        <v>531</v>
      </c>
      <c r="O12" s="4">
        <f t="shared" si="3"/>
        <v>27.533333333333335</v>
      </c>
      <c r="P12">
        <v>1153</v>
      </c>
      <c r="Q12">
        <f>P12*O12</f>
        <v>31745.933333333334</v>
      </c>
    </row>
    <row r="13" spans="1:17">
      <c r="A13" s="3">
        <v>38504</v>
      </c>
      <c r="B13" t="s">
        <v>17</v>
      </c>
      <c r="C13" t="s">
        <v>18</v>
      </c>
      <c r="D13" t="s">
        <v>20</v>
      </c>
      <c r="E13">
        <v>141</v>
      </c>
      <c r="F13">
        <v>105</v>
      </c>
      <c r="G13">
        <v>97</v>
      </c>
      <c r="H13">
        <v>89</v>
      </c>
      <c r="I13">
        <v>91</v>
      </c>
      <c r="J13">
        <v>83</v>
      </c>
      <c r="K13" s="4">
        <f t="shared" si="0"/>
        <v>101</v>
      </c>
      <c r="L13" s="4">
        <f t="shared" si="1"/>
        <v>20.976176963403031</v>
      </c>
      <c r="M13" s="4">
        <f t="shared" si="2"/>
        <v>8.5634883857767541</v>
      </c>
      <c r="N13">
        <v>531</v>
      </c>
      <c r="O13" s="4">
        <f t="shared" si="3"/>
        <v>297.95</v>
      </c>
      <c r="P13">
        <v>84</v>
      </c>
      <c r="Q13">
        <f>P13*O13</f>
        <v>25027.8</v>
      </c>
    </row>
    <row r="14" spans="1:17">
      <c r="A14" s="3">
        <v>38504</v>
      </c>
      <c r="B14" t="s">
        <v>17</v>
      </c>
      <c r="C14" t="s">
        <v>18</v>
      </c>
      <c r="D14" t="s">
        <v>29</v>
      </c>
      <c r="E14">
        <v>0</v>
      </c>
      <c r="F14">
        <v>3</v>
      </c>
      <c r="G14">
        <v>0</v>
      </c>
      <c r="H14">
        <v>0</v>
      </c>
      <c r="I14">
        <v>0</v>
      </c>
      <c r="J14">
        <v>0</v>
      </c>
      <c r="K14" s="4">
        <f t="shared" si="0"/>
        <v>0.5</v>
      </c>
      <c r="L14" s="4">
        <f t="shared" si="1"/>
        <v>1.2247448713915889</v>
      </c>
      <c r="M14" s="4">
        <f t="shared" si="2"/>
        <v>0.5</v>
      </c>
      <c r="N14">
        <v>531</v>
      </c>
      <c r="O14" s="4">
        <f t="shared" si="3"/>
        <v>1.4750000000000001</v>
      </c>
    </row>
    <row r="15" spans="1:17">
      <c r="A15" s="3">
        <v>38504</v>
      </c>
      <c r="B15" t="s">
        <v>17</v>
      </c>
      <c r="C15" t="s">
        <v>18</v>
      </c>
      <c r="D15" t="s">
        <v>22</v>
      </c>
      <c r="E15">
        <v>2</v>
      </c>
      <c r="F15">
        <v>3</v>
      </c>
      <c r="G15">
        <v>2</v>
      </c>
      <c r="H15">
        <v>1</v>
      </c>
      <c r="I15">
        <v>1</v>
      </c>
      <c r="J15">
        <v>0</v>
      </c>
      <c r="K15" s="4">
        <f t="shared" si="0"/>
        <v>1.5</v>
      </c>
      <c r="L15" s="4">
        <f t="shared" si="1"/>
        <v>1.0488088481701516</v>
      </c>
      <c r="M15" s="4">
        <f t="shared" si="2"/>
        <v>0.4281744192888377</v>
      </c>
      <c r="N15">
        <v>531</v>
      </c>
      <c r="O15" s="4">
        <f t="shared" si="3"/>
        <v>4.4249999999999998</v>
      </c>
      <c r="P15">
        <v>24578</v>
      </c>
      <c r="Q15">
        <f>P15*O15</f>
        <v>108757.65</v>
      </c>
    </row>
    <row r="16" spans="1:17">
      <c r="A16" s="3">
        <v>38504</v>
      </c>
      <c r="B16" t="s">
        <v>17</v>
      </c>
      <c r="C16" t="s">
        <v>18</v>
      </c>
      <c r="D16" t="s">
        <v>23</v>
      </c>
      <c r="E16">
        <v>4</v>
      </c>
      <c r="F16">
        <v>0</v>
      </c>
      <c r="G16">
        <v>3</v>
      </c>
      <c r="H16">
        <v>3</v>
      </c>
      <c r="I16">
        <v>3</v>
      </c>
      <c r="J16">
        <v>0</v>
      </c>
      <c r="K16" s="4">
        <f t="shared" si="0"/>
        <v>2.1666666666666665</v>
      </c>
      <c r="L16" s="4">
        <f t="shared" si="1"/>
        <v>1.7224014243685084</v>
      </c>
      <c r="M16" s="4">
        <f t="shared" si="2"/>
        <v>0.70316743699096629</v>
      </c>
      <c r="N16">
        <v>531</v>
      </c>
      <c r="O16" s="4">
        <f t="shared" si="3"/>
        <v>6.3916666666666666</v>
      </c>
    </row>
    <row r="17" spans="1:17">
      <c r="A17" s="3">
        <v>38504</v>
      </c>
      <c r="B17" t="s">
        <v>17</v>
      </c>
      <c r="C17" t="s">
        <v>18</v>
      </c>
      <c r="D17" t="s">
        <v>24</v>
      </c>
      <c r="E17">
        <v>2</v>
      </c>
      <c r="F17">
        <v>0</v>
      </c>
      <c r="G17">
        <v>1</v>
      </c>
      <c r="H17">
        <v>0</v>
      </c>
      <c r="I17">
        <v>0</v>
      </c>
      <c r="J17">
        <v>2</v>
      </c>
      <c r="K17" s="4">
        <f t="shared" si="0"/>
        <v>0.83333333333333337</v>
      </c>
      <c r="L17" s="4">
        <f t="shared" si="1"/>
        <v>0.98319208025017502</v>
      </c>
      <c r="M17" s="4">
        <f t="shared" si="2"/>
        <v>0.40138648595974319</v>
      </c>
      <c r="N17">
        <v>531</v>
      </c>
      <c r="O17" s="4">
        <f t="shared" si="3"/>
        <v>2.4583333333333335</v>
      </c>
      <c r="P17">
        <v>4800</v>
      </c>
      <c r="Q17">
        <f>P17*O17</f>
        <v>11800</v>
      </c>
    </row>
    <row r="18" spans="1:17">
      <c r="A18" s="3">
        <v>38504</v>
      </c>
      <c r="B18" t="s">
        <v>17</v>
      </c>
      <c r="C18" t="s">
        <v>18</v>
      </c>
      <c r="D18" t="s">
        <v>30</v>
      </c>
      <c r="E18">
        <v>2</v>
      </c>
      <c r="F18">
        <v>3</v>
      </c>
      <c r="G18">
        <v>2</v>
      </c>
      <c r="H18">
        <v>1</v>
      </c>
      <c r="I18">
        <v>0</v>
      </c>
      <c r="J18">
        <v>3</v>
      </c>
      <c r="K18" s="4">
        <f t="shared" si="0"/>
        <v>1.8333333333333333</v>
      </c>
      <c r="L18" s="4">
        <f t="shared" si="1"/>
        <v>1.169045194450012</v>
      </c>
      <c r="M18" s="4">
        <f t="shared" si="2"/>
        <v>0.47726070210921173</v>
      </c>
      <c r="N18">
        <v>531</v>
      </c>
      <c r="O18" s="4">
        <f t="shared" si="3"/>
        <v>5.4083333333333332</v>
      </c>
      <c r="P18">
        <v>243970</v>
      </c>
      <c r="Q18">
        <f>P18*O18</f>
        <v>1319471.0833333333</v>
      </c>
    </row>
    <row r="19" spans="1:17">
      <c r="A19" s="3">
        <v>38504</v>
      </c>
      <c r="B19" t="s">
        <v>17</v>
      </c>
      <c r="C19" t="s">
        <v>18</v>
      </c>
      <c r="D19" t="s">
        <v>25</v>
      </c>
      <c r="E19">
        <v>14</v>
      </c>
      <c r="F19">
        <v>14</v>
      </c>
      <c r="G19">
        <v>15</v>
      </c>
      <c r="H19">
        <v>16</v>
      </c>
      <c r="I19">
        <v>6</v>
      </c>
      <c r="J19">
        <v>14</v>
      </c>
      <c r="K19" s="4">
        <f t="shared" si="0"/>
        <v>13.166666666666666</v>
      </c>
      <c r="L19" s="4">
        <f t="shared" si="1"/>
        <v>3.6009258068817038</v>
      </c>
      <c r="M19" s="4">
        <f t="shared" si="2"/>
        <v>1.4700718047466623</v>
      </c>
      <c r="N19">
        <v>531</v>
      </c>
      <c r="O19" s="4">
        <f t="shared" si="3"/>
        <v>38.841666666666669</v>
      </c>
    </row>
    <row r="20" spans="1:17">
      <c r="A20" s="3">
        <v>38504</v>
      </c>
      <c r="B20" t="s">
        <v>17</v>
      </c>
      <c r="C20" t="s">
        <v>18</v>
      </c>
      <c r="D20" t="s">
        <v>31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 s="4">
        <f t="shared" si="0"/>
        <v>0.16666666666666666</v>
      </c>
      <c r="L20" s="4">
        <f t="shared" si="1"/>
        <v>0.40824829046386302</v>
      </c>
      <c r="M20" s="4">
        <f t="shared" si="2"/>
        <v>0.16666666666666669</v>
      </c>
      <c r="N20">
        <v>531</v>
      </c>
      <c r="O20" s="4">
        <f t="shared" si="3"/>
        <v>0.49166666666666664</v>
      </c>
    </row>
    <row r="21" spans="1:17">
      <c r="A21" s="3">
        <v>38504</v>
      </c>
      <c r="B21" t="s">
        <v>17</v>
      </c>
      <c r="C21" t="s">
        <v>18</v>
      </c>
      <c r="D21" t="s">
        <v>27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 s="4">
        <f t="shared" si="0"/>
        <v>0.16666666666666666</v>
      </c>
      <c r="L21" s="4">
        <f t="shared" si="1"/>
        <v>0.40824829046386302</v>
      </c>
      <c r="M21" s="4">
        <f t="shared" si="2"/>
        <v>0.16666666666666669</v>
      </c>
      <c r="N21">
        <v>531</v>
      </c>
      <c r="O21" s="4">
        <f t="shared" si="3"/>
        <v>0.49166666666666664</v>
      </c>
    </row>
    <row r="22" spans="1:17">
      <c r="A22" s="3">
        <v>38504</v>
      </c>
      <c r="B22" t="s">
        <v>17</v>
      </c>
      <c r="C22" t="s">
        <v>18</v>
      </c>
      <c r="D22" t="s">
        <v>28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 s="4">
        <f t="shared" si="0"/>
        <v>0.16666666666666666</v>
      </c>
      <c r="L22" s="4">
        <f t="shared" si="1"/>
        <v>0.40824829046386302</v>
      </c>
      <c r="M22" s="4">
        <f t="shared" si="2"/>
        <v>0.16666666666666669</v>
      </c>
      <c r="N22">
        <v>531</v>
      </c>
      <c r="O22" s="4">
        <f t="shared" si="3"/>
        <v>0.49166666666666664</v>
      </c>
    </row>
    <row r="23" spans="1:17">
      <c r="A23" s="3">
        <v>38511</v>
      </c>
      <c r="B23" t="s">
        <v>17</v>
      </c>
      <c r="C23" t="s">
        <v>18</v>
      </c>
      <c r="D23" t="s">
        <v>19</v>
      </c>
      <c r="E23">
        <v>20</v>
      </c>
      <c r="F23">
        <v>12</v>
      </c>
      <c r="G23">
        <v>14</v>
      </c>
      <c r="H23">
        <v>10</v>
      </c>
      <c r="I23">
        <v>8</v>
      </c>
      <c r="J23">
        <v>15</v>
      </c>
      <c r="K23" s="4">
        <f t="shared" si="0"/>
        <v>13.166666666666666</v>
      </c>
      <c r="L23" s="4">
        <f t="shared" si="1"/>
        <v>4.2150523919242868</v>
      </c>
      <c r="M23" s="4">
        <f t="shared" si="2"/>
        <v>1.720787933218707</v>
      </c>
      <c r="N23">
        <v>531</v>
      </c>
      <c r="O23" s="4">
        <f t="shared" si="3"/>
        <v>38.841666666666669</v>
      </c>
      <c r="P23">
        <v>1153</v>
      </c>
      <c r="Q23">
        <f>P23*O23</f>
        <v>44784.441666666666</v>
      </c>
    </row>
    <row r="24" spans="1:17">
      <c r="A24" s="3">
        <v>38511</v>
      </c>
      <c r="B24" t="s">
        <v>17</v>
      </c>
      <c r="C24" t="s">
        <v>18</v>
      </c>
      <c r="D24" t="s">
        <v>20</v>
      </c>
      <c r="E24">
        <v>68</v>
      </c>
      <c r="F24">
        <v>39</v>
      </c>
      <c r="G24">
        <v>110</v>
      </c>
      <c r="H24">
        <v>83</v>
      </c>
      <c r="I24">
        <v>83</v>
      </c>
      <c r="J24">
        <v>37</v>
      </c>
      <c r="K24" s="4">
        <f t="shared" si="0"/>
        <v>70</v>
      </c>
      <c r="L24" s="4">
        <f t="shared" si="1"/>
        <v>28.255972819918977</v>
      </c>
      <c r="M24" s="4">
        <f t="shared" si="2"/>
        <v>11.535452599125302</v>
      </c>
      <c r="N24">
        <v>531</v>
      </c>
      <c r="O24" s="4">
        <f t="shared" si="3"/>
        <v>206.5</v>
      </c>
      <c r="P24">
        <v>84</v>
      </c>
      <c r="Q24">
        <f>P24*O24</f>
        <v>17346</v>
      </c>
    </row>
    <row r="25" spans="1:17">
      <c r="A25" s="3">
        <v>38511</v>
      </c>
      <c r="B25" t="s">
        <v>17</v>
      </c>
      <c r="C25" t="s">
        <v>18</v>
      </c>
      <c r="D25" t="s">
        <v>22</v>
      </c>
      <c r="E25">
        <v>3</v>
      </c>
      <c r="F25">
        <v>4</v>
      </c>
      <c r="G25">
        <v>3</v>
      </c>
      <c r="H25">
        <v>3</v>
      </c>
      <c r="I25">
        <v>0</v>
      </c>
      <c r="J25">
        <v>3</v>
      </c>
      <c r="K25" s="4">
        <f t="shared" si="0"/>
        <v>2.6666666666666665</v>
      </c>
      <c r="L25" s="4">
        <f t="shared" si="1"/>
        <v>1.3662601021279466</v>
      </c>
      <c r="M25" s="4">
        <f t="shared" si="2"/>
        <v>0.55777335102271708</v>
      </c>
      <c r="N25">
        <v>531</v>
      </c>
      <c r="O25" s="4">
        <f t="shared" si="3"/>
        <v>7.8666666666666663</v>
      </c>
      <c r="P25">
        <v>24578</v>
      </c>
      <c r="Q25">
        <f>P25*O25</f>
        <v>193346.93333333332</v>
      </c>
    </row>
    <row r="26" spans="1:17">
      <c r="A26" s="3">
        <v>38511</v>
      </c>
      <c r="B26" t="s">
        <v>17</v>
      </c>
      <c r="C26" t="s">
        <v>18</v>
      </c>
      <c r="D26" t="s">
        <v>23</v>
      </c>
      <c r="E26">
        <v>7</v>
      </c>
      <c r="F26">
        <v>7</v>
      </c>
      <c r="G26">
        <v>16</v>
      </c>
      <c r="H26">
        <v>9</v>
      </c>
      <c r="I26">
        <v>12</v>
      </c>
      <c r="J26">
        <v>2</v>
      </c>
      <c r="K26" s="4">
        <f t="shared" si="0"/>
        <v>8.8333333333333339</v>
      </c>
      <c r="L26" s="4">
        <f t="shared" si="1"/>
        <v>4.7923550230201704</v>
      </c>
      <c r="M26" s="4">
        <f t="shared" si="2"/>
        <v>1.9564707454438917</v>
      </c>
      <c r="N26">
        <v>531</v>
      </c>
      <c r="O26" s="4">
        <f t="shared" si="3"/>
        <v>26.058333333333337</v>
      </c>
    </row>
    <row r="27" spans="1:17">
      <c r="A27" s="3">
        <v>38511</v>
      </c>
      <c r="B27" t="s">
        <v>17</v>
      </c>
      <c r="C27" t="s">
        <v>18</v>
      </c>
      <c r="D27" t="s">
        <v>24</v>
      </c>
      <c r="E27">
        <v>1</v>
      </c>
      <c r="F27">
        <v>1</v>
      </c>
      <c r="G27">
        <v>2</v>
      </c>
      <c r="H27">
        <v>0</v>
      </c>
      <c r="I27">
        <v>2</v>
      </c>
      <c r="J27">
        <v>4</v>
      </c>
      <c r="K27" s="4">
        <f t="shared" si="0"/>
        <v>1.6666666666666667</v>
      </c>
      <c r="L27" s="4">
        <f t="shared" si="1"/>
        <v>1.3662601021279464</v>
      </c>
      <c r="M27" s="4">
        <f t="shared" si="2"/>
        <v>0.55777335102271708</v>
      </c>
      <c r="N27">
        <v>531</v>
      </c>
      <c r="O27" s="4">
        <f t="shared" si="3"/>
        <v>4.916666666666667</v>
      </c>
      <c r="P27">
        <v>4800</v>
      </c>
      <c r="Q27">
        <f>P27*O27</f>
        <v>23600</v>
      </c>
    </row>
    <row r="28" spans="1:17">
      <c r="A28" s="3">
        <v>38511</v>
      </c>
      <c r="B28" t="s">
        <v>17</v>
      </c>
      <c r="C28" t="s">
        <v>18</v>
      </c>
      <c r="D28" t="s">
        <v>32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 s="4">
        <f t="shared" si="0"/>
        <v>0.16666666666666666</v>
      </c>
      <c r="L28" s="4">
        <f t="shared" si="1"/>
        <v>0.40824829046386302</v>
      </c>
      <c r="M28" s="4">
        <f t="shared" si="2"/>
        <v>0.16666666666666669</v>
      </c>
      <c r="N28">
        <v>531</v>
      </c>
      <c r="O28" s="4">
        <f t="shared" si="3"/>
        <v>0.49166666666666664</v>
      </c>
      <c r="P28">
        <v>1341</v>
      </c>
      <c r="Q28">
        <f>P28*O28</f>
        <v>659.32499999999993</v>
      </c>
    </row>
    <row r="29" spans="1:17">
      <c r="A29" s="3">
        <v>38511</v>
      </c>
      <c r="B29" t="s">
        <v>17</v>
      </c>
      <c r="C29" t="s">
        <v>18</v>
      </c>
      <c r="D29" t="s">
        <v>30</v>
      </c>
      <c r="E29">
        <v>5</v>
      </c>
      <c r="F29">
        <v>2</v>
      </c>
      <c r="G29">
        <v>3</v>
      </c>
      <c r="H29">
        <v>2</v>
      </c>
      <c r="I29">
        <v>4</v>
      </c>
      <c r="J29">
        <v>6</v>
      </c>
      <c r="K29" s="4">
        <f t="shared" si="0"/>
        <v>3.6666666666666665</v>
      </c>
      <c r="L29" s="4">
        <f t="shared" si="1"/>
        <v>1.6329931618554518</v>
      </c>
      <c r="M29" s="4">
        <f t="shared" si="2"/>
        <v>0.66666666666666663</v>
      </c>
      <c r="N29">
        <v>531</v>
      </c>
      <c r="O29" s="4">
        <f t="shared" si="3"/>
        <v>10.816666666666666</v>
      </c>
      <c r="P29">
        <v>243970</v>
      </c>
      <c r="Q29">
        <f>P29*O29</f>
        <v>2638942.1666666665</v>
      </c>
    </row>
    <row r="30" spans="1:17">
      <c r="A30" s="3">
        <v>38511</v>
      </c>
      <c r="B30" t="s">
        <v>17</v>
      </c>
      <c r="C30" t="s">
        <v>18</v>
      </c>
      <c r="D30" t="s">
        <v>25</v>
      </c>
      <c r="E30">
        <v>3</v>
      </c>
      <c r="F30">
        <v>5</v>
      </c>
      <c r="G30">
        <v>4</v>
      </c>
      <c r="H30">
        <v>1</v>
      </c>
      <c r="I30">
        <v>4</v>
      </c>
      <c r="J30">
        <v>4</v>
      </c>
      <c r="K30" s="4">
        <f t="shared" si="0"/>
        <v>3.5</v>
      </c>
      <c r="L30" s="4">
        <f t="shared" si="1"/>
        <v>1.3784048752090221</v>
      </c>
      <c r="M30" s="4">
        <f t="shared" si="2"/>
        <v>0.56273143387113778</v>
      </c>
      <c r="N30">
        <v>531</v>
      </c>
      <c r="O30" s="4">
        <f t="shared" si="3"/>
        <v>10.325000000000001</v>
      </c>
    </row>
    <row r="31" spans="1:17">
      <c r="A31" s="3">
        <v>38511</v>
      </c>
      <c r="B31" t="s">
        <v>17</v>
      </c>
      <c r="C31" t="s">
        <v>18</v>
      </c>
      <c r="D31" t="s">
        <v>31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 s="4">
        <f t="shared" si="0"/>
        <v>0.16666666666666666</v>
      </c>
      <c r="L31" s="4">
        <f t="shared" si="1"/>
        <v>0.40824829046386302</v>
      </c>
      <c r="M31" s="4">
        <f t="shared" si="2"/>
        <v>0.16666666666666669</v>
      </c>
      <c r="N31">
        <v>531</v>
      </c>
      <c r="O31" s="4">
        <f t="shared" si="3"/>
        <v>0.49166666666666664</v>
      </c>
    </row>
    <row r="32" spans="1:17">
      <c r="A32" s="3">
        <v>38511</v>
      </c>
      <c r="B32" t="s">
        <v>17</v>
      </c>
      <c r="C32" t="s">
        <v>18</v>
      </c>
      <c r="D32" t="s">
        <v>26</v>
      </c>
      <c r="E32">
        <v>0</v>
      </c>
      <c r="F32">
        <v>0</v>
      </c>
      <c r="G32">
        <v>0</v>
      </c>
      <c r="H32">
        <v>0</v>
      </c>
      <c r="I32">
        <v>2</v>
      </c>
      <c r="J32">
        <v>0</v>
      </c>
      <c r="K32" s="4">
        <f t="shared" si="0"/>
        <v>0.33333333333333331</v>
      </c>
      <c r="L32" s="4">
        <f t="shared" si="1"/>
        <v>0.81649658092772603</v>
      </c>
      <c r="M32" s="4">
        <f t="shared" si="2"/>
        <v>0.33333333333333337</v>
      </c>
      <c r="N32">
        <v>531</v>
      </c>
      <c r="O32" s="4">
        <f t="shared" si="3"/>
        <v>0.98333333333333328</v>
      </c>
    </row>
    <row r="33" spans="1:17">
      <c r="A33" s="3">
        <v>38511</v>
      </c>
      <c r="B33" t="s">
        <v>17</v>
      </c>
      <c r="C33" t="s">
        <v>18</v>
      </c>
      <c r="D33" t="s">
        <v>27</v>
      </c>
      <c r="E33">
        <v>0</v>
      </c>
      <c r="F33">
        <v>2</v>
      </c>
      <c r="G33">
        <v>0</v>
      </c>
      <c r="H33">
        <v>0</v>
      </c>
      <c r="I33">
        <v>0</v>
      </c>
      <c r="J33">
        <v>1</v>
      </c>
      <c r="K33" s="4">
        <f t="shared" si="0"/>
        <v>0.5</v>
      </c>
      <c r="L33" s="4">
        <f t="shared" si="1"/>
        <v>0.83666002653407556</v>
      </c>
      <c r="M33" s="4">
        <f t="shared" si="2"/>
        <v>0.34156502553198664</v>
      </c>
      <c r="N33">
        <v>531</v>
      </c>
      <c r="O33" s="4">
        <f t="shared" si="3"/>
        <v>1.4750000000000001</v>
      </c>
    </row>
    <row r="34" spans="1:17">
      <c r="A34" s="3">
        <v>38511</v>
      </c>
      <c r="B34" t="s">
        <v>17</v>
      </c>
      <c r="C34" t="s">
        <v>18</v>
      </c>
      <c r="D34" t="s">
        <v>28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 s="4">
        <f t="shared" si="0"/>
        <v>0.16666666666666666</v>
      </c>
      <c r="L34" s="4">
        <f t="shared" si="1"/>
        <v>0.40824829046386302</v>
      </c>
      <c r="M34" s="4">
        <f t="shared" si="2"/>
        <v>0.16666666666666669</v>
      </c>
      <c r="N34">
        <v>531</v>
      </c>
      <c r="O34" s="4">
        <f t="shared" si="3"/>
        <v>0.49166666666666664</v>
      </c>
    </row>
    <row r="35" spans="1:17">
      <c r="A35" s="3">
        <v>38518</v>
      </c>
      <c r="B35" t="s">
        <v>17</v>
      </c>
      <c r="C35" t="s">
        <v>18</v>
      </c>
      <c r="D35" t="s">
        <v>19</v>
      </c>
      <c r="E35">
        <v>6</v>
      </c>
      <c r="F35">
        <v>3</v>
      </c>
      <c r="G35">
        <v>5</v>
      </c>
      <c r="H35">
        <v>6</v>
      </c>
      <c r="I35">
        <v>7</v>
      </c>
      <c r="J35">
        <v>4</v>
      </c>
      <c r="K35" s="4">
        <f t="shared" si="0"/>
        <v>5.166666666666667</v>
      </c>
      <c r="L35" s="4">
        <f t="shared" si="1"/>
        <v>1.4719601443879753</v>
      </c>
      <c r="M35" s="4">
        <f t="shared" si="2"/>
        <v>0.60092521257733189</v>
      </c>
      <c r="N35">
        <v>531</v>
      </c>
      <c r="O35" s="4">
        <f t="shared" si="3"/>
        <v>15.241666666666669</v>
      </c>
      <c r="P35">
        <v>1153</v>
      </c>
      <c r="Q35">
        <f>P35*O35</f>
        <v>17573.64166666667</v>
      </c>
    </row>
    <row r="36" spans="1:17">
      <c r="A36" s="3">
        <v>38518</v>
      </c>
      <c r="B36" t="s">
        <v>17</v>
      </c>
      <c r="C36" t="s">
        <v>18</v>
      </c>
      <c r="D36" t="s">
        <v>20</v>
      </c>
      <c r="E36">
        <v>192</v>
      </c>
      <c r="F36">
        <v>35</v>
      </c>
      <c r="G36">
        <v>71</v>
      </c>
      <c r="H36">
        <v>187</v>
      </c>
      <c r="I36">
        <v>101</v>
      </c>
      <c r="J36">
        <v>101</v>
      </c>
      <c r="K36" s="4">
        <f t="shared" si="0"/>
        <v>114.5</v>
      </c>
      <c r="L36" s="4">
        <f t="shared" si="1"/>
        <v>62.991269236299722</v>
      </c>
      <c r="M36" s="4">
        <f t="shared" si="2"/>
        <v>25.716077979868288</v>
      </c>
      <c r="N36">
        <v>531</v>
      </c>
      <c r="O36" s="4">
        <f t="shared" si="3"/>
        <v>337.77500000000003</v>
      </c>
      <c r="P36">
        <v>84</v>
      </c>
      <c r="Q36">
        <f>P36*O36</f>
        <v>28373.100000000002</v>
      </c>
    </row>
    <row r="37" spans="1:17">
      <c r="A37" s="3">
        <v>38518</v>
      </c>
      <c r="B37" t="s">
        <v>17</v>
      </c>
      <c r="C37" t="s">
        <v>18</v>
      </c>
      <c r="D37" t="s">
        <v>21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 s="4">
        <f t="shared" si="0"/>
        <v>0.16666666666666666</v>
      </c>
      <c r="L37" s="4">
        <f t="shared" si="1"/>
        <v>0.40824829046386302</v>
      </c>
      <c r="M37" s="4">
        <f t="shared" si="2"/>
        <v>0.16666666666666669</v>
      </c>
      <c r="N37">
        <v>531</v>
      </c>
      <c r="O37" s="4">
        <f t="shared" si="3"/>
        <v>0.49166666666666664</v>
      </c>
      <c r="P37">
        <v>4700</v>
      </c>
      <c r="Q37">
        <f>P37*O37</f>
        <v>2310.833333333333</v>
      </c>
    </row>
    <row r="38" spans="1:17">
      <c r="A38" s="3">
        <v>38518</v>
      </c>
      <c r="B38" t="s">
        <v>17</v>
      </c>
      <c r="C38" t="s">
        <v>18</v>
      </c>
      <c r="D38" t="s">
        <v>22</v>
      </c>
      <c r="E38">
        <v>1</v>
      </c>
      <c r="F38">
        <v>1</v>
      </c>
      <c r="G38">
        <v>7</v>
      </c>
      <c r="H38">
        <v>4</v>
      </c>
      <c r="I38">
        <v>5</v>
      </c>
      <c r="J38">
        <v>1</v>
      </c>
      <c r="K38" s="4">
        <f t="shared" si="0"/>
        <v>3.1666666666666665</v>
      </c>
      <c r="L38" s="4">
        <f t="shared" si="1"/>
        <v>2.5625508125043428</v>
      </c>
      <c r="M38" s="4">
        <f t="shared" si="2"/>
        <v>1.0461569884316813</v>
      </c>
      <c r="N38">
        <v>531</v>
      </c>
      <c r="O38" s="4">
        <f t="shared" si="3"/>
        <v>9.3416666666666668</v>
      </c>
      <c r="P38">
        <v>24578</v>
      </c>
      <c r="Q38">
        <f>P38*O38</f>
        <v>229599.48333333334</v>
      </c>
    </row>
    <row r="39" spans="1:17">
      <c r="A39" s="3">
        <v>38518</v>
      </c>
      <c r="B39" t="s">
        <v>17</v>
      </c>
      <c r="C39" t="s">
        <v>18</v>
      </c>
      <c r="D39" t="s">
        <v>23</v>
      </c>
      <c r="E39">
        <v>4</v>
      </c>
      <c r="F39">
        <v>9</v>
      </c>
      <c r="G39">
        <v>9</v>
      </c>
      <c r="H39">
        <v>5</v>
      </c>
      <c r="I39">
        <v>8</v>
      </c>
      <c r="J39">
        <v>8</v>
      </c>
      <c r="K39" s="4">
        <f t="shared" si="0"/>
        <v>7.166666666666667</v>
      </c>
      <c r="L39" s="4">
        <f t="shared" si="1"/>
        <v>2.1369760566432801</v>
      </c>
      <c r="M39" s="4">
        <f t="shared" si="2"/>
        <v>0.87241682188682645</v>
      </c>
      <c r="N39">
        <v>531</v>
      </c>
      <c r="O39" s="4">
        <f t="shared" si="3"/>
        <v>21.141666666666669</v>
      </c>
    </row>
    <row r="40" spans="1:17">
      <c r="A40" s="3">
        <v>38518</v>
      </c>
      <c r="B40" t="s">
        <v>17</v>
      </c>
      <c r="C40" t="s">
        <v>18</v>
      </c>
      <c r="D40" t="s">
        <v>33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 s="4">
        <f t="shared" si="0"/>
        <v>0.16666666666666666</v>
      </c>
      <c r="L40" s="4">
        <f t="shared" si="1"/>
        <v>0.40824829046386302</v>
      </c>
      <c r="M40" s="4">
        <f t="shared" si="2"/>
        <v>0.16666666666666669</v>
      </c>
      <c r="N40">
        <v>531</v>
      </c>
      <c r="O40" s="4">
        <f t="shared" si="3"/>
        <v>0.49166666666666664</v>
      </c>
    </row>
    <row r="41" spans="1:17">
      <c r="A41" s="3">
        <v>38518</v>
      </c>
      <c r="B41" t="s">
        <v>17</v>
      </c>
      <c r="C41" t="s">
        <v>18</v>
      </c>
      <c r="D41" t="s">
        <v>24</v>
      </c>
      <c r="E41">
        <v>1</v>
      </c>
      <c r="F41">
        <v>1</v>
      </c>
      <c r="G41">
        <v>2</v>
      </c>
      <c r="H41">
        <v>2</v>
      </c>
      <c r="I41">
        <v>2</v>
      </c>
      <c r="J41">
        <v>0</v>
      </c>
      <c r="K41" s="4">
        <f t="shared" si="0"/>
        <v>1.3333333333333333</v>
      </c>
      <c r="L41" s="4">
        <f t="shared" si="1"/>
        <v>0.81649658092772603</v>
      </c>
      <c r="M41" s="4">
        <f t="shared" si="2"/>
        <v>0.33333333333333337</v>
      </c>
      <c r="N41">
        <v>531</v>
      </c>
      <c r="O41" s="4">
        <f t="shared" si="3"/>
        <v>3.9333333333333331</v>
      </c>
      <c r="P41">
        <v>4800</v>
      </c>
      <c r="Q41">
        <f>P41*O41</f>
        <v>18880</v>
      </c>
    </row>
    <row r="42" spans="1:17">
      <c r="A42" s="3">
        <v>38518</v>
      </c>
      <c r="B42" t="s">
        <v>17</v>
      </c>
      <c r="C42" t="s">
        <v>18</v>
      </c>
      <c r="D42" t="s">
        <v>34</v>
      </c>
      <c r="E42">
        <v>0</v>
      </c>
      <c r="F42">
        <v>2</v>
      </c>
      <c r="G42">
        <v>0</v>
      </c>
      <c r="H42">
        <v>1</v>
      </c>
      <c r="I42">
        <v>0</v>
      </c>
      <c r="J42">
        <v>0</v>
      </c>
      <c r="K42" s="4">
        <f t="shared" si="0"/>
        <v>0.5</v>
      </c>
      <c r="L42" s="4">
        <f t="shared" si="1"/>
        <v>0.83666002653407556</v>
      </c>
      <c r="M42" s="4">
        <f t="shared" si="2"/>
        <v>0.34156502553198664</v>
      </c>
      <c r="N42">
        <v>531</v>
      </c>
      <c r="O42" s="4">
        <f t="shared" si="3"/>
        <v>1.4750000000000001</v>
      </c>
    </row>
    <row r="43" spans="1:17">
      <c r="A43" s="3">
        <v>38518</v>
      </c>
      <c r="B43" t="s">
        <v>17</v>
      </c>
      <c r="C43" t="s">
        <v>18</v>
      </c>
      <c r="D43" t="s">
        <v>32</v>
      </c>
      <c r="E43">
        <v>0</v>
      </c>
      <c r="F43">
        <v>0</v>
      </c>
      <c r="G43">
        <v>0</v>
      </c>
      <c r="H43">
        <v>0</v>
      </c>
      <c r="I43">
        <v>4</v>
      </c>
      <c r="J43">
        <v>1</v>
      </c>
      <c r="K43" s="4">
        <f t="shared" si="0"/>
        <v>0.83333333333333337</v>
      </c>
      <c r="L43" s="4">
        <f t="shared" si="1"/>
        <v>1.602081978759722</v>
      </c>
      <c r="M43" s="4">
        <f t="shared" si="2"/>
        <v>0.65404722901161949</v>
      </c>
      <c r="N43">
        <v>531</v>
      </c>
      <c r="O43" s="4">
        <f t="shared" si="3"/>
        <v>2.4583333333333335</v>
      </c>
      <c r="P43">
        <v>1341</v>
      </c>
      <c r="Q43">
        <f>P43*O43</f>
        <v>3296.625</v>
      </c>
    </row>
    <row r="44" spans="1:17">
      <c r="A44" s="3">
        <v>38518</v>
      </c>
      <c r="B44" t="s">
        <v>17</v>
      </c>
      <c r="C44" t="s">
        <v>18</v>
      </c>
      <c r="D44" t="s">
        <v>30</v>
      </c>
      <c r="E44">
        <v>1</v>
      </c>
      <c r="F44">
        <v>5</v>
      </c>
      <c r="G44">
        <v>1</v>
      </c>
      <c r="H44">
        <v>1</v>
      </c>
      <c r="I44">
        <v>4</v>
      </c>
      <c r="J44">
        <v>1</v>
      </c>
      <c r="K44" s="4">
        <f t="shared" si="0"/>
        <v>2.1666666666666665</v>
      </c>
      <c r="L44" s="4">
        <f t="shared" si="1"/>
        <v>1.8348478592697179</v>
      </c>
      <c r="M44" s="4">
        <f t="shared" si="2"/>
        <v>0.74907350180814114</v>
      </c>
      <c r="N44">
        <v>531</v>
      </c>
      <c r="O44" s="4">
        <f t="shared" si="3"/>
        <v>6.3916666666666666</v>
      </c>
      <c r="P44">
        <v>243970</v>
      </c>
      <c r="Q44">
        <f>P44*O44</f>
        <v>1559374.9166666667</v>
      </c>
    </row>
    <row r="45" spans="1:17">
      <c r="A45" s="3">
        <v>38518</v>
      </c>
      <c r="B45" t="s">
        <v>17</v>
      </c>
      <c r="C45" t="s">
        <v>18</v>
      </c>
      <c r="D45" t="s">
        <v>25</v>
      </c>
      <c r="E45">
        <v>2</v>
      </c>
      <c r="F45">
        <v>0</v>
      </c>
      <c r="G45">
        <v>1</v>
      </c>
      <c r="H45">
        <v>0</v>
      </c>
      <c r="I45">
        <v>1</v>
      </c>
      <c r="J45">
        <v>0</v>
      </c>
      <c r="K45" s="4">
        <f t="shared" si="0"/>
        <v>0.66666666666666663</v>
      </c>
      <c r="L45" s="4">
        <f t="shared" si="1"/>
        <v>0.81649658092772603</v>
      </c>
      <c r="M45" s="4">
        <f t="shared" si="2"/>
        <v>0.33333333333333337</v>
      </c>
      <c r="N45">
        <v>531</v>
      </c>
      <c r="O45" s="4">
        <f t="shared" si="3"/>
        <v>1.9666666666666666</v>
      </c>
    </row>
    <row r="46" spans="1:17">
      <c r="A46" s="3">
        <v>38518</v>
      </c>
      <c r="B46" t="s">
        <v>17</v>
      </c>
      <c r="C46" t="s">
        <v>18</v>
      </c>
      <c r="D46" t="s">
        <v>27</v>
      </c>
      <c r="E46">
        <v>4</v>
      </c>
      <c r="F46">
        <v>1</v>
      </c>
      <c r="G46">
        <v>0</v>
      </c>
      <c r="H46">
        <v>2</v>
      </c>
      <c r="I46">
        <v>1</v>
      </c>
      <c r="J46">
        <v>1</v>
      </c>
      <c r="K46" s="4">
        <f t="shared" si="0"/>
        <v>1.5</v>
      </c>
      <c r="L46" s="4">
        <f t="shared" si="1"/>
        <v>1.3784048752090221</v>
      </c>
      <c r="M46" s="4">
        <f t="shared" si="2"/>
        <v>0.56273143387113778</v>
      </c>
      <c r="N46">
        <v>531</v>
      </c>
      <c r="O46" s="4">
        <f t="shared" si="3"/>
        <v>4.4249999999999998</v>
      </c>
    </row>
    <row r="47" spans="1:17">
      <c r="A47" s="3">
        <v>38525</v>
      </c>
      <c r="B47" t="s">
        <v>17</v>
      </c>
      <c r="C47" t="s">
        <v>18</v>
      </c>
      <c r="D47" t="s">
        <v>19</v>
      </c>
      <c r="E47">
        <v>11</v>
      </c>
      <c r="F47">
        <v>11</v>
      </c>
      <c r="G47">
        <v>2</v>
      </c>
      <c r="H47">
        <v>7</v>
      </c>
      <c r="I47">
        <v>10</v>
      </c>
      <c r="J47">
        <v>13</v>
      </c>
      <c r="K47" s="4">
        <f t="shared" si="0"/>
        <v>9</v>
      </c>
      <c r="L47" s="4">
        <f t="shared" si="1"/>
        <v>3.9496835316262997</v>
      </c>
      <c r="M47" s="4">
        <f t="shared" si="2"/>
        <v>1.61245154965971</v>
      </c>
      <c r="N47">
        <v>531</v>
      </c>
      <c r="O47" s="4">
        <f t="shared" si="3"/>
        <v>26.55</v>
      </c>
      <c r="P47">
        <v>1153</v>
      </c>
      <c r="Q47">
        <f>P47*O47</f>
        <v>30612.15</v>
      </c>
    </row>
    <row r="48" spans="1:17">
      <c r="A48" s="3">
        <v>38525</v>
      </c>
      <c r="B48" t="s">
        <v>17</v>
      </c>
      <c r="C48" t="s">
        <v>18</v>
      </c>
      <c r="D48" t="s">
        <v>20</v>
      </c>
      <c r="E48">
        <v>70</v>
      </c>
      <c r="F48">
        <v>74</v>
      </c>
      <c r="G48">
        <v>106</v>
      </c>
      <c r="H48">
        <v>149</v>
      </c>
      <c r="I48">
        <v>106</v>
      </c>
      <c r="J48">
        <v>101</v>
      </c>
      <c r="K48" s="4">
        <f t="shared" si="0"/>
        <v>101</v>
      </c>
      <c r="L48" s="4">
        <f t="shared" si="1"/>
        <v>28.439409276565502</v>
      </c>
      <c r="M48" s="4">
        <f t="shared" si="2"/>
        <v>11.610340218959994</v>
      </c>
      <c r="N48">
        <v>531</v>
      </c>
      <c r="O48" s="4">
        <f t="shared" si="3"/>
        <v>297.95</v>
      </c>
      <c r="P48">
        <v>84</v>
      </c>
      <c r="Q48">
        <f>P48*O48</f>
        <v>25027.8</v>
      </c>
    </row>
    <row r="49" spans="1:17">
      <c r="A49" s="3">
        <v>38525</v>
      </c>
      <c r="B49" t="s">
        <v>17</v>
      </c>
      <c r="C49" t="s">
        <v>18</v>
      </c>
      <c r="D49" t="s">
        <v>22</v>
      </c>
      <c r="E49">
        <v>4</v>
      </c>
      <c r="F49">
        <v>4</v>
      </c>
      <c r="G49">
        <v>5</v>
      </c>
      <c r="H49">
        <v>5</v>
      </c>
      <c r="I49">
        <v>5</v>
      </c>
      <c r="J49">
        <v>5</v>
      </c>
      <c r="K49" s="4">
        <f t="shared" si="0"/>
        <v>4.666666666666667</v>
      </c>
      <c r="L49" s="4">
        <f t="shared" si="1"/>
        <v>0.51639777949432408</v>
      </c>
      <c r="M49" s="4">
        <f t="shared" si="2"/>
        <v>0.21081851067789273</v>
      </c>
      <c r="N49">
        <v>531</v>
      </c>
      <c r="O49" s="4">
        <f t="shared" si="3"/>
        <v>13.766666666666667</v>
      </c>
      <c r="P49">
        <v>24578</v>
      </c>
      <c r="Q49">
        <f>P49*O49</f>
        <v>338357.13333333336</v>
      </c>
    </row>
    <row r="50" spans="1:17">
      <c r="A50" s="3">
        <v>38525</v>
      </c>
      <c r="B50" t="s">
        <v>17</v>
      </c>
      <c r="C50" t="s">
        <v>18</v>
      </c>
      <c r="D50" t="s">
        <v>23</v>
      </c>
      <c r="E50">
        <v>5</v>
      </c>
      <c r="F50">
        <v>5</v>
      </c>
      <c r="G50">
        <v>3</v>
      </c>
      <c r="H50">
        <v>6</v>
      </c>
      <c r="I50">
        <v>1</v>
      </c>
      <c r="J50">
        <v>3</v>
      </c>
      <c r="K50" s="4">
        <f t="shared" si="0"/>
        <v>3.8333333333333335</v>
      </c>
      <c r="L50" s="4">
        <f t="shared" si="1"/>
        <v>1.8348478592697177</v>
      </c>
      <c r="M50" s="4">
        <f t="shared" si="2"/>
        <v>0.74907350180814103</v>
      </c>
      <c r="N50">
        <v>531</v>
      </c>
      <c r="O50" s="4">
        <f t="shared" si="3"/>
        <v>11.308333333333334</v>
      </c>
    </row>
    <row r="51" spans="1:17">
      <c r="A51" s="3">
        <v>38525</v>
      </c>
      <c r="B51" t="s">
        <v>17</v>
      </c>
      <c r="C51" t="s">
        <v>18</v>
      </c>
      <c r="D51" t="s">
        <v>24</v>
      </c>
      <c r="E51">
        <v>2</v>
      </c>
      <c r="F51">
        <v>5</v>
      </c>
      <c r="G51">
        <v>4</v>
      </c>
      <c r="H51">
        <v>1</v>
      </c>
      <c r="I51">
        <v>0</v>
      </c>
      <c r="J51">
        <v>7</v>
      </c>
      <c r="K51" s="4">
        <f t="shared" si="0"/>
        <v>3.1666666666666665</v>
      </c>
      <c r="L51" s="4">
        <f t="shared" si="1"/>
        <v>2.6394443859772205</v>
      </c>
      <c r="M51" s="4">
        <f t="shared" si="2"/>
        <v>1.077548658349641</v>
      </c>
      <c r="N51">
        <v>531</v>
      </c>
      <c r="O51" s="4">
        <f t="shared" si="3"/>
        <v>9.3416666666666668</v>
      </c>
      <c r="P51">
        <v>4800</v>
      </c>
      <c r="Q51">
        <f>P51*O51</f>
        <v>44840</v>
      </c>
    </row>
    <row r="52" spans="1:17">
      <c r="A52" s="3">
        <v>38525</v>
      </c>
      <c r="B52" t="s">
        <v>17</v>
      </c>
      <c r="C52" t="s">
        <v>18</v>
      </c>
      <c r="D52" t="s">
        <v>32</v>
      </c>
      <c r="E52">
        <v>4</v>
      </c>
      <c r="F52">
        <v>0</v>
      </c>
      <c r="G52">
        <v>1</v>
      </c>
      <c r="H52">
        <v>2</v>
      </c>
      <c r="I52">
        <v>1</v>
      </c>
      <c r="J52">
        <v>1</v>
      </c>
      <c r="K52" s="4">
        <f t="shared" si="0"/>
        <v>1.5</v>
      </c>
      <c r="L52" s="4">
        <f t="shared" si="1"/>
        <v>1.3784048752090221</v>
      </c>
      <c r="M52" s="4">
        <f t="shared" si="2"/>
        <v>0.56273143387113778</v>
      </c>
      <c r="N52">
        <v>531</v>
      </c>
      <c r="O52" s="4">
        <f t="shared" si="3"/>
        <v>4.4249999999999998</v>
      </c>
      <c r="P52">
        <v>1341</v>
      </c>
      <c r="Q52">
        <f>P52*O52</f>
        <v>5933.9250000000002</v>
      </c>
    </row>
    <row r="53" spans="1:17">
      <c r="A53" s="3">
        <v>38525</v>
      </c>
      <c r="B53" t="s">
        <v>17</v>
      </c>
      <c r="C53" t="s">
        <v>18</v>
      </c>
      <c r="D53" t="s">
        <v>35</v>
      </c>
      <c r="E53">
        <v>0</v>
      </c>
      <c r="F53">
        <v>0</v>
      </c>
      <c r="G53">
        <v>0</v>
      </c>
      <c r="H53">
        <v>0</v>
      </c>
      <c r="I53">
        <v>1</v>
      </c>
      <c r="J53">
        <v>2</v>
      </c>
      <c r="K53" s="4">
        <f t="shared" si="0"/>
        <v>0.5</v>
      </c>
      <c r="L53" s="4">
        <f t="shared" si="1"/>
        <v>0.83666002653407556</v>
      </c>
      <c r="M53" s="4">
        <f t="shared" si="2"/>
        <v>0.34156502553198664</v>
      </c>
      <c r="N53">
        <v>531</v>
      </c>
      <c r="O53" s="4">
        <f t="shared" si="3"/>
        <v>1.4750000000000001</v>
      </c>
      <c r="P53">
        <v>84480</v>
      </c>
      <c r="Q53">
        <f>P53*O53</f>
        <v>124608.00000000001</v>
      </c>
    </row>
    <row r="54" spans="1:17">
      <c r="A54" s="3">
        <v>38525</v>
      </c>
      <c r="B54" t="s">
        <v>17</v>
      </c>
      <c r="C54" t="s">
        <v>18</v>
      </c>
      <c r="D54" t="s">
        <v>30</v>
      </c>
      <c r="E54">
        <v>9</v>
      </c>
      <c r="F54">
        <v>11</v>
      </c>
      <c r="G54">
        <v>3</v>
      </c>
      <c r="H54">
        <v>8</v>
      </c>
      <c r="I54">
        <v>20</v>
      </c>
      <c r="J54">
        <v>7</v>
      </c>
      <c r="K54" s="4">
        <f t="shared" si="0"/>
        <v>9.6666666666666661</v>
      </c>
      <c r="L54" s="4">
        <f t="shared" si="1"/>
        <v>5.7154760664940829</v>
      </c>
      <c r="M54" s="4">
        <f t="shared" si="2"/>
        <v>2.3333333333333339</v>
      </c>
      <c r="N54">
        <v>531</v>
      </c>
      <c r="O54" s="4">
        <f t="shared" si="3"/>
        <v>28.516666666666666</v>
      </c>
      <c r="P54">
        <v>243970</v>
      </c>
      <c r="Q54">
        <f>P54*O54</f>
        <v>6957211.166666666</v>
      </c>
    </row>
    <row r="55" spans="1:17">
      <c r="A55" s="3">
        <v>38525</v>
      </c>
      <c r="B55" t="s">
        <v>17</v>
      </c>
      <c r="C55" t="s">
        <v>18</v>
      </c>
      <c r="D55" t="s">
        <v>27</v>
      </c>
      <c r="E55">
        <v>0</v>
      </c>
      <c r="F55">
        <v>0</v>
      </c>
      <c r="G55">
        <v>1</v>
      </c>
      <c r="H55">
        <v>3</v>
      </c>
      <c r="I55">
        <v>1</v>
      </c>
      <c r="J55">
        <v>2</v>
      </c>
      <c r="K55" s="4">
        <f t="shared" si="0"/>
        <v>1.1666666666666667</v>
      </c>
      <c r="L55" s="4">
        <f t="shared" si="1"/>
        <v>1.1690451944500122</v>
      </c>
      <c r="M55" s="4">
        <f t="shared" si="2"/>
        <v>0.47726070210921184</v>
      </c>
      <c r="N55">
        <v>531</v>
      </c>
      <c r="O55" s="4">
        <f t="shared" si="3"/>
        <v>3.4416666666666669</v>
      </c>
    </row>
    <row r="56" spans="1:17">
      <c r="A56" s="3">
        <v>38525</v>
      </c>
      <c r="B56" t="s">
        <v>17</v>
      </c>
      <c r="C56" t="s">
        <v>18</v>
      </c>
      <c r="D56" t="s">
        <v>36</v>
      </c>
      <c r="E56">
        <v>0</v>
      </c>
      <c r="F56">
        <v>0</v>
      </c>
      <c r="G56">
        <v>2</v>
      </c>
      <c r="H56">
        <v>0</v>
      </c>
      <c r="I56">
        <v>0</v>
      </c>
      <c r="J56">
        <v>0</v>
      </c>
      <c r="K56" s="4">
        <f t="shared" si="0"/>
        <v>0.33333333333333331</v>
      </c>
      <c r="L56" s="4">
        <f t="shared" si="1"/>
        <v>0.81649658092772603</v>
      </c>
      <c r="M56" s="4">
        <f t="shared" si="2"/>
        <v>0.33333333333333337</v>
      </c>
      <c r="N56">
        <v>531</v>
      </c>
      <c r="O56" s="4">
        <f t="shared" si="3"/>
        <v>0.98333333333333328</v>
      </c>
      <c r="P56">
        <v>105605</v>
      </c>
      <c r="Q56">
        <f>P56*O56</f>
        <v>103844.91666666666</v>
      </c>
    </row>
    <row r="57" spans="1:17">
      <c r="A57" s="3">
        <v>38532</v>
      </c>
      <c r="B57" t="s">
        <v>17</v>
      </c>
      <c r="C57" t="s">
        <v>18</v>
      </c>
      <c r="D57" t="s">
        <v>19</v>
      </c>
      <c r="E57">
        <v>7</v>
      </c>
      <c r="F57">
        <v>5</v>
      </c>
      <c r="G57">
        <v>4</v>
      </c>
      <c r="H57">
        <v>6</v>
      </c>
      <c r="I57">
        <v>4</v>
      </c>
      <c r="J57">
        <v>2</v>
      </c>
      <c r="K57" s="4">
        <f t="shared" si="0"/>
        <v>4.666666666666667</v>
      </c>
      <c r="L57" s="4">
        <f t="shared" si="1"/>
        <v>1.7511900715418269</v>
      </c>
      <c r="M57" s="4">
        <f t="shared" si="2"/>
        <v>0.71492035298424084</v>
      </c>
      <c r="N57">
        <v>531</v>
      </c>
      <c r="O57" s="4">
        <f t="shared" si="3"/>
        <v>13.766666666666667</v>
      </c>
      <c r="P57">
        <v>1153</v>
      </c>
      <c r="Q57">
        <f>P57*O57</f>
        <v>15872.966666666667</v>
      </c>
    </row>
    <row r="58" spans="1:17">
      <c r="A58" s="3">
        <v>38532</v>
      </c>
      <c r="B58" t="s">
        <v>17</v>
      </c>
      <c r="C58" t="s">
        <v>18</v>
      </c>
      <c r="D58" t="s">
        <v>20</v>
      </c>
      <c r="E58">
        <v>21</v>
      </c>
      <c r="F58">
        <v>8</v>
      </c>
      <c r="G58">
        <v>45</v>
      </c>
      <c r="H58">
        <v>3</v>
      </c>
      <c r="I58">
        <v>9</v>
      </c>
      <c r="J58">
        <v>40</v>
      </c>
      <c r="K58" s="4">
        <f t="shared" si="0"/>
        <v>21</v>
      </c>
      <c r="L58" s="4">
        <f t="shared" si="1"/>
        <v>17.742604092973501</v>
      </c>
      <c r="M58" s="4">
        <f t="shared" si="2"/>
        <v>7.2433877893335712</v>
      </c>
      <c r="N58">
        <v>531</v>
      </c>
      <c r="O58" s="4">
        <f t="shared" si="3"/>
        <v>61.95</v>
      </c>
      <c r="P58">
        <v>84</v>
      </c>
      <c r="Q58">
        <f>P58*O58</f>
        <v>5203.8</v>
      </c>
    </row>
    <row r="59" spans="1:17">
      <c r="A59" s="3">
        <v>38532</v>
      </c>
      <c r="B59" t="s">
        <v>17</v>
      </c>
      <c r="C59" t="s">
        <v>18</v>
      </c>
      <c r="D59" t="s">
        <v>22</v>
      </c>
      <c r="E59">
        <v>8</v>
      </c>
      <c r="F59">
        <v>17</v>
      </c>
      <c r="G59">
        <v>16</v>
      </c>
      <c r="H59">
        <v>2</v>
      </c>
      <c r="I59">
        <v>2</v>
      </c>
      <c r="J59">
        <v>14</v>
      </c>
      <c r="K59" s="4">
        <f t="shared" si="0"/>
        <v>9.8333333333333339</v>
      </c>
      <c r="L59" s="4">
        <f t="shared" si="1"/>
        <v>6.8239773348588049</v>
      </c>
      <c r="M59" s="4">
        <f t="shared" si="2"/>
        <v>2.7858770811202556</v>
      </c>
      <c r="N59">
        <v>531</v>
      </c>
      <c r="O59" s="4">
        <f t="shared" si="3"/>
        <v>29.008333333333336</v>
      </c>
      <c r="P59">
        <v>24578</v>
      </c>
      <c r="Q59">
        <f>P59*O59</f>
        <v>712966.81666666677</v>
      </c>
    </row>
    <row r="60" spans="1:17">
      <c r="A60" s="3">
        <v>38532</v>
      </c>
      <c r="B60" t="s">
        <v>17</v>
      </c>
      <c r="C60" t="s">
        <v>18</v>
      </c>
      <c r="D60" t="s">
        <v>23</v>
      </c>
      <c r="E60">
        <v>4</v>
      </c>
      <c r="F60">
        <v>2</v>
      </c>
      <c r="G60">
        <v>1</v>
      </c>
      <c r="H60">
        <v>3</v>
      </c>
      <c r="I60">
        <v>3</v>
      </c>
      <c r="J60">
        <v>2</v>
      </c>
      <c r="K60" s="4">
        <f t="shared" si="0"/>
        <v>2.5</v>
      </c>
      <c r="L60" s="4">
        <f t="shared" si="1"/>
        <v>1.0488088481701516</v>
      </c>
      <c r="M60" s="4">
        <f t="shared" si="2"/>
        <v>0.4281744192888377</v>
      </c>
      <c r="N60">
        <v>531</v>
      </c>
      <c r="O60" s="4">
        <f t="shared" si="3"/>
        <v>7.375</v>
      </c>
    </row>
    <row r="61" spans="1:17">
      <c r="A61" s="3">
        <v>38532</v>
      </c>
      <c r="B61" t="s">
        <v>17</v>
      </c>
      <c r="C61" t="s">
        <v>18</v>
      </c>
      <c r="D61" t="s">
        <v>24</v>
      </c>
      <c r="E61">
        <v>2</v>
      </c>
      <c r="F61">
        <v>1</v>
      </c>
      <c r="G61">
        <v>1</v>
      </c>
      <c r="H61">
        <v>1</v>
      </c>
      <c r="I61">
        <v>1</v>
      </c>
      <c r="J61">
        <v>0</v>
      </c>
      <c r="K61" s="4">
        <f t="shared" si="0"/>
        <v>1</v>
      </c>
      <c r="L61" s="4">
        <f t="shared" si="1"/>
        <v>0.63245553203367588</v>
      </c>
      <c r="M61" s="4">
        <f t="shared" si="2"/>
        <v>0.25819888974716115</v>
      </c>
      <c r="N61">
        <v>531</v>
      </c>
      <c r="O61" s="4">
        <f t="shared" si="3"/>
        <v>2.95</v>
      </c>
      <c r="P61">
        <v>4800</v>
      </c>
      <c r="Q61">
        <f>P61*O61</f>
        <v>14160</v>
      </c>
    </row>
    <row r="62" spans="1:17">
      <c r="A62" s="3">
        <v>38532</v>
      </c>
      <c r="B62" t="s">
        <v>17</v>
      </c>
      <c r="C62" t="s">
        <v>18</v>
      </c>
      <c r="D62" t="s">
        <v>32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 s="4">
        <f t="shared" si="0"/>
        <v>0.16666666666666666</v>
      </c>
      <c r="L62" s="4">
        <f t="shared" si="1"/>
        <v>0.40824829046386302</v>
      </c>
      <c r="M62" s="4">
        <f t="shared" si="2"/>
        <v>0.16666666666666669</v>
      </c>
      <c r="N62">
        <v>531</v>
      </c>
      <c r="O62" s="4">
        <f t="shared" si="3"/>
        <v>0.49166666666666664</v>
      </c>
      <c r="P62">
        <v>1341</v>
      </c>
      <c r="Q62">
        <f>P62*O62</f>
        <v>659.32499999999993</v>
      </c>
    </row>
    <row r="63" spans="1:17">
      <c r="A63" s="3">
        <v>38532</v>
      </c>
      <c r="B63" t="s">
        <v>17</v>
      </c>
      <c r="C63" t="s">
        <v>18</v>
      </c>
      <c r="D63" t="s">
        <v>35</v>
      </c>
      <c r="E63">
        <v>4</v>
      </c>
      <c r="F63">
        <v>5</v>
      </c>
      <c r="G63">
        <v>4</v>
      </c>
      <c r="H63">
        <v>1</v>
      </c>
      <c r="I63">
        <v>2</v>
      </c>
      <c r="J63">
        <v>2</v>
      </c>
      <c r="K63" s="4">
        <f t="shared" si="0"/>
        <v>3</v>
      </c>
      <c r="L63" s="4">
        <f t="shared" si="1"/>
        <v>1.5491933384829668</v>
      </c>
      <c r="M63" s="4">
        <f t="shared" si="2"/>
        <v>0.63245553203367599</v>
      </c>
      <c r="N63">
        <v>531</v>
      </c>
      <c r="O63" s="4">
        <f t="shared" si="3"/>
        <v>8.85</v>
      </c>
      <c r="P63">
        <v>84480</v>
      </c>
      <c r="Q63">
        <f>P63*O63</f>
        <v>747648</v>
      </c>
    </row>
    <row r="64" spans="1:17">
      <c r="A64" s="3">
        <v>38532</v>
      </c>
      <c r="B64" t="s">
        <v>17</v>
      </c>
      <c r="C64" t="s">
        <v>18</v>
      </c>
      <c r="D64" t="s">
        <v>30</v>
      </c>
      <c r="E64">
        <v>7</v>
      </c>
      <c r="F64">
        <v>14</v>
      </c>
      <c r="G64">
        <v>8</v>
      </c>
      <c r="H64">
        <v>7</v>
      </c>
      <c r="I64">
        <v>4</v>
      </c>
      <c r="J64">
        <v>3</v>
      </c>
      <c r="K64" s="4">
        <f t="shared" si="0"/>
        <v>7.166666666666667</v>
      </c>
      <c r="L64" s="4">
        <f t="shared" si="1"/>
        <v>3.8686776379877741</v>
      </c>
      <c r="M64" s="4">
        <f t="shared" si="2"/>
        <v>1.5793810320642845</v>
      </c>
      <c r="N64">
        <v>531</v>
      </c>
      <c r="O64" s="4">
        <f t="shared" si="3"/>
        <v>21.141666666666669</v>
      </c>
      <c r="P64">
        <v>243970</v>
      </c>
      <c r="Q64">
        <f>P64*O64</f>
        <v>5157932.416666667</v>
      </c>
    </row>
    <row r="65" spans="1:17">
      <c r="A65" s="3">
        <v>38532</v>
      </c>
      <c r="B65" t="s">
        <v>17</v>
      </c>
      <c r="C65" t="s">
        <v>18</v>
      </c>
      <c r="D65" t="s">
        <v>27</v>
      </c>
      <c r="E65">
        <v>0</v>
      </c>
      <c r="F65">
        <v>1</v>
      </c>
      <c r="G65">
        <v>1</v>
      </c>
      <c r="H65">
        <v>1</v>
      </c>
      <c r="I65">
        <v>0</v>
      </c>
      <c r="J65">
        <v>1</v>
      </c>
      <c r="K65" s="4">
        <f t="shared" si="0"/>
        <v>0.66666666666666663</v>
      </c>
      <c r="L65" s="4">
        <f t="shared" si="1"/>
        <v>0.51639777949432231</v>
      </c>
      <c r="M65" s="4">
        <f t="shared" si="2"/>
        <v>0.21081851067789201</v>
      </c>
      <c r="N65">
        <v>531</v>
      </c>
      <c r="O65" s="4">
        <f t="shared" si="3"/>
        <v>1.9666666666666666</v>
      </c>
    </row>
    <row r="66" spans="1:17">
      <c r="A66" s="3">
        <v>38532</v>
      </c>
      <c r="B66" t="s">
        <v>17</v>
      </c>
      <c r="C66" t="s">
        <v>18</v>
      </c>
      <c r="D66" t="s">
        <v>36</v>
      </c>
      <c r="E66">
        <v>1</v>
      </c>
      <c r="F66">
        <v>1</v>
      </c>
      <c r="G66">
        <v>1</v>
      </c>
      <c r="H66">
        <v>0</v>
      </c>
      <c r="I66">
        <v>2</v>
      </c>
      <c r="J66">
        <v>1</v>
      </c>
      <c r="K66" s="4">
        <f t="shared" ref="K66:K103" si="4">AVERAGE(E66:J66)</f>
        <v>1</v>
      </c>
      <c r="L66" s="4">
        <f t="shared" ref="L66:L103" si="5">STDEV(E66:J66)</f>
        <v>0.63245553203367588</v>
      </c>
      <c r="M66" s="4">
        <f t="shared" ref="M66:M103" si="6">L66/(6)^(1/2)</f>
        <v>0.25819888974716115</v>
      </c>
      <c r="N66">
        <v>531</v>
      </c>
      <c r="O66" s="4">
        <f t="shared" ref="O66:O89" si="7">(K66/(20*(9/N66)))</f>
        <v>2.95</v>
      </c>
      <c r="P66">
        <v>105605</v>
      </c>
      <c r="Q66">
        <f>P66*O66</f>
        <v>311534.75</v>
      </c>
    </row>
    <row r="67" spans="1:17">
      <c r="A67" s="3">
        <v>38539</v>
      </c>
      <c r="B67" t="s">
        <v>17</v>
      </c>
      <c r="C67" t="s">
        <v>18</v>
      </c>
      <c r="D67" t="s">
        <v>19</v>
      </c>
      <c r="E67">
        <v>7</v>
      </c>
      <c r="F67">
        <v>6</v>
      </c>
      <c r="G67">
        <v>4</v>
      </c>
      <c r="H67">
        <v>2</v>
      </c>
      <c r="I67">
        <v>4</v>
      </c>
      <c r="J67">
        <v>2</v>
      </c>
      <c r="K67" s="4">
        <f t="shared" si="4"/>
        <v>4.166666666666667</v>
      </c>
      <c r="L67" s="4">
        <f t="shared" si="5"/>
        <v>2.0412414523193148</v>
      </c>
      <c r="M67" s="4">
        <f t="shared" si="6"/>
        <v>0.83333333333333326</v>
      </c>
      <c r="N67">
        <v>531</v>
      </c>
      <c r="O67" s="4">
        <f t="shared" si="7"/>
        <v>12.291666666666668</v>
      </c>
      <c r="P67">
        <v>1440</v>
      </c>
      <c r="Q67">
        <f>P67*O67</f>
        <v>17700</v>
      </c>
    </row>
    <row r="68" spans="1:17">
      <c r="A68" s="3">
        <v>38539</v>
      </c>
      <c r="B68" t="s">
        <v>17</v>
      </c>
      <c r="C68" t="s">
        <v>18</v>
      </c>
      <c r="D68" t="s">
        <v>20</v>
      </c>
      <c r="E68">
        <v>14</v>
      </c>
      <c r="F68">
        <v>0</v>
      </c>
      <c r="G68">
        <v>0</v>
      </c>
      <c r="H68">
        <v>0</v>
      </c>
      <c r="I68">
        <v>0</v>
      </c>
      <c r="J68">
        <v>0</v>
      </c>
      <c r="K68" s="4">
        <f t="shared" si="4"/>
        <v>2.3333333333333335</v>
      </c>
      <c r="L68" s="4">
        <f t="shared" si="5"/>
        <v>5.7154760664940829</v>
      </c>
      <c r="M68" s="4">
        <f t="shared" si="6"/>
        <v>2.3333333333333339</v>
      </c>
      <c r="N68">
        <v>531</v>
      </c>
      <c r="O68" s="4">
        <f t="shared" si="7"/>
        <v>6.8833333333333337</v>
      </c>
      <c r="P68">
        <v>84</v>
      </c>
      <c r="Q68">
        <f>P68*O68</f>
        <v>578.20000000000005</v>
      </c>
    </row>
    <row r="69" spans="1:17">
      <c r="A69" s="3">
        <v>38539</v>
      </c>
      <c r="B69" t="s">
        <v>17</v>
      </c>
      <c r="C69" t="s">
        <v>18</v>
      </c>
      <c r="D69" t="s">
        <v>22</v>
      </c>
      <c r="E69">
        <v>6</v>
      </c>
      <c r="F69">
        <v>3</v>
      </c>
      <c r="G69">
        <v>2</v>
      </c>
      <c r="H69">
        <v>4</v>
      </c>
      <c r="I69">
        <v>1</v>
      </c>
      <c r="J69">
        <v>4</v>
      </c>
      <c r="K69" s="4">
        <f t="shared" si="4"/>
        <v>3.3333333333333335</v>
      </c>
      <c r="L69" s="4">
        <f t="shared" si="5"/>
        <v>1.751190071541826</v>
      </c>
      <c r="M69" s="4">
        <f t="shared" si="6"/>
        <v>0.7149203529842405</v>
      </c>
      <c r="N69">
        <v>531</v>
      </c>
      <c r="O69" s="4">
        <f t="shared" si="7"/>
        <v>9.8333333333333339</v>
      </c>
      <c r="P69">
        <v>24578</v>
      </c>
      <c r="Q69">
        <f>P69*O69</f>
        <v>241683.66666666669</v>
      </c>
    </row>
    <row r="70" spans="1:17">
      <c r="A70" s="3">
        <v>38539</v>
      </c>
      <c r="B70" t="s">
        <v>17</v>
      </c>
      <c r="C70" t="s">
        <v>18</v>
      </c>
      <c r="D70" t="s">
        <v>23</v>
      </c>
      <c r="E70">
        <v>3</v>
      </c>
      <c r="F70">
        <v>1</v>
      </c>
      <c r="G70">
        <v>0</v>
      </c>
      <c r="H70">
        <v>0</v>
      </c>
      <c r="I70">
        <v>0</v>
      </c>
      <c r="J70">
        <v>2</v>
      </c>
      <c r="K70" s="4">
        <f t="shared" si="4"/>
        <v>1</v>
      </c>
      <c r="L70" s="4">
        <f t="shared" si="5"/>
        <v>1.2649110640673518</v>
      </c>
      <c r="M70" s="4">
        <f t="shared" si="6"/>
        <v>0.51639777949432231</v>
      </c>
      <c r="N70">
        <v>531</v>
      </c>
      <c r="O70" s="4">
        <f t="shared" si="7"/>
        <v>2.95</v>
      </c>
    </row>
    <row r="71" spans="1:17">
      <c r="A71" s="3">
        <v>38539</v>
      </c>
      <c r="B71" t="s">
        <v>17</v>
      </c>
      <c r="C71" t="s">
        <v>18</v>
      </c>
      <c r="D71" t="s">
        <v>24</v>
      </c>
      <c r="E71">
        <v>7</v>
      </c>
      <c r="F71">
        <v>6</v>
      </c>
      <c r="G71">
        <v>10</v>
      </c>
      <c r="H71">
        <v>9</v>
      </c>
      <c r="I71">
        <v>7</v>
      </c>
      <c r="J71">
        <v>5</v>
      </c>
      <c r="K71" s="4">
        <f t="shared" si="4"/>
        <v>7.333333333333333</v>
      </c>
      <c r="L71" s="4">
        <f t="shared" si="5"/>
        <v>1.8618986725025244</v>
      </c>
      <c r="M71" s="4">
        <f t="shared" si="6"/>
        <v>0.76011695006609159</v>
      </c>
      <c r="N71">
        <v>531</v>
      </c>
      <c r="O71" s="4">
        <f t="shared" si="7"/>
        <v>21.633333333333333</v>
      </c>
      <c r="P71">
        <v>3470</v>
      </c>
      <c r="Q71">
        <f>P71*O71</f>
        <v>75067.666666666672</v>
      </c>
    </row>
    <row r="72" spans="1:17">
      <c r="A72" s="3">
        <v>38539</v>
      </c>
      <c r="B72" t="s">
        <v>17</v>
      </c>
      <c r="C72" t="s">
        <v>18</v>
      </c>
      <c r="D72" t="s">
        <v>32</v>
      </c>
      <c r="E72">
        <v>2</v>
      </c>
      <c r="F72">
        <v>1</v>
      </c>
      <c r="G72">
        <v>2</v>
      </c>
      <c r="H72">
        <v>3</v>
      </c>
      <c r="I72">
        <v>1</v>
      </c>
      <c r="J72">
        <v>1</v>
      </c>
      <c r="K72" s="4">
        <f t="shared" si="4"/>
        <v>1.6666666666666667</v>
      </c>
      <c r="L72" s="4">
        <f t="shared" si="5"/>
        <v>0.81649658092772592</v>
      </c>
      <c r="M72" s="4">
        <f t="shared" si="6"/>
        <v>0.33333333333333331</v>
      </c>
      <c r="N72">
        <v>531</v>
      </c>
      <c r="O72" s="4">
        <f t="shared" si="7"/>
        <v>4.916666666666667</v>
      </c>
      <c r="P72">
        <v>1192</v>
      </c>
      <c r="Q72">
        <f>P72*O72</f>
        <v>5860.666666666667</v>
      </c>
    </row>
    <row r="73" spans="1:17">
      <c r="A73" s="3">
        <v>38539</v>
      </c>
      <c r="B73" t="s">
        <v>17</v>
      </c>
      <c r="C73" t="s">
        <v>18</v>
      </c>
      <c r="D73" t="s">
        <v>35</v>
      </c>
      <c r="E73">
        <v>10</v>
      </c>
      <c r="F73">
        <v>2</v>
      </c>
      <c r="G73">
        <v>2</v>
      </c>
      <c r="H73">
        <v>3</v>
      </c>
      <c r="I73">
        <v>3</v>
      </c>
      <c r="J73">
        <v>0</v>
      </c>
      <c r="K73" s="4">
        <f t="shared" si="4"/>
        <v>3.3333333333333335</v>
      </c>
      <c r="L73" s="4">
        <f t="shared" si="5"/>
        <v>3.4448028487370168</v>
      </c>
      <c r="M73" s="4">
        <f t="shared" si="6"/>
        <v>1.4063348739819326</v>
      </c>
      <c r="N73">
        <v>531</v>
      </c>
      <c r="O73" s="4">
        <f t="shared" si="7"/>
        <v>9.8333333333333339</v>
      </c>
      <c r="P73">
        <v>84480</v>
      </c>
      <c r="Q73">
        <f>P73*O73</f>
        <v>830720</v>
      </c>
    </row>
    <row r="74" spans="1:17">
      <c r="A74" s="3">
        <v>38539</v>
      </c>
      <c r="B74" t="s">
        <v>17</v>
      </c>
      <c r="C74" t="s">
        <v>18</v>
      </c>
      <c r="D74" t="s">
        <v>30</v>
      </c>
      <c r="E74">
        <v>18</v>
      </c>
      <c r="F74">
        <v>7</v>
      </c>
      <c r="G74">
        <v>5</v>
      </c>
      <c r="H74">
        <v>3</v>
      </c>
      <c r="I74">
        <v>5</v>
      </c>
      <c r="J74">
        <v>8</v>
      </c>
      <c r="K74" s="4">
        <f t="shared" si="4"/>
        <v>7.666666666666667</v>
      </c>
      <c r="L74" s="4">
        <f t="shared" si="5"/>
        <v>5.3541261347363367</v>
      </c>
      <c r="M74" s="4">
        <f t="shared" si="6"/>
        <v>2.1858128414340006</v>
      </c>
      <c r="N74">
        <v>531</v>
      </c>
      <c r="O74" s="4">
        <f t="shared" si="7"/>
        <v>22.616666666666667</v>
      </c>
      <c r="P74">
        <v>150695</v>
      </c>
      <c r="Q74">
        <f>P74*O74</f>
        <v>3408218.5833333335</v>
      </c>
    </row>
    <row r="75" spans="1:17">
      <c r="A75" s="3">
        <v>38539</v>
      </c>
      <c r="B75" t="s">
        <v>17</v>
      </c>
      <c r="C75" t="s">
        <v>18</v>
      </c>
      <c r="D75" t="s">
        <v>27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 s="4">
        <f t="shared" si="4"/>
        <v>0.16666666666666666</v>
      </c>
      <c r="L75" s="4">
        <f t="shared" si="5"/>
        <v>0.40824829046386302</v>
      </c>
      <c r="M75" s="4">
        <f t="shared" si="6"/>
        <v>0.16666666666666669</v>
      </c>
      <c r="N75">
        <v>531</v>
      </c>
      <c r="O75" s="4">
        <f t="shared" si="7"/>
        <v>0.49166666666666664</v>
      </c>
    </row>
    <row r="76" spans="1:17">
      <c r="A76" s="3">
        <v>38539</v>
      </c>
      <c r="B76" t="s">
        <v>17</v>
      </c>
      <c r="C76" t="s">
        <v>18</v>
      </c>
      <c r="D76" t="s">
        <v>36</v>
      </c>
      <c r="E76">
        <v>11</v>
      </c>
      <c r="F76">
        <v>0</v>
      </c>
      <c r="G76">
        <v>2</v>
      </c>
      <c r="H76">
        <v>2</v>
      </c>
      <c r="I76">
        <v>1</v>
      </c>
      <c r="J76">
        <v>1</v>
      </c>
      <c r="K76" s="4">
        <f t="shared" si="4"/>
        <v>2.8333333333333335</v>
      </c>
      <c r="L76" s="4">
        <f t="shared" si="5"/>
        <v>4.0702170294305766</v>
      </c>
      <c r="M76" s="4">
        <f t="shared" si="6"/>
        <v>1.6616591440819359</v>
      </c>
      <c r="N76">
        <v>531</v>
      </c>
      <c r="O76" s="4">
        <f t="shared" si="7"/>
        <v>8.3583333333333343</v>
      </c>
      <c r="P76">
        <v>105605</v>
      </c>
      <c r="Q76">
        <f t="shared" ref="Q76:Q84" si="8">P76*O76</f>
        <v>882681.79166666674</v>
      </c>
    </row>
    <row r="77" spans="1:17">
      <c r="A77" s="3">
        <v>38546</v>
      </c>
      <c r="B77" t="s">
        <v>17</v>
      </c>
      <c r="C77" t="s">
        <v>18</v>
      </c>
      <c r="D77" t="s">
        <v>19</v>
      </c>
      <c r="E77">
        <v>105</v>
      </c>
      <c r="F77">
        <v>145</v>
      </c>
      <c r="G77">
        <v>143</v>
      </c>
      <c r="H77">
        <v>167</v>
      </c>
      <c r="I77">
        <v>136</v>
      </c>
      <c r="J77">
        <v>106</v>
      </c>
      <c r="K77" s="4">
        <f t="shared" si="4"/>
        <v>133.66666666666666</v>
      </c>
      <c r="L77" s="4">
        <f t="shared" si="5"/>
        <v>24.163333103416541</v>
      </c>
      <c r="M77" s="4">
        <f t="shared" si="6"/>
        <v>9.8646394313786736</v>
      </c>
      <c r="N77">
        <v>531</v>
      </c>
      <c r="O77" s="4">
        <f t="shared" si="7"/>
        <v>394.31666666666666</v>
      </c>
      <c r="P77">
        <v>1440</v>
      </c>
      <c r="Q77">
        <f t="shared" si="8"/>
        <v>567816</v>
      </c>
    </row>
    <row r="78" spans="1:17">
      <c r="A78" s="3">
        <v>38546</v>
      </c>
      <c r="B78" t="s">
        <v>17</v>
      </c>
      <c r="C78" t="s">
        <v>18</v>
      </c>
      <c r="D78" t="s">
        <v>20</v>
      </c>
      <c r="E78">
        <v>0</v>
      </c>
      <c r="F78">
        <v>0</v>
      </c>
      <c r="G78">
        <v>0</v>
      </c>
      <c r="H78">
        <v>0</v>
      </c>
      <c r="I78">
        <v>0</v>
      </c>
      <c r="J78">
        <v>3</v>
      </c>
      <c r="K78" s="4">
        <f t="shared" si="4"/>
        <v>0.5</v>
      </c>
      <c r="L78" s="4">
        <f t="shared" si="5"/>
        <v>1.2247448713915889</v>
      </c>
      <c r="M78" s="4">
        <f t="shared" si="6"/>
        <v>0.5</v>
      </c>
      <c r="N78">
        <v>531</v>
      </c>
      <c r="O78" s="4">
        <f t="shared" si="7"/>
        <v>1.4750000000000001</v>
      </c>
      <c r="P78">
        <v>84</v>
      </c>
      <c r="Q78">
        <f t="shared" si="8"/>
        <v>123.9</v>
      </c>
    </row>
    <row r="79" spans="1:17">
      <c r="A79" s="3">
        <v>38546</v>
      </c>
      <c r="B79" t="s">
        <v>17</v>
      </c>
      <c r="C79" t="s">
        <v>18</v>
      </c>
      <c r="D79" t="s">
        <v>21</v>
      </c>
      <c r="E79">
        <v>1</v>
      </c>
      <c r="F79">
        <v>1</v>
      </c>
      <c r="G79">
        <v>1</v>
      </c>
      <c r="H79">
        <v>0</v>
      </c>
      <c r="I79">
        <v>2</v>
      </c>
      <c r="J79">
        <v>0</v>
      </c>
      <c r="K79" s="4">
        <f t="shared" si="4"/>
        <v>0.83333333333333337</v>
      </c>
      <c r="L79" s="4">
        <f t="shared" si="5"/>
        <v>0.752772652709081</v>
      </c>
      <c r="M79" s="4">
        <f t="shared" si="6"/>
        <v>0.30731814857642958</v>
      </c>
      <c r="N79">
        <v>531</v>
      </c>
      <c r="O79" s="4">
        <f t="shared" si="7"/>
        <v>2.4583333333333335</v>
      </c>
      <c r="P79">
        <v>4700</v>
      </c>
      <c r="Q79">
        <f t="shared" si="8"/>
        <v>11554.166666666668</v>
      </c>
    </row>
    <row r="80" spans="1:17">
      <c r="A80" s="3">
        <v>38546</v>
      </c>
      <c r="B80" t="s">
        <v>17</v>
      </c>
      <c r="C80" t="s">
        <v>18</v>
      </c>
      <c r="D80" t="s">
        <v>22</v>
      </c>
      <c r="E80">
        <v>0</v>
      </c>
      <c r="F80">
        <v>2</v>
      </c>
      <c r="G80">
        <v>4</v>
      </c>
      <c r="H80">
        <v>6</v>
      </c>
      <c r="I80">
        <v>1</v>
      </c>
      <c r="J80">
        <v>0</v>
      </c>
      <c r="K80" s="4">
        <f t="shared" si="4"/>
        <v>2.1666666666666665</v>
      </c>
      <c r="L80" s="4">
        <f t="shared" si="5"/>
        <v>2.4013884872437168</v>
      </c>
      <c r="M80" s="4">
        <f t="shared" si="6"/>
        <v>0.98036274465684958</v>
      </c>
      <c r="N80">
        <v>531</v>
      </c>
      <c r="O80" s="4">
        <f t="shared" si="7"/>
        <v>6.3916666666666666</v>
      </c>
      <c r="P80">
        <v>24578</v>
      </c>
      <c r="Q80">
        <f t="shared" si="8"/>
        <v>157094.38333333333</v>
      </c>
    </row>
    <row r="81" spans="1:17">
      <c r="A81" s="3">
        <v>38546</v>
      </c>
      <c r="B81" t="s">
        <v>17</v>
      </c>
      <c r="C81" t="s">
        <v>18</v>
      </c>
      <c r="D81" t="s">
        <v>24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 s="4">
        <f t="shared" si="4"/>
        <v>0.33333333333333331</v>
      </c>
      <c r="L81" s="4">
        <f t="shared" si="5"/>
        <v>0.51639777949432231</v>
      </c>
      <c r="M81" s="4">
        <f t="shared" si="6"/>
        <v>0.21081851067789201</v>
      </c>
      <c r="N81">
        <v>531</v>
      </c>
      <c r="O81" s="4">
        <f t="shared" si="7"/>
        <v>0.98333333333333328</v>
      </c>
      <c r="P81">
        <v>3470</v>
      </c>
      <c r="Q81">
        <f t="shared" si="8"/>
        <v>3412.1666666666665</v>
      </c>
    </row>
    <row r="82" spans="1:17">
      <c r="A82" s="3">
        <v>38546</v>
      </c>
      <c r="B82" t="s">
        <v>17</v>
      </c>
      <c r="C82" t="s">
        <v>18</v>
      </c>
      <c r="D82" t="s">
        <v>32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 s="4">
        <f t="shared" si="4"/>
        <v>0.16666666666666666</v>
      </c>
      <c r="L82" s="4">
        <f t="shared" si="5"/>
        <v>0.40824829046386302</v>
      </c>
      <c r="M82" s="4">
        <f t="shared" si="6"/>
        <v>0.16666666666666669</v>
      </c>
      <c r="N82">
        <v>531</v>
      </c>
      <c r="O82" s="4">
        <f t="shared" si="7"/>
        <v>0.49166666666666664</v>
      </c>
      <c r="P82">
        <v>1192</v>
      </c>
      <c r="Q82">
        <f t="shared" si="8"/>
        <v>586.06666666666661</v>
      </c>
    </row>
    <row r="83" spans="1:17">
      <c r="A83" s="3">
        <v>38546</v>
      </c>
      <c r="B83" t="s">
        <v>17</v>
      </c>
      <c r="C83" t="s">
        <v>18</v>
      </c>
      <c r="D83" t="s">
        <v>35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 s="4">
        <f t="shared" si="4"/>
        <v>0.16666666666666666</v>
      </c>
      <c r="L83" s="4">
        <f t="shared" si="5"/>
        <v>0.40824829046386302</v>
      </c>
      <c r="M83" s="4">
        <f t="shared" si="6"/>
        <v>0.16666666666666669</v>
      </c>
      <c r="N83">
        <v>531</v>
      </c>
      <c r="O83" s="4">
        <f t="shared" si="7"/>
        <v>0.49166666666666664</v>
      </c>
      <c r="P83">
        <v>84480</v>
      </c>
      <c r="Q83">
        <f t="shared" si="8"/>
        <v>41536</v>
      </c>
    </row>
    <row r="84" spans="1:17">
      <c r="A84" s="3">
        <v>38546</v>
      </c>
      <c r="B84" t="s">
        <v>17</v>
      </c>
      <c r="C84" t="s">
        <v>18</v>
      </c>
      <c r="D84" t="s">
        <v>30</v>
      </c>
      <c r="E84">
        <v>2</v>
      </c>
      <c r="F84">
        <v>3</v>
      </c>
      <c r="G84">
        <v>0</v>
      </c>
      <c r="H84">
        <v>1</v>
      </c>
      <c r="I84">
        <v>1</v>
      </c>
      <c r="J84">
        <v>3</v>
      </c>
      <c r="K84" s="4">
        <f t="shared" si="4"/>
        <v>1.6666666666666667</v>
      </c>
      <c r="L84" s="4">
        <f t="shared" si="5"/>
        <v>1.2110601416389966</v>
      </c>
      <c r="M84" s="4">
        <f t="shared" si="6"/>
        <v>0.4944132324730442</v>
      </c>
      <c r="N84">
        <v>531</v>
      </c>
      <c r="O84" s="4">
        <f t="shared" si="7"/>
        <v>4.916666666666667</v>
      </c>
      <c r="P84">
        <v>150695</v>
      </c>
      <c r="Q84">
        <f t="shared" si="8"/>
        <v>740917.08333333337</v>
      </c>
    </row>
    <row r="85" spans="1:17">
      <c r="A85" s="3">
        <v>38546</v>
      </c>
      <c r="B85" t="s">
        <v>17</v>
      </c>
      <c r="C85" t="s">
        <v>18</v>
      </c>
      <c r="D85" t="s">
        <v>25</v>
      </c>
      <c r="E85">
        <v>0</v>
      </c>
      <c r="F85">
        <v>1</v>
      </c>
      <c r="G85">
        <v>0</v>
      </c>
      <c r="H85">
        <v>0</v>
      </c>
      <c r="I85">
        <v>1</v>
      </c>
      <c r="J85">
        <v>0</v>
      </c>
      <c r="K85" s="4">
        <f t="shared" si="4"/>
        <v>0.33333333333333331</v>
      </c>
      <c r="L85" s="4">
        <f t="shared" si="5"/>
        <v>0.51639777949432231</v>
      </c>
      <c r="M85" s="4">
        <f t="shared" si="6"/>
        <v>0.21081851067789201</v>
      </c>
      <c r="N85">
        <v>531</v>
      </c>
      <c r="O85" s="4">
        <f t="shared" si="7"/>
        <v>0.98333333333333328</v>
      </c>
    </row>
    <row r="86" spans="1:17">
      <c r="A86" s="3">
        <v>38546</v>
      </c>
      <c r="B86" t="s">
        <v>17</v>
      </c>
      <c r="C86" t="s">
        <v>18</v>
      </c>
      <c r="D86" t="s">
        <v>36</v>
      </c>
      <c r="E86">
        <v>2</v>
      </c>
      <c r="F86">
        <v>8</v>
      </c>
      <c r="G86">
        <v>2</v>
      </c>
      <c r="H86">
        <v>8</v>
      </c>
      <c r="I86">
        <v>5</v>
      </c>
      <c r="J86">
        <v>5</v>
      </c>
      <c r="K86" s="4">
        <f t="shared" si="4"/>
        <v>5</v>
      </c>
      <c r="L86" s="4">
        <f t="shared" si="5"/>
        <v>2.6832815729997477</v>
      </c>
      <c r="M86" s="4">
        <f t="shared" si="6"/>
        <v>1.0954451150103324</v>
      </c>
      <c r="N86">
        <v>531</v>
      </c>
      <c r="O86" s="4">
        <f t="shared" si="7"/>
        <v>14.75</v>
      </c>
      <c r="P86">
        <v>105605</v>
      </c>
      <c r="Q86">
        <f>P86*O86</f>
        <v>1557673.75</v>
      </c>
    </row>
    <row r="87" spans="1:17">
      <c r="A87" s="3">
        <v>38560</v>
      </c>
      <c r="B87" t="s">
        <v>17</v>
      </c>
      <c r="C87" t="s">
        <v>18</v>
      </c>
      <c r="D87" t="s">
        <v>19</v>
      </c>
      <c r="E87">
        <v>7</v>
      </c>
      <c r="F87">
        <v>1</v>
      </c>
      <c r="G87">
        <v>4</v>
      </c>
      <c r="H87">
        <v>7</v>
      </c>
      <c r="I87">
        <v>5</v>
      </c>
      <c r="J87">
        <v>19</v>
      </c>
      <c r="K87" s="4">
        <f t="shared" si="4"/>
        <v>7.166666666666667</v>
      </c>
      <c r="L87" s="4">
        <f t="shared" si="5"/>
        <v>6.2102066524928672</v>
      </c>
      <c r="M87" s="4">
        <f t="shared" si="6"/>
        <v>2.5353062493075225</v>
      </c>
      <c r="N87">
        <v>531</v>
      </c>
      <c r="O87" s="4">
        <f t="shared" si="7"/>
        <v>21.141666666666669</v>
      </c>
    </row>
    <row r="88" spans="1:17">
      <c r="A88" s="3">
        <v>38560</v>
      </c>
      <c r="B88" t="s">
        <v>17</v>
      </c>
      <c r="C88" t="s">
        <v>18</v>
      </c>
      <c r="D88" t="s">
        <v>20</v>
      </c>
      <c r="E88">
        <v>0</v>
      </c>
      <c r="F88">
        <v>0</v>
      </c>
      <c r="G88">
        <v>0</v>
      </c>
      <c r="H88">
        <v>0</v>
      </c>
      <c r="I88">
        <v>2</v>
      </c>
      <c r="J88">
        <v>0</v>
      </c>
      <c r="K88" s="4">
        <f t="shared" si="4"/>
        <v>0.33333333333333331</v>
      </c>
      <c r="L88" s="4">
        <f t="shared" si="5"/>
        <v>0.81649658092772603</v>
      </c>
      <c r="M88" s="4">
        <f t="shared" si="6"/>
        <v>0.33333333333333337</v>
      </c>
      <c r="N88">
        <v>531</v>
      </c>
      <c r="O88" s="4">
        <f t="shared" si="7"/>
        <v>0.98333333333333328</v>
      </c>
      <c r="P88">
        <v>84</v>
      </c>
      <c r="Q88">
        <f>P88*O88</f>
        <v>82.6</v>
      </c>
    </row>
    <row r="89" spans="1:17">
      <c r="A89" s="3">
        <v>38560</v>
      </c>
      <c r="B89" t="s">
        <v>17</v>
      </c>
      <c r="C89" t="s">
        <v>18</v>
      </c>
      <c r="D89" t="s">
        <v>22</v>
      </c>
      <c r="E89">
        <v>1</v>
      </c>
      <c r="F89">
        <v>3</v>
      </c>
      <c r="G89">
        <v>1</v>
      </c>
      <c r="H89">
        <v>2</v>
      </c>
      <c r="I89">
        <v>2</v>
      </c>
      <c r="J89">
        <v>3</v>
      </c>
      <c r="K89" s="4">
        <f t="shared" si="4"/>
        <v>2</v>
      </c>
      <c r="L89" s="4">
        <f t="shared" si="5"/>
        <v>0.89442719099991586</v>
      </c>
      <c r="M89" s="4">
        <f t="shared" si="6"/>
        <v>0.36514837167011077</v>
      </c>
      <c r="N89">
        <v>531</v>
      </c>
      <c r="O89" s="4">
        <f t="shared" si="7"/>
        <v>5.9</v>
      </c>
      <c r="P89">
        <v>33020</v>
      </c>
      <c r="Q89">
        <f>P89*O89</f>
        <v>194818</v>
      </c>
    </row>
    <row r="90" spans="1:17">
      <c r="A90" s="3">
        <v>38560</v>
      </c>
      <c r="B90" t="s">
        <v>17</v>
      </c>
      <c r="C90" t="s">
        <v>18</v>
      </c>
      <c r="D90" t="s">
        <v>23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 s="4">
        <f t="shared" si="4"/>
        <v>0.16666666666666666</v>
      </c>
      <c r="L90" s="4">
        <f t="shared" si="5"/>
        <v>0.40824829046386302</v>
      </c>
      <c r="M90" s="4">
        <f t="shared" si="6"/>
        <v>0.16666666666666669</v>
      </c>
      <c r="N90">
        <v>531</v>
      </c>
      <c r="O90" s="4">
        <f>(K90/(20*(9/N90)))</f>
        <v>0.49166666666666664</v>
      </c>
    </row>
    <row r="91" spans="1:17">
      <c r="A91" s="3">
        <v>38560</v>
      </c>
      <c r="B91" t="s">
        <v>17</v>
      </c>
      <c r="C91" t="s">
        <v>18</v>
      </c>
      <c r="D91" t="s">
        <v>32</v>
      </c>
      <c r="E91">
        <v>1</v>
      </c>
      <c r="F91">
        <v>3</v>
      </c>
      <c r="G91">
        <v>0</v>
      </c>
      <c r="H91">
        <v>1</v>
      </c>
      <c r="I91">
        <v>1</v>
      </c>
      <c r="J91">
        <v>0</v>
      </c>
      <c r="K91" s="4">
        <f t="shared" si="4"/>
        <v>1</v>
      </c>
      <c r="L91" s="4">
        <f t="shared" si="5"/>
        <v>1.0954451150103321</v>
      </c>
      <c r="M91" s="4">
        <f t="shared" si="6"/>
        <v>0.44721359549995793</v>
      </c>
      <c r="N91">
        <v>531</v>
      </c>
      <c r="O91" s="4">
        <f>(K91/(20*(9/N91)))</f>
        <v>2.95</v>
      </c>
      <c r="P91">
        <v>1039</v>
      </c>
      <c r="Q91">
        <f>P91*O91</f>
        <v>3065.05</v>
      </c>
    </row>
    <row r="92" spans="1:17">
      <c r="A92" s="3">
        <v>38560</v>
      </c>
      <c r="B92" t="s">
        <v>17</v>
      </c>
      <c r="C92" t="s">
        <v>18</v>
      </c>
      <c r="D92" t="s">
        <v>35</v>
      </c>
      <c r="E92">
        <v>3</v>
      </c>
      <c r="F92">
        <v>3</v>
      </c>
      <c r="G92">
        <v>4</v>
      </c>
      <c r="H92">
        <v>2</v>
      </c>
      <c r="I92">
        <v>4</v>
      </c>
      <c r="J92">
        <v>0</v>
      </c>
      <c r="K92" s="4">
        <f t="shared" si="4"/>
        <v>2.6666666666666665</v>
      </c>
      <c r="L92" s="4">
        <f t="shared" si="5"/>
        <v>1.5055453054181622</v>
      </c>
      <c r="M92" s="4">
        <f t="shared" si="6"/>
        <v>0.61463629715285928</v>
      </c>
      <c r="N92">
        <v>531</v>
      </c>
      <c r="O92" s="4">
        <f>(K92/(20*(9/N92)))</f>
        <v>7.8666666666666663</v>
      </c>
      <c r="P92">
        <v>45350</v>
      </c>
      <c r="Q92">
        <f>P92*O92</f>
        <v>356753.33333333331</v>
      </c>
    </row>
    <row r="93" spans="1:17">
      <c r="A93" s="3">
        <v>38560</v>
      </c>
      <c r="B93" t="s">
        <v>17</v>
      </c>
      <c r="C93" t="s">
        <v>18</v>
      </c>
      <c r="D93" t="s">
        <v>30</v>
      </c>
      <c r="E93">
        <v>10</v>
      </c>
      <c r="F93">
        <v>17</v>
      </c>
      <c r="G93">
        <v>11</v>
      </c>
      <c r="H93">
        <v>9</v>
      </c>
      <c r="I93">
        <v>12</v>
      </c>
      <c r="J93">
        <v>6</v>
      </c>
      <c r="K93" s="4">
        <f t="shared" si="4"/>
        <v>10.833333333333334</v>
      </c>
      <c r="L93" s="4">
        <f t="shared" si="5"/>
        <v>3.6560452221856714</v>
      </c>
      <c r="M93" s="4">
        <f t="shared" si="6"/>
        <v>1.4925742118158747</v>
      </c>
      <c r="N93">
        <v>531</v>
      </c>
      <c r="O93" s="4">
        <f>(K93/(20*(9/N93)))</f>
        <v>31.958333333333336</v>
      </c>
    </row>
    <row r="94" spans="1:17">
      <c r="A94" s="3">
        <v>38560</v>
      </c>
      <c r="B94" t="s">
        <v>17</v>
      </c>
      <c r="C94" t="s">
        <v>18</v>
      </c>
      <c r="D94" t="s">
        <v>36</v>
      </c>
      <c r="E94">
        <v>11</v>
      </c>
      <c r="F94">
        <v>6</v>
      </c>
      <c r="G94">
        <v>6</v>
      </c>
      <c r="H94">
        <v>4</v>
      </c>
      <c r="I94">
        <v>10</v>
      </c>
      <c r="J94">
        <v>8</v>
      </c>
      <c r="K94" s="4">
        <f t="shared" si="4"/>
        <v>7.5</v>
      </c>
      <c r="L94" s="4">
        <f t="shared" si="5"/>
        <v>2.6645825188948455</v>
      </c>
      <c r="M94" s="4">
        <f t="shared" si="6"/>
        <v>1.0878112581387147</v>
      </c>
      <c r="N94">
        <v>531</v>
      </c>
      <c r="O94" s="4">
        <f>(K94/(20*(9/N94)))</f>
        <v>22.125</v>
      </c>
      <c r="P94">
        <v>105605</v>
      </c>
      <c r="Q94">
        <f>P94*O94</f>
        <v>2336510.625</v>
      </c>
    </row>
    <row r="95" spans="1:17">
      <c r="A95" s="3">
        <v>38553</v>
      </c>
      <c r="B95" t="s">
        <v>17</v>
      </c>
      <c r="C95" t="s">
        <v>18</v>
      </c>
      <c r="D95" t="s">
        <v>36</v>
      </c>
      <c r="E95">
        <v>43</v>
      </c>
      <c r="F95">
        <v>37</v>
      </c>
      <c r="G95">
        <v>32</v>
      </c>
      <c r="H95">
        <v>14</v>
      </c>
      <c r="I95">
        <v>31</v>
      </c>
      <c r="J95">
        <v>30</v>
      </c>
      <c r="K95" s="4">
        <f t="shared" si="4"/>
        <v>31.166666666666668</v>
      </c>
      <c r="L95" s="4">
        <f t="shared" si="5"/>
        <v>9.7039510853397548</v>
      </c>
      <c r="M95" s="4">
        <f t="shared" si="6"/>
        <v>3.9616214413349033</v>
      </c>
      <c r="N95">
        <v>531</v>
      </c>
      <c r="O95" s="4">
        <f t="shared" ref="O95:O103" si="9">(K95/(20*(9/N95)))</f>
        <v>91.941666666666677</v>
      </c>
    </row>
    <row r="96" spans="1:17">
      <c r="A96" s="3">
        <v>38553</v>
      </c>
      <c r="B96" t="s">
        <v>17</v>
      </c>
      <c r="C96" t="s">
        <v>18</v>
      </c>
      <c r="D96" t="s">
        <v>22</v>
      </c>
      <c r="E96">
        <v>2</v>
      </c>
      <c r="F96">
        <v>3</v>
      </c>
      <c r="G96">
        <v>4</v>
      </c>
      <c r="H96">
        <v>2</v>
      </c>
      <c r="I96">
        <v>0</v>
      </c>
      <c r="J96">
        <v>0</v>
      </c>
      <c r="K96" s="4">
        <f t="shared" si="4"/>
        <v>1.8333333333333333</v>
      </c>
      <c r="L96" s="4">
        <f t="shared" si="5"/>
        <v>1.602081978759722</v>
      </c>
      <c r="M96" s="4">
        <f t="shared" si="6"/>
        <v>0.65404722901161949</v>
      </c>
      <c r="N96">
        <v>531</v>
      </c>
      <c r="O96" s="4">
        <f t="shared" si="9"/>
        <v>5.4083333333333332</v>
      </c>
    </row>
    <row r="97" spans="1:15">
      <c r="A97" s="3">
        <v>38553</v>
      </c>
      <c r="B97" t="s">
        <v>17</v>
      </c>
      <c r="C97" t="s">
        <v>18</v>
      </c>
      <c r="D97" t="s">
        <v>30</v>
      </c>
      <c r="E97">
        <v>5</v>
      </c>
      <c r="F97">
        <v>0</v>
      </c>
      <c r="G97">
        <v>5</v>
      </c>
      <c r="H97">
        <v>1</v>
      </c>
      <c r="I97">
        <v>0</v>
      </c>
      <c r="J97">
        <v>1</v>
      </c>
      <c r="K97" s="4">
        <f t="shared" si="4"/>
        <v>2</v>
      </c>
      <c r="L97" s="4">
        <f t="shared" si="5"/>
        <v>2.3664319132398464</v>
      </c>
      <c r="M97" s="4">
        <f t="shared" si="6"/>
        <v>0.966091783079296</v>
      </c>
      <c r="N97">
        <v>531</v>
      </c>
      <c r="O97" s="4">
        <f t="shared" si="9"/>
        <v>5.9</v>
      </c>
    </row>
    <row r="98" spans="1:15">
      <c r="A98" s="3">
        <v>38553</v>
      </c>
      <c r="B98" t="s">
        <v>17</v>
      </c>
      <c r="C98" t="s">
        <v>18</v>
      </c>
      <c r="D98" t="s">
        <v>19</v>
      </c>
      <c r="E98">
        <v>1</v>
      </c>
      <c r="F98">
        <v>3</v>
      </c>
      <c r="G98">
        <v>2</v>
      </c>
      <c r="H98">
        <v>6</v>
      </c>
      <c r="I98">
        <v>3</v>
      </c>
      <c r="J98">
        <v>4</v>
      </c>
      <c r="K98" s="4">
        <f t="shared" si="4"/>
        <v>3.1666666666666665</v>
      </c>
      <c r="L98" s="4">
        <f t="shared" si="5"/>
        <v>1.7224014243685086</v>
      </c>
      <c r="M98" s="4">
        <f t="shared" si="6"/>
        <v>0.7031674369909664</v>
      </c>
      <c r="N98">
        <v>531</v>
      </c>
      <c r="O98" s="4">
        <f t="shared" si="9"/>
        <v>9.3416666666666668</v>
      </c>
    </row>
    <row r="99" spans="1:15">
      <c r="A99" s="3">
        <v>38553</v>
      </c>
      <c r="B99" t="s">
        <v>17</v>
      </c>
      <c r="C99" t="s">
        <v>18</v>
      </c>
      <c r="D99" t="s">
        <v>27</v>
      </c>
      <c r="E99">
        <v>0</v>
      </c>
      <c r="F99">
        <v>2</v>
      </c>
      <c r="G99">
        <v>0</v>
      </c>
      <c r="H99">
        <v>0</v>
      </c>
      <c r="I99">
        <v>2</v>
      </c>
      <c r="J99">
        <v>0</v>
      </c>
      <c r="K99" s="4">
        <f t="shared" si="4"/>
        <v>0.66666666666666663</v>
      </c>
      <c r="L99" s="4">
        <f t="shared" si="5"/>
        <v>1.0327955589886446</v>
      </c>
      <c r="M99" s="4">
        <f t="shared" si="6"/>
        <v>0.42163702135578401</v>
      </c>
      <c r="N99">
        <v>531</v>
      </c>
      <c r="O99" s="4">
        <f t="shared" si="9"/>
        <v>1.9666666666666666</v>
      </c>
    </row>
    <row r="100" spans="1:15">
      <c r="A100" s="3">
        <v>38553</v>
      </c>
      <c r="B100" t="s">
        <v>17</v>
      </c>
      <c r="C100" t="s">
        <v>18</v>
      </c>
      <c r="D100" t="s">
        <v>23</v>
      </c>
      <c r="E100">
        <v>0</v>
      </c>
      <c r="F100">
        <v>2</v>
      </c>
      <c r="G100">
        <v>1</v>
      </c>
      <c r="H100">
        <v>1</v>
      </c>
      <c r="I100">
        <v>0</v>
      </c>
      <c r="J100">
        <v>2</v>
      </c>
      <c r="K100" s="4">
        <f t="shared" si="4"/>
        <v>1</v>
      </c>
      <c r="L100" s="4">
        <f t="shared" si="5"/>
        <v>0.89442719099991586</v>
      </c>
      <c r="M100" s="4">
        <f t="shared" si="6"/>
        <v>0.36514837167011077</v>
      </c>
      <c r="N100">
        <v>531</v>
      </c>
      <c r="O100" s="4">
        <f t="shared" si="9"/>
        <v>2.95</v>
      </c>
    </row>
    <row r="101" spans="1:15">
      <c r="A101" s="3">
        <v>38553</v>
      </c>
      <c r="B101" t="s">
        <v>17</v>
      </c>
      <c r="C101" t="s">
        <v>18</v>
      </c>
      <c r="D101" t="s">
        <v>32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3</v>
      </c>
      <c r="K101" s="4">
        <f t="shared" si="4"/>
        <v>0.83333333333333337</v>
      </c>
      <c r="L101" s="4">
        <f t="shared" si="5"/>
        <v>1.1690451944500122</v>
      </c>
      <c r="M101" s="4">
        <f t="shared" si="6"/>
        <v>0.47726070210921184</v>
      </c>
      <c r="N101">
        <v>531</v>
      </c>
      <c r="O101" s="4">
        <f t="shared" si="9"/>
        <v>2.4583333333333335</v>
      </c>
    </row>
    <row r="102" spans="1:15">
      <c r="A102" s="3">
        <v>38553</v>
      </c>
      <c r="B102" t="s">
        <v>17</v>
      </c>
      <c r="C102" t="s">
        <v>18</v>
      </c>
      <c r="D102" t="s">
        <v>35</v>
      </c>
      <c r="E102">
        <v>0</v>
      </c>
      <c r="F102">
        <v>0</v>
      </c>
      <c r="G102">
        <v>0</v>
      </c>
      <c r="H102">
        <v>2</v>
      </c>
      <c r="I102">
        <v>2</v>
      </c>
      <c r="J102">
        <v>2</v>
      </c>
      <c r="K102" s="4">
        <f t="shared" si="4"/>
        <v>1</v>
      </c>
      <c r="L102" s="4">
        <f t="shared" si="5"/>
        <v>1.0954451150103321</v>
      </c>
      <c r="M102" s="4">
        <f t="shared" si="6"/>
        <v>0.44721359549995793</v>
      </c>
      <c r="N102">
        <v>531</v>
      </c>
      <c r="O102" s="4">
        <f t="shared" si="9"/>
        <v>2.95</v>
      </c>
    </row>
    <row r="103" spans="1:15">
      <c r="A103" s="3">
        <v>38553</v>
      </c>
      <c r="B103" t="s">
        <v>17</v>
      </c>
      <c r="C103" t="s">
        <v>18</v>
      </c>
      <c r="D103" t="s">
        <v>21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</v>
      </c>
      <c r="K103" s="4">
        <f t="shared" si="4"/>
        <v>0.33333333333333331</v>
      </c>
      <c r="L103" s="4">
        <f t="shared" si="5"/>
        <v>0.81649658092772603</v>
      </c>
      <c r="M103" s="4">
        <f t="shared" si="6"/>
        <v>0.33333333333333337</v>
      </c>
      <c r="N103">
        <v>531</v>
      </c>
      <c r="O103" s="4">
        <f t="shared" si="9"/>
        <v>0.98333333333333328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P25" sqref="P25"/>
    </sheetView>
  </sheetViews>
  <sheetFormatPr defaultRowHeight="15"/>
  <cols>
    <col min="1" max="1" width="9.7109375" bestFit="1" customWidth="1"/>
    <col min="2" max="2" width="5.85546875" bestFit="1" customWidth="1"/>
    <col min="3" max="3" width="9.7109375" bestFit="1" customWidth="1"/>
    <col min="4" max="4" width="14.5703125" bestFit="1" customWidth="1"/>
    <col min="5" max="10" width="9" bestFit="1" customWidth="1"/>
    <col min="11" max="11" width="7.5703125" bestFit="1" customWidth="1"/>
    <col min="12" max="12" width="7.7109375" bestFit="1" customWidth="1"/>
    <col min="13" max="13" width="6.5703125" bestFit="1" customWidth="1"/>
    <col min="14" max="14" width="23.42578125" bestFit="1" customWidth="1"/>
    <col min="15" max="15" width="15.7109375" bestFit="1" customWidth="1"/>
    <col min="16" max="16" width="20.28515625" bestFit="1" customWidth="1"/>
    <col min="17" max="17" width="12.140625" bestFit="1" customWidth="1"/>
  </cols>
  <sheetData>
    <row r="1" spans="1:17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3">
        <v>38511</v>
      </c>
      <c r="B2" t="s">
        <v>39</v>
      </c>
      <c r="C2" t="s">
        <v>18</v>
      </c>
      <c r="D2" t="s">
        <v>40</v>
      </c>
      <c r="E2">
        <v>10</v>
      </c>
      <c r="F2">
        <v>9</v>
      </c>
      <c r="G2">
        <v>5</v>
      </c>
      <c r="H2">
        <v>11</v>
      </c>
      <c r="I2">
        <v>6</v>
      </c>
      <c r="J2">
        <v>9</v>
      </c>
      <c r="K2" s="4">
        <f t="shared" ref="K2:K46" si="0">AVERAGE(E2:J2)</f>
        <v>8.3333333333333339</v>
      </c>
      <c r="L2" s="4">
        <f t="shared" ref="L2:L46" si="1">STDEV(E2:J2)</f>
        <v>2.3380903889000235</v>
      </c>
      <c r="M2" s="4">
        <f t="shared" ref="M2:M46" si="2">L2/(6)^(1/2)</f>
        <v>0.95452140421842335</v>
      </c>
      <c r="N2" s="4">
        <v>531</v>
      </c>
      <c r="O2" s="4">
        <f t="shared" ref="O2:O46" si="3">(K2/(20*(9/N2)))</f>
        <v>24.583333333333336</v>
      </c>
    </row>
    <row r="3" spans="1:17">
      <c r="A3" s="3">
        <v>38518</v>
      </c>
      <c r="B3" t="s">
        <v>39</v>
      </c>
      <c r="C3" t="s">
        <v>18</v>
      </c>
      <c r="D3" t="s">
        <v>40</v>
      </c>
      <c r="E3">
        <v>11</v>
      </c>
      <c r="F3">
        <v>1</v>
      </c>
      <c r="G3">
        <v>3</v>
      </c>
      <c r="H3">
        <v>7</v>
      </c>
      <c r="I3">
        <v>10</v>
      </c>
      <c r="J3">
        <v>17</v>
      </c>
      <c r="K3" s="4">
        <f t="shared" si="0"/>
        <v>8.1666666666666661</v>
      </c>
      <c r="L3" s="4">
        <f t="shared" si="1"/>
        <v>5.8109092805400655</v>
      </c>
      <c r="M3" s="4">
        <f t="shared" si="2"/>
        <v>2.3722937798210779</v>
      </c>
      <c r="N3" s="4">
        <v>531</v>
      </c>
      <c r="O3" s="4">
        <f t="shared" si="3"/>
        <v>24.091666666666665</v>
      </c>
    </row>
    <row r="4" spans="1:17">
      <c r="A4" s="3">
        <v>38525</v>
      </c>
      <c r="B4" t="s">
        <v>39</v>
      </c>
      <c r="C4" t="s">
        <v>18</v>
      </c>
      <c r="D4" t="s">
        <v>40</v>
      </c>
      <c r="E4">
        <v>2</v>
      </c>
      <c r="F4">
        <v>1</v>
      </c>
      <c r="G4">
        <v>0</v>
      </c>
      <c r="H4">
        <v>3</v>
      </c>
      <c r="I4">
        <v>1</v>
      </c>
      <c r="J4">
        <v>0</v>
      </c>
      <c r="K4" s="4">
        <f t="shared" si="0"/>
        <v>1.1666666666666667</v>
      </c>
      <c r="L4" s="4">
        <f t="shared" si="1"/>
        <v>1.1690451944500122</v>
      </c>
      <c r="M4" s="4">
        <f t="shared" si="2"/>
        <v>0.47726070210921184</v>
      </c>
      <c r="N4" s="4">
        <v>531</v>
      </c>
      <c r="O4" s="4">
        <f t="shared" si="3"/>
        <v>3.4416666666666669</v>
      </c>
    </row>
    <row r="5" spans="1:17">
      <c r="A5" s="3">
        <v>38532</v>
      </c>
      <c r="B5" t="s">
        <v>39</v>
      </c>
      <c r="C5" t="s">
        <v>18</v>
      </c>
      <c r="D5" t="s">
        <v>40</v>
      </c>
      <c r="E5">
        <v>2</v>
      </c>
      <c r="F5">
        <v>1</v>
      </c>
      <c r="G5">
        <v>3</v>
      </c>
      <c r="H5">
        <v>2</v>
      </c>
      <c r="I5">
        <v>0</v>
      </c>
      <c r="J5">
        <v>3</v>
      </c>
      <c r="K5" s="4">
        <f t="shared" si="0"/>
        <v>1.8333333333333333</v>
      </c>
      <c r="L5" s="4">
        <f t="shared" si="1"/>
        <v>1.169045194450012</v>
      </c>
      <c r="M5" s="4">
        <f t="shared" si="2"/>
        <v>0.47726070210921173</v>
      </c>
      <c r="N5" s="4">
        <v>531</v>
      </c>
      <c r="O5" s="4">
        <f t="shared" si="3"/>
        <v>5.4083333333333332</v>
      </c>
    </row>
    <row r="6" spans="1:17">
      <c r="A6" s="3">
        <v>38539</v>
      </c>
      <c r="B6" t="s">
        <v>39</v>
      </c>
      <c r="C6" t="s">
        <v>18</v>
      </c>
      <c r="D6" t="s">
        <v>40</v>
      </c>
      <c r="E6">
        <v>0</v>
      </c>
      <c r="F6">
        <v>2</v>
      </c>
      <c r="G6">
        <v>1</v>
      </c>
      <c r="H6">
        <v>0</v>
      </c>
      <c r="I6">
        <v>0</v>
      </c>
      <c r="J6">
        <v>3</v>
      </c>
      <c r="K6" s="4">
        <f t="shared" si="0"/>
        <v>1</v>
      </c>
      <c r="L6" s="4">
        <f t="shared" si="1"/>
        <v>1.2649110640673518</v>
      </c>
      <c r="M6" s="4">
        <f t="shared" si="2"/>
        <v>0.51639777949432231</v>
      </c>
      <c r="N6" s="4">
        <v>531</v>
      </c>
      <c r="O6" s="4">
        <f t="shared" si="3"/>
        <v>2.95</v>
      </c>
    </row>
    <row r="7" spans="1:17">
      <c r="A7" s="3">
        <v>38553</v>
      </c>
      <c r="B7" t="s">
        <v>39</v>
      </c>
      <c r="C7" t="s">
        <v>18</v>
      </c>
      <c r="D7" t="s">
        <v>40</v>
      </c>
      <c r="E7">
        <v>2</v>
      </c>
      <c r="F7">
        <v>2</v>
      </c>
      <c r="G7">
        <v>3</v>
      </c>
      <c r="H7">
        <v>3</v>
      </c>
      <c r="I7">
        <v>0</v>
      </c>
      <c r="J7">
        <v>2</v>
      </c>
      <c r="K7" s="4">
        <f t="shared" si="0"/>
        <v>2</v>
      </c>
      <c r="L7" s="4">
        <f t="shared" si="1"/>
        <v>1.0954451150103321</v>
      </c>
      <c r="M7" s="4">
        <f t="shared" si="2"/>
        <v>0.44721359549995793</v>
      </c>
      <c r="N7" s="4">
        <v>531</v>
      </c>
      <c r="O7" s="4">
        <f t="shared" si="3"/>
        <v>5.9</v>
      </c>
    </row>
    <row r="8" spans="1:17">
      <c r="A8" s="3">
        <v>38511</v>
      </c>
      <c r="B8" t="s">
        <v>39</v>
      </c>
      <c r="C8" t="s">
        <v>18</v>
      </c>
      <c r="D8" t="s">
        <v>19</v>
      </c>
      <c r="E8">
        <v>59</v>
      </c>
      <c r="F8">
        <v>36</v>
      </c>
      <c r="G8">
        <v>93</v>
      </c>
      <c r="H8">
        <v>78</v>
      </c>
      <c r="I8">
        <v>51</v>
      </c>
      <c r="J8">
        <v>89</v>
      </c>
      <c r="K8" s="4">
        <f t="shared" si="0"/>
        <v>67.666666666666671</v>
      </c>
      <c r="L8" s="4">
        <f t="shared" si="1"/>
        <v>22.6244705278746</v>
      </c>
      <c r="M8" s="4">
        <f t="shared" si="2"/>
        <v>9.2364014156548588</v>
      </c>
      <c r="N8" s="4">
        <v>531</v>
      </c>
      <c r="O8" s="4">
        <f t="shared" si="3"/>
        <v>199.6166666666667</v>
      </c>
    </row>
    <row r="9" spans="1:17">
      <c r="A9" s="3">
        <v>38518</v>
      </c>
      <c r="B9" t="s">
        <v>39</v>
      </c>
      <c r="C9" t="s">
        <v>18</v>
      </c>
      <c r="D9" t="s">
        <v>19</v>
      </c>
      <c r="E9">
        <v>64</v>
      </c>
      <c r="F9">
        <v>31</v>
      </c>
      <c r="G9">
        <v>44</v>
      </c>
      <c r="H9">
        <v>53</v>
      </c>
      <c r="I9">
        <v>71</v>
      </c>
      <c r="J9">
        <v>39</v>
      </c>
      <c r="K9" s="4">
        <f t="shared" si="0"/>
        <v>50.333333333333336</v>
      </c>
      <c r="L9" s="4">
        <f t="shared" si="1"/>
        <v>15.253414918196738</v>
      </c>
      <c r="M9" s="4">
        <f t="shared" si="2"/>
        <v>6.2271805640898039</v>
      </c>
      <c r="N9" s="4">
        <v>531</v>
      </c>
      <c r="O9" s="4">
        <f t="shared" si="3"/>
        <v>148.48333333333335</v>
      </c>
    </row>
    <row r="10" spans="1:17">
      <c r="A10" s="3">
        <v>38525</v>
      </c>
      <c r="B10" t="s">
        <v>39</v>
      </c>
      <c r="C10" t="s">
        <v>18</v>
      </c>
      <c r="D10" t="s">
        <v>19</v>
      </c>
      <c r="E10">
        <v>8</v>
      </c>
      <c r="F10">
        <v>2</v>
      </c>
      <c r="G10">
        <v>31</v>
      </c>
      <c r="H10">
        <v>6</v>
      </c>
      <c r="I10">
        <v>10</v>
      </c>
      <c r="J10">
        <v>21</v>
      </c>
      <c r="K10" s="4">
        <f t="shared" si="0"/>
        <v>13</v>
      </c>
      <c r="L10" s="4">
        <f t="shared" si="1"/>
        <v>10.881176406988354</v>
      </c>
      <c r="M10" s="4">
        <f t="shared" si="2"/>
        <v>4.4422216663887157</v>
      </c>
      <c r="N10" s="4">
        <v>531</v>
      </c>
      <c r="O10" s="4">
        <f t="shared" si="3"/>
        <v>38.35</v>
      </c>
    </row>
    <row r="11" spans="1:17">
      <c r="A11" s="3">
        <v>38532</v>
      </c>
      <c r="B11" t="s">
        <v>39</v>
      </c>
      <c r="C11" t="s">
        <v>18</v>
      </c>
      <c r="D11" t="s">
        <v>19</v>
      </c>
      <c r="E11">
        <v>16</v>
      </c>
      <c r="F11">
        <v>25</v>
      </c>
      <c r="G11">
        <v>15</v>
      </c>
      <c r="H11">
        <v>22</v>
      </c>
      <c r="I11">
        <v>11</v>
      </c>
      <c r="J11">
        <v>18</v>
      </c>
      <c r="K11" s="4">
        <f t="shared" si="0"/>
        <v>17.833333333333332</v>
      </c>
      <c r="L11" s="4">
        <f t="shared" si="1"/>
        <v>5.0365331992022702</v>
      </c>
      <c r="M11" s="4">
        <f t="shared" si="2"/>
        <v>2.0561560684388178</v>
      </c>
      <c r="N11" s="4">
        <v>531</v>
      </c>
      <c r="O11" s="4">
        <f t="shared" si="3"/>
        <v>52.608333333333334</v>
      </c>
    </row>
    <row r="12" spans="1:17">
      <c r="A12" s="3">
        <v>38546</v>
      </c>
      <c r="B12" t="s">
        <v>39</v>
      </c>
      <c r="C12" t="s">
        <v>18</v>
      </c>
      <c r="D12" t="s">
        <v>19</v>
      </c>
      <c r="E12">
        <v>12</v>
      </c>
      <c r="F12">
        <v>9</v>
      </c>
      <c r="G12">
        <v>10</v>
      </c>
      <c r="H12">
        <v>3</v>
      </c>
      <c r="I12">
        <v>6</v>
      </c>
      <c r="J12">
        <v>6</v>
      </c>
      <c r="K12" s="4">
        <f t="shared" si="0"/>
        <v>7.666666666666667</v>
      </c>
      <c r="L12" s="4">
        <f t="shared" si="1"/>
        <v>3.2659863237109037</v>
      </c>
      <c r="M12" s="4">
        <f t="shared" si="2"/>
        <v>1.3333333333333333</v>
      </c>
      <c r="N12" s="4">
        <v>531</v>
      </c>
      <c r="O12" s="4">
        <f t="shared" si="3"/>
        <v>22.616666666666667</v>
      </c>
    </row>
    <row r="13" spans="1:17">
      <c r="A13" s="3">
        <v>38539</v>
      </c>
      <c r="B13" t="s">
        <v>39</v>
      </c>
      <c r="C13" t="s">
        <v>18</v>
      </c>
      <c r="D13" t="s">
        <v>19</v>
      </c>
      <c r="E13">
        <v>33</v>
      </c>
      <c r="F13">
        <v>21</v>
      </c>
      <c r="G13">
        <v>10</v>
      </c>
      <c r="H13">
        <v>12</v>
      </c>
      <c r="I13">
        <v>9</v>
      </c>
      <c r="J13">
        <v>28</v>
      </c>
      <c r="K13" s="4">
        <f t="shared" si="0"/>
        <v>18.833333333333332</v>
      </c>
      <c r="L13" s="4">
        <f t="shared" si="1"/>
        <v>10.107752800037538</v>
      </c>
      <c r="M13" s="4">
        <f t="shared" si="2"/>
        <v>4.12647280104665</v>
      </c>
      <c r="N13" s="4">
        <v>531</v>
      </c>
      <c r="O13" s="4">
        <f t="shared" si="3"/>
        <v>55.55833333333333</v>
      </c>
    </row>
    <row r="14" spans="1:17">
      <c r="A14" s="3">
        <v>38553</v>
      </c>
      <c r="B14" t="s">
        <v>39</v>
      </c>
      <c r="C14" t="s">
        <v>18</v>
      </c>
      <c r="D14" t="s">
        <v>19</v>
      </c>
      <c r="E14">
        <v>37</v>
      </c>
      <c r="F14">
        <v>40</v>
      </c>
      <c r="G14">
        <v>35</v>
      </c>
      <c r="H14">
        <v>37</v>
      </c>
      <c r="I14">
        <v>47</v>
      </c>
      <c r="J14">
        <v>46</v>
      </c>
      <c r="K14" s="4">
        <f t="shared" si="0"/>
        <v>40.333333333333336</v>
      </c>
      <c r="L14" s="4">
        <f t="shared" si="1"/>
        <v>5.0464508980734957</v>
      </c>
      <c r="M14" s="4">
        <f t="shared" si="2"/>
        <v>2.060204952048331</v>
      </c>
      <c r="N14" s="4">
        <v>531</v>
      </c>
      <c r="O14" s="4">
        <f t="shared" si="3"/>
        <v>118.98333333333335</v>
      </c>
    </row>
    <row r="15" spans="1:17">
      <c r="A15" s="3">
        <v>38511</v>
      </c>
      <c r="B15" t="s">
        <v>39</v>
      </c>
      <c r="C15" t="s">
        <v>18</v>
      </c>
      <c r="D15" t="s">
        <v>20</v>
      </c>
      <c r="E15">
        <v>40</v>
      </c>
      <c r="F15">
        <v>39</v>
      </c>
      <c r="G15">
        <v>36</v>
      </c>
      <c r="H15">
        <v>28</v>
      </c>
      <c r="I15">
        <v>18</v>
      </c>
      <c r="J15">
        <v>20</v>
      </c>
      <c r="K15" s="4">
        <f t="shared" si="0"/>
        <v>30.166666666666668</v>
      </c>
      <c r="L15" s="4">
        <f t="shared" si="1"/>
        <v>9.6419223532792788</v>
      </c>
      <c r="M15" s="4">
        <f t="shared" si="2"/>
        <v>3.9362983175115729</v>
      </c>
      <c r="N15" s="4">
        <v>531</v>
      </c>
      <c r="O15" s="4">
        <f t="shared" si="3"/>
        <v>88.991666666666674</v>
      </c>
    </row>
    <row r="16" spans="1:17">
      <c r="A16" s="3">
        <v>38518</v>
      </c>
      <c r="B16" t="s">
        <v>39</v>
      </c>
      <c r="C16" t="s">
        <v>18</v>
      </c>
      <c r="D16" t="s">
        <v>20</v>
      </c>
      <c r="E16">
        <v>4</v>
      </c>
      <c r="F16">
        <v>11</v>
      </c>
      <c r="G16">
        <v>8</v>
      </c>
      <c r="H16">
        <v>2</v>
      </c>
      <c r="I16">
        <v>13</v>
      </c>
      <c r="J16">
        <v>6</v>
      </c>
      <c r="K16" s="4">
        <f t="shared" si="0"/>
        <v>7.333333333333333</v>
      </c>
      <c r="L16" s="4">
        <f t="shared" si="1"/>
        <v>4.1793141383086603</v>
      </c>
      <c r="M16" s="4">
        <f t="shared" si="2"/>
        <v>1.7061978522759635</v>
      </c>
      <c r="N16" s="4">
        <v>531</v>
      </c>
      <c r="O16" s="4">
        <f t="shared" si="3"/>
        <v>21.633333333333333</v>
      </c>
    </row>
    <row r="17" spans="1:15">
      <c r="A17" s="3">
        <v>38525</v>
      </c>
      <c r="B17" t="s">
        <v>39</v>
      </c>
      <c r="C17" t="s">
        <v>18</v>
      </c>
      <c r="D17" t="s">
        <v>20</v>
      </c>
      <c r="E17">
        <v>0</v>
      </c>
      <c r="F17">
        <v>0</v>
      </c>
      <c r="G17">
        <v>3</v>
      </c>
      <c r="H17">
        <v>0</v>
      </c>
      <c r="I17">
        <v>0</v>
      </c>
      <c r="J17">
        <v>4</v>
      </c>
      <c r="K17" s="4">
        <f t="shared" si="0"/>
        <v>1.1666666666666667</v>
      </c>
      <c r="L17" s="4">
        <f t="shared" si="1"/>
        <v>1.8348478592697182</v>
      </c>
      <c r="M17" s="4">
        <f t="shared" si="2"/>
        <v>0.74907350180814125</v>
      </c>
      <c r="N17" s="4">
        <v>531</v>
      </c>
      <c r="O17" s="4">
        <f t="shared" si="3"/>
        <v>3.4416666666666669</v>
      </c>
    </row>
    <row r="18" spans="1:15">
      <c r="A18" s="3">
        <v>38532</v>
      </c>
      <c r="B18" t="s">
        <v>39</v>
      </c>
      <c r="C18" t="s">
        <v>18</v>
      </c>
      <c r="D18" t="s">
        <v>20</v>
      </c>
      <c r="E18">
        <v>20</v>
      </c>
      <c r="F18">
        <v>2</v>
      </c>
      <c r="G18">
        <v>1</v>
      </c>
      <c r="H18">
        <v>9</v>
      </c>
      <c r="I18">
        <v>10</v>
      </c>
      <c r="J18">
        <v>5</v>
      </c>
      <c r="K18" s="4">
        <f t="shared" si="0"/>
        <v>7.833333333333333</v>
      </c>
      <c r="L18" s="4">
        <f t="shared" si="1"/>
        <v>6.968978882638881</v>
      </c>
      <c r="M18" s="4">
        <f t="shared" si="2"/>
        <v>2.8450737151160856</v>
      </c>
      <c r="N18" s="4">
        <v>531</v>
      </c>
      <c r="O18" s="4">
        <f t="shared" si="3"/>
        <v>23.108333333333334</v>
      </c>
    </row>
    <row r="19" spans="1:15">
      <c r="A19" s="3">
        <v>38546</v>
      </c>
      <c r="B19" t="s">
        <v>39</v>
      </c>
      <c r="C19" t="s">
        <v>18</v>
      </c>
      <c r="D19" t="s">
        <v>20</v>
      </c>
      <c r="E19">
        <v>121</v>
      </c>
      <c r="F19">
        <v>129</v>
      </c>
      <c r="G19">
        <v>63</v>
      </c>
      <c r="H19">
        <v>105</v>
      </c>
      <c r="I19">
        <v>111</v>
      </c>
      <c r="J19">
        <v>70</v>
      </c>
      <c r="K19" s="4">
        <f t="shared" si="0"/>
        <v>99.833333333333329</v>
      </c>
      <c r="L19" s="4">
        <f t="shared" si="1"/>
        <v>27.191297627488598</v>
      </c>
      <c r="M19" s="4">
        <f t="shared" si="2"/>
        <v>11.100800771916315</v>
      </c>
      <c r="N19" s="4">
        <v>531</v>
      </c>
      <c r="O19" s="4">
        <f t="shared" si="3"/>
        <v>294.50833333333333</v>
      </c>
    </row>
    <row r="20" spans="1:15">
      <c r="A20" s="3">
        <v>38539</v>
      </c>
      <c r="B20" t="s">
        <v>39</v>
      </c>
      <c r="C20" t="s">
        <v>18</v>
      </c>
      <c r="D20" t="s">
        <v>20</v>
      </c>
      <c r="E20">
        <v>133</v>
      </c>
      <c r="F20">
        <v>100</v>
      </c>
      <c r="G20">
        <v>71</v>
      </c>
      <c r="H20">
        <v>43</v>
      </c>
      <c r="I20">
        <v>134</v>
      </c>
      <c r="J20">
        <v>95</v>
      </c>
      <c r="K20" s="4">
        <f t="shared" si="0"/>
        <v>96</v>
      </c>
      <c r="L20" s="4">
        <f t="shared" si="1"/>
        <v>35.394914889006301</v>
      </c>
      <c r="M20" s="4">
        <f t="shared" si="2"/>
        <v>14.449913494550756</v>
      </c>
      <c r="N20" s="4">
        <v>531</v>
      </c>
      <c r="O20" s="4">
        <f t="shared" si="3"/>
        <v>283.2</v>
      </c>
    </row>
    <row r="21" spans="1:15">
      <c r="A21" s="3">
        <v>38553</v>
      </c>
      <c r="B21" t="s">
        <v>39</v>
      </c>
      <c r="C21" t="s">
        <v>18</v>
      </c>
      <c r="D21" t="s">
        <v>20</v>
      </c>
      <c r="E21">
        <v>36</v>
      </c>
      <c r="F21">
        <v>37</v>
      </c>
      <c r="G21">
        <v>40</v>
      </c>
      <c r="H21">
        <v>16</v>
      </c>
      <c r="I21">
        <v>23</v>
      </c>
      <c r="J21">
        <v>21</v>
      </c>
      <c r="K21" s="4">
        <f t="shared" si="0"/>
        <v>28.833333333333332</v>
      </c>
      <c r="L21" s="4">
        <f t="shared" si="1"/>
        <v>10.028293307770102</v>
      </c>
      <c r="M21" s="4">
        <f t="shared" si="2"/>
        <v>4.0940335991673429</v>
      </c>
      <c r="N21" s="4">
        <v>531</v>
      </c>
      <c r="O21" s="4">
        <f t="shared" si="3"/>
        <v>85.058333333333337</v>
      </c>
    </row>
    <row r="22" spans="1:15">
      <c r="A22" s="3">
        <v>38539</v>
      </c>
      <c r="B22" t="s">
        <v>39</v>
      </c>
      <c r="C22" t="s">
        <v>18</v>
      </c>
      <c r="D22" t="s">
        <v>41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 s="4">
        <f t="shared" si="0"/>
        <v>0.16666666666666666</v>
      </c>
      <c r="L22" s="4">
        <f t="shared" si="1"/>
        <v>0.40824829046386302</v>
      </c>
      <c r="M22" s="4">
        <f t="shared" si="2"/>
        <v>0.16666666666666669</v>
      </c>
      <c r="N22" s="4">
        <v>531</v>
      </c>
      <c r="O22" s="4">
        <f t="shared" si="3"/>
        <v>0.49166666666666664</v>
      </c>
    </row>
    <row r="23" spans="1:15">
      <c r="A23" s="3">
        <v>38553</v>
      </c>
      <c r="B23" t="s">
        <v>39</v>
      </c>
      <c r="C23" t="s">
        <v>18</v>
      </c>
      <c r="D23" t="s">
        <v>41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 s="4">
        <f t="shared" si="0"/>
        <v>0.16666666666666666</v>
      </c>
      <c r="L23" s="4">
        <f t="shared" si="1"/>
        <v>0.40824829046386302</v>
      </c>
      <c r="M23" s="4">
        <f t="shared" si="2"/>
        <v>0.16666666666666669</v>
      </c>
      <c r="N23" s="4">
        <v>531</v>
      </c>
      <c r="O23" s="4">
        <f t="shared" si="3"/>
        <v>0.49166666666666664</v>
      </c>
    </row>
    <row r="24" spans="1:15">
      <c r="A24" s="3">
        <v>38511</v>
      </c>
      <c r="B24" t="s">
        <v>39</v>
      </c>
      <c r="C24" t="s">
        <v>18</v>
      </c>
      <c r="D24" t="s">
        <v>23</v>
      </c>
      <c r="E24">
        <v>6</v>
      </c>
      <c r="F24">
        <v>5</v>
      </c>
      <c r="G24">
        <v>1</v>
      </c>
      <c r="H24">
        <v>5</v>
      </c>
      <c r="I24">
        <v>5</v>
      </c>
      <c r="J24">
        <v>2</v>
      </c>
      <c r="K24" s="4">
        <f t="shared" si="0"/>
        <v>4</v>
      </c>
      <c r="L24" s="4">
        <f t="shared" si="1"/>
        <v>2</v>
      </c>
      <c r="M24" s="4">
        <f t="shared" si="2"/>
        <v>0.81649658092772615</v>
      </c>
      <c r="N24" s="4">
        <v>531</v>
      </c>
      <c r="O24" s="4">
        <f t="shared" si="3"/>
        <v>11.8</v>
      </c>
    </row>
    <row r="25" spans="1:15">
      <c r="A25" s="3">
        <v>38518</v>
      </c>
      <c r="B25" t="s">
        <v>39</v>
      </c>
      <c r="C25" t="s">
        <v>18</v>
      </c>
      <c r="D25" t="s">
        <v>23</v>
      </c>
      <c r="E25">
        <v>40</v>
      </c>
      <c r="F25">
        <v>33</v>
      </c>
      <c r="G25">
        <v>42</v>
      </c>
      <c r="H25">
        <v>53</v>
      </c>
      <c r="I25">
        <v>43</v>
      </c>
      <c r="J25">
        <v>21</v>
      </c>
      <c r="K25" s="4">
        <f t="shared" si="0"/>
        <v>38.666666666666664</v>
      </c>
      <c r="L25" s="4">
        <f t="shared" si="1"/>
        <v>10.782702196883061</v>
      </c>
      <c r="M25" s="4">
        <f t="shared" si="2"/>
        <v>4.4020197384584501</v>
      </c>
      <c r="N25" s="4">
        <v>531</v>
      </c>
      <c r="O25" s="4">
        <f t="shared" si="3"/>
        <v>114.06666666666666</v>
      </c>
    </row>
    <row r="26" spans="1:15">
      <c r="A26" s="3">
        <v>38525</v>
      </c>
      <c r="B26" t="s">
        <v>39</v>
      </c>
      <c r="C26" t="s">
        <v>18</v>
      </c>
      <c r="D26" t="s">
        <v>23</v>
      </c>
      <c r="E26">
        <v>307</v>
      </c>
      <c r="F26">
        <v>98</v>
      </c>
      <c r="G26">
        <v>246</v>
      </c>
      <c r="H26">
        <v>193</v>
      </c>
      <c r="I26">
        <v>101</v>
      </c>
      <c r="J26">
        <v>193</v>
      </c>
      <c r="K26" s="4">
        <f t="shared" si="0"/>
        <v>189.66666666666666</v>
      </c>
      <c r="L26" s="4">
        <f t="shared" si="1"/>
        <v>81.5197317627252</v>
      </c>
      <c r="M26" s="4">
        <f t="shared" si="2"/>
        <v>33.280291131205239</v>
      </c>
      <c r="N26" s="4">
        <v>531</v>
      </c>
      <c r="O26" s="4">
        <f t="shared" si="3"/>
        <v>559.51666666666665</v>
      </c>
    </row>
    <row r="27" spans="1:15">
      <c r="A27" s="3">
        <v>38532</v>
      </c>
      <c r="B27" t="s">
        <v>39</v>
      </c>
      <c r="C27" t="s">
        <v>18</v>
      </c>
      <c r="D27" t="s">
        <v>23</v>
      </c>
      <c r="E27">
        <v>289</v>
      </c>
      <c r="F27">
        <v>189</v>
      </c>
      <c r="G27">
        <v>249</v>
      </c>
      <c r="H27">
        <v>159</v>
      </c>
      <c r="I27">
        <v>195</v>
      </c>
      <c r="J27">
        <v>176</v>
      </c>
      <c r="K27" s="4">
        <f t="shared" si="0"/>
        <v>209.5</v>
      </c>
      <c r="L27" s="4">
        <f t="shared" si="1"/>
        <v>49.362941565510454</v>
      </c>
      <c r="M27" s="4">
        <f t="shared" si="2"/>
        <v>20.152336506387211</v>
      </c>
      <c r="N27" s="4">
        <v>531</v>
      </c>
      <c r="O27" s="4">
        <f t="shared" si="3"/>
        <v>618.02499999999998</v>
      </c>
    </row>
    <row r="28" spans="1:15">
      <c r="A28" s="3">
        <v>38546</v>
      </c>
      <c r="B28" t="s">
        <v>39</v>
      </c>
      <c r="C28" t="s">
        <v>18</v>
      </c>
      <c r="D28" t="s">
        <v>23</v>
      </c>
      <c r="E28">
        <v>37</v>
      </c>
      <c r="F28">
        <v>8</v>
      </c>
      <c r="G28">
        <v>57</v>
      </c>
      <c r="H28">
        <v>45</v>
      </c>
      <c r="I28">
        <v>26</v>
      </c>
      <c r="J28">
        <v>27</v>
      </c>
      <c r="K28" s="4">
        <f t="shared" si="0"/>
        <v>33.333333333333336</v>
      </c>
      <c r="L28" s="4">
        <f t="shared" si="1"/>
        <v>17.001960671248085</v>
      </c>
      <c r="M28" s="4">
        <f t="shared" si="2"/>
        <v>6.9410213785708645</v>
      </c>
      <c r="N28" s="4">
        <v>531</v>
      </c>
      <c r="O28" s="4">
        <f t="shared" si="3"/>
        <v>98.333333333333343</v>
      </c>
    </row>
    <row r="29" spans="1:15">
      <c r="A29" s="3">
        <v>38539</v>
      </c>
      <c r="B29" t="s">
        <v>39</v>
      </c>
      <c r="C29" t="s">
        <v>18</v>
      </c>
      <c r="D29" t="s">
        <v>23</v>
      </c>
      <c r="E29">
        <v>235</v>
      </c>
      <c r="F29">
        <v>184</v>
      </c>
      <c r="G29">
        <v>132</v>
      </c>
      <c r="H29">
        <v>135</v>
      </c>
      <c r="I29">
        <v>128</v>
      </c>
      <c r="J29">
        <v>118</v>
      </c>
      <c r="K29" s="4">
        <f t="shared" si="0"/>
        <v>155.33333333333334</v>
      </c>
      <c r="L29" s="4">
        <f t="shared" si="1"/>
        <v>45.315192448743595</v>
      </c>
      <c r="M29" s="4">
        <f t="shared" si="2"/>
        <v>18.49984984924053</v>
      </c>
      <c r="N29" s="4">
        <v>531</v>
      </c>
      <c r="O29" s="4">
        <f t="shared" si="3"/>
        <v>458.23333333333341</v>
      </c>
    </row>
    <row r="30" spans="1:15">
      <c r="A30" s="3">
        <v>38553</v>
      </c>
      <c r="B30" t="s">
        <v>39</v>
      </c>
      <c r="C30" t="s">
        <v>18</v>
      </c>
      <c r="D30" t="s">
        <v>23</v>
      </c>
      <c r="E30">
        <v>14</v>
      </c>
      <c r="F30">
        <v>19</v>
      </c>
      <c r="G30">
        <v>17</v>
      </c>
      <c r="H30">
        <v>3</v>
      </c>
      <c r="I30">
        <v>6</v>
      </c>
      <c r="J30">
        <v>9</v>
      </c>
      <c r="K30" s="4">
        <f t="shared" si="0"/>
        <v>11.333333333333334</v>
      </c>
      <c r="L30" s="4">
        <f t="shared" si="1"/>
        <v>6.3456021516217573</v>
      </c>
      <c r="M30" s="4">
        <f t="shared" si="2"/>
        <v>2.5905812303633935</v>
      </c>
      <c r="N30" s="4">
        <v>531</v>
      </c>
      <c r="O30" s="4">
        <f t="shared" si="3"/>
        <v>33.433333333333337</v>
      </c>
    </row>
    <row r="31" spans="1:15">
      <c r="A31" s="3">
        <v>38518</v>
      </c>
      <c r="B31" t="s">
        <v>39</v>
      </c>
      <c r="C31" t="s">
        <v>18</v>
      </c>
      <c r="D31" t="s">
        <v>32</v>
      </c>
      <c r="E31">
        <v>2</v>
      </c>
      <c r="F31">
        <v>3</v>
      </c>
      <c r="G31">
        <v>2</v>
      </c>
      <c r="H31">
        <v>3</v>
      </c>
      <c r="I31">
        <v>2</v>
      </c>
      <c r="J31">
        <v>3</v>
      </c>
      <c r="K31" s="4">
        <f t="shared" si="0"/>
        <v>2.5</v>
      </c>
      <c r="L31" s="4">
        <f t="shared" si="1"/>
        <v>0.54772255750516607</v>
      </c>
      <c r="M31" s="4">
        <f t="shared" si="2"/>
        <v>0.22360679774997896</v>
      </c>
      <c r="N31" s="4">
        <v>531</v>
      </c>
      <c r="O31" s="4">
        <f t="shared" si="3"/>
        <v>7.375</v>
      </c>
    </row>
    <row r="32" spans="1:15">
      <c r="A32" s="3">
        <v>38525</v>
      </c>
      <c r="B32" t="s">
        <v>39</v>
      </c>
      <c r="C32" t="s">
        <v>18</v>
      </c>
      <c r="D32" t="s">
        <v>32</v>
      </c>
      <c r="E32">
        <v>4</v>
      </c>
      <c r="F32">
        <v>1</v>
      </c>
      <c r="G32">
        <v>1</v>
      </c>
      <c r="H32">
        <v>1</v>
      </c>
      <c r="I32">
        <v>0</v>
      </c>
      <c r="J32">
        <v>2</v>
      </c>
      <c r="K32" s="4">
        <f t="shared" si="0"/>
        <v>1.5</v>
      </c>
      <c r="L32" s="4">
        <f t="shared" si="1"/>
        <v>1.3784048752090221</v>
      </c>
      <c r="M32" s="4">
        <f t="shared" si="2"/>
        <v>0.56273143387113778</v>
      </c>
      <c r="N32" s="4">
        <v>531</v>
      </c>
      <c r="O32" s="4">
        <f t="shared" si="3"/>
        <v>4.4249999999999998</v>
      </c>
    </row>
    <row r="33" spans="1:15">
      <c r="A33" s="3">
        <v>38532</v>
      </c>
      <c r="B33" t="s">
        <v>39</v>
      </c>
      <c r="C33" t="s">
        <v>18</v>
      </c>
      <c r="D33" t="s">
        <v>32</v>
      </c>
      <c r="E33">
        <v>1</v>
      </c>
      <c r="F33">
        <v>4</v>
      </c>
      <c r="G33">
        <v>3</v>
      </c>
      <c r="H33">
        <v>0</v>
      </c>
      <c r="I33">
        <v>3</v>
      </c>
      <c r="J33">
        <v>2</v>
      </c>
      <c r="K33" s="4">
        <f t="shared" si="0"/>
        <v>2.1666666666666665</v>
      </c>
      <c r="L33" s="4">
        <f t="shared" si="1"/>
        <v>1.4719601443879744</v>
      </c>
      <c r="M33" s="4">
        <f t="shared" si="2"/>
        <v>0.60092521257733156</v>
      </c>
      <c r="N33" s="4">
        <v>531</v>
      </c>
      <c r="O33" s="4">
        <f t="shared" si="3"/>
        <v>6.3916666666666666</v>
      </c>
    </row>
    <row r="34" spans="1:15">
      <c r="A34" s="3">
        <v>38546</v>
      </c>
      <c r="B34" t="s">
        <v>39</v>
      </c>
      <c r="C34" t="s">
        <v>18</v>
      </c>
      <c r="D34" t="s">
        <v>32</v>
      </c>
      <c r="E34">
        <v>1</v>
      </c>
      <c r="F34">
        <v>0</v>
      </c>
      <c r="G34">
        <v>1</v>
      </c>
      <c r="H34">
        <v>1</v>
      </c>
      <c r="I34">
        <v>2</v>
      </c>
      <c r="J34">
        <v>2</v>
      </c>
      <c r="K34" s="4">
        <f t="shared" si="0"/>
        <v>1.1666666666666667</v>
      </c>
      <c r="L34" s="4">
        <f t="shared" si="1"/>
        <v>0.75277265270908111</v>
      </c>
      <c r="M34" s="4">
        <f t="shared" si="2"/>
        <v>0.30731814857642964</v>
      </c>
      <c r="N34" s="4">
        <v>531</v>
      </c>
      <c r="O34" s="4">
        <f t="shared" si="3"/>
        <v>3.4416666666666669</v>
      </c>
    </row>
    <row r="35" spans="1:15">
      <c r="A35" s="3">
        <v>38539</v>
      </c>
      <c r="B35" t="s">
        <v>39</v>
      </c>
      <c r="C35" t="s">
        <v>18</v>
      </c>
      <c r="D35" t="s">
        <v>32</v>
      </c>
      <c r="E35">
        <v>4</v>
      </c>
      <c r="F35">
        <v>4</v>
      </c>
      <c r="G35">
        <v>8</v>
      </c>
      <c r="H35">
        <v>7</v>
      </c>
      <c r="I35">
        <v>4</v>
      </c>
      <c r="J35">
        <v>2</v>
      </c>
      <c r="K35" s="4">
        <f t="shared" si="0"/>
        <v>4.833333333333333</v>
      </c>
      <c r="L35" s="4">
        <f t="shared" si="1"/>
        <v>2.2286019533929045</v>
      </c>
      <c r="M35" s="4">
        <f t="shared" si="2"/>
        <v>0.909822937597079</v>
      </c>
      <c r="N35" s="4">
        <v>531</v>
      </c>
      <c r="O35" s="4">
        <f t="shared" si="3"/>
        <v>14.258333333333333</v>
      </c>
    </row>
    <row r="36" spans="1:15">
      <c r="A36" s="3">
        <v>38553</v>
      </c>
      <c r="B36" t="s">
        <v>39</v>
      </c>
      <c r="C36" t="s">
        <v>18</v>
      </c>
      <c r="D36" t="s">
        <v>32</v>
      </c>
      <c r="E36">
        <v>0</v>
      </c>
      <c r="F36">
        <v>0</v>
      </c>
      <c r="G36">
        <v>1</v>
      </c>
      <c r="H36">
        <v>0</v>
      </c>
      <c r="I36">
        <v>2</v>
      </c>
      <c r="J36">
        <v>0</v>
      </c>
      <c r="K36" s="4">
        <f t="shared" si="0"/>
        <v>0.5</v>
      </c>
      <c r="L36" s="4">
        <f t="shared" si="1"/>
        <v>0.83666002653407556</v>
      </c>
      <c r="M36" s="4">
        <f t="shared" si="2"/>
        <v>0.34156502553198664</v>
      </c>
      <c r="N36" s="4">
        <v>531</v>
      </c>
      <c r="O36" s="4">
        <f t="shared" si="3"/>
        <v>1.4750000000000001</v>
      </c>
    </row>
    <row r="37" spans="1:15">
      <c r="A37" s="3">
        <v>38511</v>
      </c>
      <c r="B37" t="s">
        <v>39</v>
      </c>
      <c r="C37" t="s">
        <v>18</v>
      </c>
      <c r="D37" t="s">
        <v>27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4">
        <f t="shared" si="0"/>
        <v>0.16666666666666666</v>
      </c>
      <c r="L37" s="4">
        <f t="shared" si="1"/>
        <v>0.40824829046386302</v>
      </c>
      <c r="M37" s="4">
        <f t="shared" si="2"/>
        <v>0.16666666666666669</v>
      </c>
      <c r="N37" s="4">
        <v>531</v>
      </c>
      <c r="O37" s="4">
        <f t="shared" si="3"/>
        <v>0.49166666666666664</v>
      </c>
    </row>
    <row r="38" spans="1:15">
      <c r="A38" s="3">
        <v>38518</v>
      </c>
      <c r="B38" t="s">
        <v>39</v>
      </c>
      <c r="C38" t="s">
        <v>18</v>
      </c>
      <c r="D38" t="s">
        <v>27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 s="4">
        <f t="shared" si="0"/>
        <v>0.16666666666666666</v>
      </c>
      <c r="L38" s="4">
        <f t="shared" si="1"/>
        <v>0.40824829046386302</v>
      </c>
      <c r="M38" s="4">
        <f t="shared" si="2"/>
        <v>0.16666666666666669</v>
      </c>
      <c r="N38" s="4">
        <v>531</v>
      </c>
      <c r="O38" s="4">
        <f t="shared" si="3"/>
        <v>0.49166666666666664</v>
      </c>
    </row>
    <row r="39" spans="1:15">
      <c r="A39" s="3">
        <v>38525</v>
      </c>
      <c r="B39" t="s">
        <v>39</v>
      </c>
      <c r="C39" t="s">
        <v>18</v>
      </c>
      <c r="D39" t="s">
        <v>27</v>
      </c>
      <c r="E39">
        <v>1</v>
      </c>
      <c r="F39">
        <v>0</v>
      </c>
      <c r="G39">
        <v>0</v>
      </c>
      <c r="H39">
        <v>0</v>
      </c>
      <c r="I39">
        <v>2</v>
      </c>
      <c r="J39">
        <v>0</v>
      </c>
      <c r="K39" s="4">
        <f t="shared" si="0"/>
        <v>0.5</v>
      </c>
      <c r="L39" s="4">
        <f t="shared" si="1"/>
        <v>0.83666002653407556</v>
      </c>
      <c r="M39" s="4">
        <f t="shared" si="2"/>
        <v>0.34156502553198664</v>
      </c>
      <c r="N39" s="4">
        <v>531</v>
      </c>
      <c r="O39" s="4">
        <f t="shared" si="3"/>
        <v>1.4750000000000001</v>
      </c>
    </row>
    <row r="40" spans="1:15">
      <c r="A40" s="3">
        <v>38546</v>
      </c>
      <c r="B40" t="s">
        <v>39</v>
      </c>
      <c r="C40" t="s">
        <v>18</v>
      </c>
      <c r="D40" t="s">
        <v>27</v>
      </c>
      <c r="E40">
        <v>0</v>
      </c>
      <c r="F40">
        <v>0</v>
      </c>
      <c r="G40">
        <v>1</v>
      </c>
      <c r="H40">
        <v>0</v>
      </c>
      <c r="I40">
        <v>1</v>
      </c>
      <c r="J40">
        <v>2</v>
      </c>
      <c r="K40" s="4">
        <f t="shared" si="0"/>
        <v>0.66666666666666663</v>
      </c>
      <c r="L40" s="4">
        <f t="shared" si="1"/>
        <v>0.81649658092772603</v>
      </c>
      <c r="M40" s="4">
        <f t="shared" si="2"/>
        <v>0.33333333333333337</v>
      </c>
      <c r="N40" s="4">
        <v>531</v>
      </c>
      <c r="O40" s="4">
        <f t="shared" si="3"/>
        <v>1.9666666666666666</v>
      </c>
    </row>
    <row r="41" spans="1:15">
      <c r="A41" s="3">
        <v>38539</v>
      </c>
      <c r="B41" t="s">
        <v>39</v>
      </c>
      <c r="C41" t="s">
        <v>18</v>
      </c>
      <c r="D41" t="s">
        <v>27</v>
      </c>
      <c r="E41">
        <v>0</v>
      </c>
      <c r="F41">
        <v>0</v>
      </c>
      <c r="G41">
        <v>0</v>
      </c>
      <c r="H41">
        <v>0</v>
      </c>
      <c r="I41">
        <v>1</v>
      </c>
      <c r="J41">
        <v>2</v>
      </c>
      <c r="K41" s="4">
        <f t="shared" si="0"/>
        <v>0.5</v>
      </c>
      <c r="L41" s="4">
        <f t="shared" si="1"/>
        <v>0.83666002653407556</v>
      </c>
      <c r="M41" s="4">
        <f t="shared" si="2"/>
        <v>0.34156502553198664</v>
      </c>
      <c r="N41" s="4">
        <v>531</v>
      </c>
      <c r="O41" s="4">
        <f t="shared" si="3"/>
        <v>1.4750000000000001</v>
      </c>
    </row>
    <row r="42" spans="1:15">
      <c r="A42" s="3">
        <v>38532</v>
      </c>
      <c r="B42" t="s">
        <v>39</v>
      </c>
      <c r="C42" t="s">
        <v>18</v>
      </c>
      <c r="D42" t="s">
        <v>36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 s="4">
        <f t="shared" si="0"/>
        <v>0.16666666666666666</v>
      </c>
      <c r="L42" s="4">
        <f t="shared" si="1"/>
        <v>0.40824829046386302</v>
      </c>
      <c r="M42" s="4">
        <f t="shared" si="2"/>
        <v>0.16666666666666669</v>
      </c>
      <c r="N42" s="4">
        <v>531</v>
      </c>
      <c r="O42" s="4">
        <f t="shared" si="3"/>
        <v>0.49166666666666664</v>
      </c>
    </row>
    <row r="43" spans="1:15">
      <c r="A43" s="3">
        <v>38511</v>
      </c>
      <c r="B43" t="s">
        <v>39</v>
      </c>
      <c r="C43" t="s">
        <v>18</v>
      </c>
      <c r="D43" t="s">
        <v>42</v>
      </c>
      <c r="E43">
        <v>0</v>
      </c>
      <c r="F43">
        <v>1</v>
      </c>
      <c r="G43">
        <v>4</v>
      </c>
      <c r="H43">
        <v>0</v>
      </c>
      <c r="I43">
        <v>1</v>
      </c>
      <c r="J43">
        <v>0</v>
      </c>
      <c r="K43" s="4">
        <f t="shared" si="0"/>
        <v>1</v>
      </c>
      <c r="L43" s="4">
        <f t="shared" si="1"/>
        <v>1.5491933384829668</v>
      </c>
      <c r="M43" s="4">
        <f t="shared" si="2"/>
        <v>0.63245553203367599</v>
      </c>
      <c r="N43" s="4">
        <v>531</v>
      </c>
      <c r="O43" s="4">
        <f t="shared" si="3"/>
        <v>2.95</v>
      </c>
    </row>
    <row r="44" spans="1:15">
      <c r="A44" s="3">
        <v>38518</v>
      </c>
      <c r="B44" t="s">
        <v>39</v>
      </c>
      <c r="C44" t="s">
        <v>18</v>
      </c>
      <c r="D44" t="s">
        <v>42</v>
      </c>
      <c r="E44">
        <v>1</v>
      </c>
      <c r="F44">
        <v>5</v>
      </c>
      <c r="G44">
        <v>1</v>
      </c>
      <c r="H44">
        <v>6</v>
      </c>
      <c r="I44">
        <v>3</v>
      </c>
      <c r="J44">
        <v>3</v>
      </c>
      <c r="K44" s="4">
        <f t="shared" si="0"/>
        <v>3.1666666666666665</v>
      </c>
      <c r="L44" s="4">
        <f t="shared" si="1"/>
        <v>2.0412414523193152</v>
      </c>
      <c r="M44" s="4">
        <f t="shared" si="2"/>
        <v>0.83333333333333348</v>
      </c>
      <c r="N44" s="4">
        <v>531</v>
      </c>
      <c r="O44" s="4">
        <f t="shared" si="3"/>
        <v>9.3416666666666668</v>
      </c>
    </row>
    <row r="45" spans="1:15">
      <c r="A45" s="3">
        <v>38532</v>
      </c>
      <c r="B45" t="s">
        <v>39</v>
      </c>
      <c r="C45" t="s">
        <v>18</v>
      </c>
      <c r="D45" t="s">
        <v>42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 s="4">
        <f t="shared" si="0"/>
        <v>0.16666666666666666</v>
      </c>
      <c r="L45" s="4">
        <f t="shared" si="1"/>
        <v>0.40824829046386302</v>
      </c>
      <c r="M45" s="4">
        <f t="shared" si="2"/>
        <v>0.16666666666666669</v>
      </c>
      <c r="N45" s="4">
        <v>531</v>
      </c>
      <c r="O45" s="4">
        <f t="shared" si="3"/>
        <v>0.49166666666666664</v>
      </c>
    </row>
    <row r="46" spans="1:15">
      <c r="A46" s="3">
        <v>38553</v>
      </c>
      <c r="B46" t="s">
        <v>39</v>
      </c>
      <c r="C46" t="s">
        <v>18</v>
      </c>
      <c r="D46" t="s">
        <v>42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 s="4">
        <f t="shared" si="0"/>
        <v>0.16666666666666666</v>
      </c>
      <c r="L46" s="4">
        <f t="shared" si="1"/>
        <v>0.40824829046386302</v>
      </c>
      <c r="M46" s="4">
        <f t="shared" si="2"/>
        <v>0.16666666666666669</v>
      </c>
      <c r="N46" s="4">
        <v>531</v>
      </c>
      <c r="O46" s="4">
        <f t="shared" si="3"/>
        <v>0.49166666666666664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zoomScale="70" zoomScaleNormal="70" workbookViewId="0">
      <selection sqref="A1:A19"/>
    </sheetView>
  </sheetViews>
  <sheetFormatPr defaultRowHeight="15"/>
  <cols>
    <col min="1" max="1" width="15.28515625" bestFit="1" customWidth="1"/>
    <col min="3" max="3" width="13.42578125" bestFit="1" customWidth="1"/>
    <col min="4" max="4" width="13.7109375" bestFit="1" customWidth="1"/>
    <col min="5" max="6" width="13" bestFit="1" customWidth="1"/>
    <col min="7" max="7" width="12" bestFit="1" customWidth="1"/>
    <col min="8" max="9" width="13" bestFit="1" customWidth="1"/>
    <col min="10" max="10" width="13.5703125" bestFit="1" customWidth="1"/>
    <col min="11" max="11" width="15.7109375" bestFit="1" customWidth="1"/>
    <col min="13" max="13" width="20.28515625" bestFit="1" customWidth="1"/>
    <col min="14" max="14" width="22.28515625" bestFit="1" customWidth="1"/>
    <col min="15" max="15" width="18.28515625" bestFit="1" customWidth="1"/>
    <col min="16" max="16" width="13" bestFit="1" customWidth="1"/>
    <col min="17" max="17" width="14.85546875" bestFit="1" customWidth="1"/>
    <col min="18" max="18" width="13" bestFit="1" customWidth="1"/>
    <col min="20" max="20" width="16.42578125" bestFit="1" customWidth="1"/>
    <col min="21" max="21" width="9.140625" style="7"/>
    <col min="22" max="22" width="13.7109375" bestFit="1" customWidth="1"/>
  </cols>
  <sheetData>
    <row r="1" spans="1:22">
      <c r="A1" t="s">
        <v>14</v>
      </c>
    </row>
    <row r="2" spans="1:22">
      <c r="A2" s="3" t="s">
        <v>0</v>
      </c>
      <c r="B2" t="s">
        <v>1</v>
      </c>
      <c r="C2" t="s">
        <v>40</v>
      </c>
      <c r="D2" t="s">
        <v>19</v>
      </c>
      <c r="E2" t="s">
        <v>20</v>
      </c>
      <c r="F2" t="s">
        <v>21</v>
      </c>
      <c r="G2" t="s">
        <v>29</v>
      </c>
      <c r="H2" t="s">
        <v>22</v>
      </c>
      <c r="I2" t="s">
        <v>23</v>
      </c>
      <c r="J2" t="s">
        <v>24</v>
      </c>
      <c r="K2" t="s">
        <v>34</v>
      </c>
      <c r="L2" t="s">
        <v>32</v>
      </c>
      <c r="M2" t="s">
        <v>35</v>
      </c>
      <c r="N2" t="s">
        <v>30</v>
      </c>
      <c r="O2" s="5" t="s">
        <v>37</v>
      </c>
      <c r="P2" t="s">
        <v>31</v>
      </c>
      <c r="Q2" t="s">
        <v>26</v>
      </c>
      <c r="R2" t="s">
        <v>28</v>
      </c>
      <c r="S2" t="s">
        <v>36</v>
      </c>
      <c r="T2" t="s">
        <v>42</v>
      </c>
      <c r="V2" t="s">
        <v>27</v>
      </c>
    </row>
    <row r="3" spans="1:22">
      <c r="A3" s="3">
        <v>38490</v>
      </c>
      <c r="B3" t="s">
        <v>17</v>
      </c>
      <c r="D3">
        <v>57.525000000000006</v>
      </c>
      <c r="E3">
        <v>4.916666666666667</v>
      </c>
      <c r="F3">
        <v>0.49166666666666664</v>
      </c>
      <c r="H3">
        <v>2.4583333333333335</v>
      </c>
      <c r="I3">
        <v>6.3916666666666666</v>
      </c>
      <c r="J3">
        <v>0.59000000000000008</v>
      </c>
      <c r="O3">
        <v>32.941666666666663</v>
      </c>
      <c r="Q3">
        <v>0.49166666666666664</v>
      </c>
      <c r="R3">
        <v>0.49166666666666664</v>
      </c>
      <c r="V3">
        <v>4.916666666666667</v>
      </c>
    </row>
    <row r="4" spans="1:22">
      <c r="A4" s="3">
        <v>38504</v>
      </c>
      <c r="B4" t="s">
        <v>17</v>
      </c>
      <c r="D4">
        <v>27.533333333333335</v>
      </c>
      <c r="E4">
        <v>297.95</v>
      </c>
      <c r="G4">
        <v>1.4750000000000001</v>
      </c>
      <c r="H4">
        <v>4.4249999999999998</v>
      </c>
      <c r="I4">
        <v>6.3916666666666666</v>
      </c>
      <c r="J4">
        <v>2.4583333333333335</v>
      </c>
      <c r="N4">
        <v>5.4083333333333332</v>
      </c>
      <c r="O4">
        <v>38.841666666666669</v>
      </c>
      <c r="P4">
        <v>0.49166666666666664</v>
      </c>
      <c r="R4">
        <v>0.49166666666666664</v>
      </c>
      <c r="V4">
        <v>0.49166666666666664</v>
      </c>
    </row>
    <row r="5" spans="1:22">
      <c r="A5" s="3">
        <v>38511</v>
      </c>
      <c r="B5" t="s">
        <v>17</v>
      </c>
      <c r="D5">
        <v>38.841666666666669</v>
      </c>
      <c r="E5">
        <v>206.5</v>
      </c>
      <c r="H5">
        <v>7.8666666666666663</v>
      </c>
      <c r="I5">
        <v>26.058333333333337</v>
      </c>
      <c r="J5">
        <v>4.916666666666667</v>
      </c>
      <c r="L5">
        <v>0.49166666666666664</v>
      </c>
      <c r="N5">
        <v>10.816666666666666</v>
      </c>
      <c r="O5">
        <v>10.325000000000001</v>
      </c>
      <c r="P5">
        <v>0.49166666666666664</v>
      </c>
      <c r="Q5">
        <v>0.98333333333333328</v>
      </c>
      <c r="R5">
        <v>0.49166666666666664</v>
      </c>
      <c r="V5">
        <v>1.4750000000000001</v>
      </c>
    </row>
    <row r="6" spans="1:22">
      <c r="A6" s="3">
        <v>38518</v>
      </c>
      <c r="B6" t="s">
        <v>17</v>
      </c>
      <c r="D6">
        <v>15.241666666666669</v>
      </c>
      <c r="E6">
        <v>337.77500000000003</v>
      </c>
      <c r="F6">
        <v>0.49166666666666664</v>
      </c>
      <c r="H6">
        <v>9.3416666666666668</v>
      </c>
      <c r="I6">
        <v>21.141666666666669</v>
      </c>
      <c r="J6">
        <v>3.9333333333333331</v>
      </c>
      <c r="K6">
        <v>1.4750000000000001</v>
      </c>
      <c r="L6">
        <v>2.4583333333333335</v>
      </c>
      <c r="N6">
        <v>6.3916666666666666</v>
      </c>
      <c r="O6">
        <v>1.9666666666666666</v>
      </c>
      <c r="V6">
        <v>4.4249999999999998</v>
      </c>
    </row>
    <row r="7" spans="1:22">
      <c r="A7" s="3">
        <v>38525</v>
      </c>
      <c r="B7" t="s">
        <v>17</v>
      </c>
      <c r="D7">
        <v>26.55</v>
      </c>
      <c r="E7">
        <v>297.95</v>
      </c>
      <c r="H7">
        <v>13.766666666666667</v>
      </c>
      <c r="I7">
        <v>11.308333333333334</v>
      </c>
      <c r="J7">
        <v>9.3416666666666668</v>
      </c>
      <c r="L7">
        <v>4.4249999999999998</v>
      </c>
      <c r="M7">
        <v>1.4750000000000001</v>
      </c>
      <c r="N7">
        <v>28.516666666666666</v>
      </c>
      <c r="S7">
        <v>0.98333333333333328</v>
      </c>
      <c r="V7">
        <v>3.4416666666666669</v>
      </c>
    </row>
    <row r="8" spans="1:22">
      <c r="A8" s="3">
        <v>38532</v>
      </c>
      <c r="B8" t="s">
        <v>17</v>
      </c>
      <c r="D8">
        <v>13.766666666666667</v>
      </c>
      <c r="E8">
        <v>61.95</v>
      </c>
      <c r="H8">
        <v>29.008333333333336</v>
      </c>
      <c r="I8">
        <v>7.375</v>
      </c>
      <c r="J8">
        <v>2.95</v>
      </c>
      <c r="L8">
        <v>0.49166666666666664</v>
      </c>
      <c r="M8">
        <v>8.85</v>
      </c>
      <c r="N8">
        <v>21.141666666666669</v>
      </c>
      <c r="S8">
        <v>2.95</v>
      </c>
      <c r="V8">
        <v>1.9666666666666666</v>
      </c>
    </row>
    <row r="9" spans="1:22">
      <c r="A9" s="3">
        <v>38539</v>
      </c>
      <c r="B9" t="s">
        <v>17</v>
      </c>
      <c r="D9">
        <v>12.291666666666668</v>
      </c>
      <c r="E9">
        <v>6.8833333333333337</v>
      </c>
      <c r="H9">
        <v>9.8333333333333339</v>
      </c>
      <c r="I9">
        <v>2.95</v>
      </c>
      <c r="J9">
        <v>21.633333333333333</v>
      </c>
      <c r="L9">
        <v>4.916666666666667</v>
      </c>
      <c r="M9">
        <v>9.8333333333333339</v>
      </c>
      <c r="N9">
        <v>22.616666666666667</v>
      </c>
      <c r="S9">
        <v>8.3583333333333343</v>
      </c>
      <c r="V9">
        <v>0.49166666666666664</v>
      </c>
    </row>
    <row r="10" spans="1:22">
      <c r="A10" s="3">
        <v>38546</v>
      </c>
      <c r="B10" t="s">
        <v>17</v>
      </c>
      <c r="D10">
        <v>394.31666666666666</v>
      </c>
      <c r="E10">
        <v>1.4750000000000001</v>
      </c>
      <c r="F10">
        <v>2.4583333333333335</v>
      </c>
      <c r="H10">
        <v>6.3916666666666666</v>
      </c>
      <c r="J10">
        <v>0.98333333333333328</v>
      </c>
      <c r="L10">
        <v>0.49166666666666664</v>
      </c>
      <c r="M10">
        <v>0.49166666666666664</v>
      </c>
      <c r="N10">
        <v>4.916666666666667</v>
      </c>
      <c r="O10">
        <v>0.98333333333333328</v>
      </c>
      <c r="S10">
        <v>14.75</v>
      </c>
    </row>
    <row r="11" spans="1:22">
      <c r="A11" s="3">
        <v>38553</v>
      </c>
      <c r="B11" t="s">
        <v>17</v>
      </c>
      <c r="D11">
        <v>9.3416666666666668</v>
      </c>
      <c r="F11">
        <v>0.98333333333333328</v>
      </c>
      <c r="H11">
        <v>5.4083333333333332</v>
      </c>
      <c r="I11">
        <v>2.95</v>
      </c>
      <c r="L11">
        <v>2.4583333333333335</v>
      </c>
      <c r="M11">
        <v>2.95</v>
      </c>
      <c r="N11">
        <v>5.9</v>
      </c>
      <c r="S11">
        <v>91.941666666666677</v>
      </c>
      <c r="V11">
        <v>1.9666666666666666</v>
      </c>
    </row>
    <row r="12" spans="1:22">
      <c r="A12" s="3">
        <v>38560</v>
      </c>
      <c r="B12" t="s">
        <v>17</v>
      </c>
      <c r="D12">
        <v>21.141666666666669</v>
      </c>
      <c r="E12">
        <v>0.98333333333333328</v>
      </c>
      <c r="H12">
        <v>5.9</v>
      </c>
      <c r="I12">
        <v>0.49166666666666664</v>
      </c>
      <c r="L12">
        <v>2.95</v>
      </c>
      <c r="M12">
        <v>7.8666666666666663</v>
      </c>
      <c r="N12">
        <v>31.958333333333336</v>
      </c>
      <c r="S12">
        <v>22.125</v>
      </c>
    </row>
    <row r="13" spans="1:22">
      <c r="A13" s="3">
        <v>38511</v>
      </c>
      <c r="B13" t="s">
        <v>39</v>
      </c>
      <c r="C13">
        <v>24.583333333333336</v>
      </c>
      <c r="D13">
        <v>199.6166666666667</v>
      </c>
      <c r="E13">
        <v>88.991666666666674</v>
      </c>
      <c r="I13">
        <v>11.8</v>
      </c>
      <c r="T13">
        <v>2.95</v>
      </c>
      <c r="V13">
        <v>0.49166666666666664</v>
      </c>
    </row>
    <row r="14" spans="1:22">
      <c r="A14" s="3">
        <v>38518</v>
      </c>
      <c r="B14" t="s">
        <v>39</v>
      </c>
      <c r="C14">
        <v>24.091666666666665</v>
      </c>
      <c r="D14">
        <v>148.48333333333335</v>
      </c>
      <c r="E14">
        <v>21.633333333333333</v>
      </c>
      <c r="I14">
        <v>114.06666666666666</v>
      </c>
      <c r="L14">
        <v>7.375</v>
      </c>
      <c r="T14">
        <v>9.3416666666666668</v>
      </c>
      <c r="V14">
        <v>0.49166666666666664</v>
      </c>
    </row>
    <row r="15" spans="1:22">
      <c r="A15" s="3">
        <v>38525</v>
      </c>
      <c r="B15" t="s">
        <v>39</v>
      </c>
      <c r="C15">
        <v>3.4416666666666669</v>
      </c>
      <c r="D15">
        <v>38.35</v>
      </c>
      <c r="E15">
        <v>3.4416666666666669</v>
      </c>
      <c r="I15">
        <v>559.51666666666665</v>
      </c>
      <c r="L15">
        <v>4.4249999999999998</v>
      </c>
      <c r="V15">
        <v>1.4750000000000001</v>
      </c>
    </row>
    <row r="16" spans="1:22">
      <c r="A16" s="3">
        <v>38532</v>
      </c>
      <c r="B16" t="s">
        <v>39</v>
      </c>
      <c r="C16">
        <v>5.4083333333333332</v>
      </c>
      <c r="D16">
        <v>52.608333333333334</v>
      </c>
      <c r="E16">
        <v>23.108333333333334</v>
      </c>
      <c r="I16">
        <v>618.02499999999998</v>
      </c>
      <c r="L16">
        <v>6.3916666666666666</v>
      </c>
      <c r="S16">
        <v>0.49166666666666664</v>
      </c>
      <c r="T16">
        <v>0.49166666666666664</v>
      </c>
    </row>
    <row r="17" spans="1:22">
      <c r="A17" s="3">
        <v>38539</v>
      </c>
      <c r="B17" t="s">
        <v>39</v>
      </c>
      <c r="C17">
        <v>2.95</v>
      </c>
      <c r="D17">
        <v>55.55833333333333</v>
      </c>
      <c r="E17">
        <v>283.2</v>
      </c>
      <c r="H17">
        <v>0.49166666666666664</v>
      </c>
      <c r="I17">
        <v>458.23333333333341</v>
      </c>
      <c r="L17">
        <v>14.258333333333333</v>
      </c>
      <c r="V17">
        <v>1.4750000000000001</v>
      </c>
    </row>
    <row r="18" spans="1:22">
      <c r="A18" s="3">
        <v>38546</v>
      </c>
      <c r="B18" t="s">
        <v>39</v>
      </c>
      <c r="D18">
        <v>22.616666666666667</v>
      </c>
      <c r="E18">
        <v>294.50833333333333</v>
      </c>
      <c r="I18">
        <v>98.333333333333343</v>
      </c>
      <c r="L18">
        <v>3.4416666666666669</v>
      </c>
      <c r="V18">
        <v>1.9666666666666666</v>
      </c>
    </row>
    <row r="19" spans="1:22">
      <c r="A19" s="3">
        <v>38553</v>
      </c>
      <c r="B19" t="s">
        <v>39</v>
      </c>
      <c r="C19">
        <v>5.9</v>
      </c>
      <c r="D19">
        <v>118.98333333333335</v>
      </c>
      <c r="E19">
        <v>85.058333333333337</v>
      </c>
      <c r="H19">
        <v>0.49166666666666664</v>
      </c>
      <c r="I19">
        <v>33.433333333333337</v>
      </c>
      <c r="L19">
        <v>1.4750000000000001</v>
      </c>
      <c r="T19">
        <v>0.49166666666666664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0"/>
  <sheetViews>
    <sheetView tabSelected="1" zoomScale="80" zoomScaleNormal="80" workbookViewId="0">
      <selection activeCell="D14" sqref="D14"/>
    </sheetView>
  </sheetViews>
  <sheetFormatPr defaultRowHeight="15"/>
  <cols>
    <col min="1" max="1" width="15.28515625" bestFit="1" customWidth="1"/>
    <col min="3" max="3" width="13.42578125" bestFit="1" customWidth="1"/>
    <col min="4" max="4" width="12.7109375" bestFit="1" customWidth="1"/>
    <col min="5" max="5" width="10.28515625" bestFit="1" customWidth="1"/>
    <col min="7" max="7" width="12" bestFit="1" customWidth="1"/>
    <col min="8" max="8" width="10.140625" bestFit="1" customWidth="1"/>
    <col min="9" max="9" width="11.28515625" bestFit="1" customWidth="1"/>
    <col min="11" max="11" width="14" bestFit="1" customWidth="1"/>
    <col min="13" max="13" width="18.5703125" bestFit="1" customWidth="1"/>
    <col min="14" max="14" width="20.140625" bestFit="1" customWidth="1"/>
    <col min="15" max="15" width="18.28515625" bestFit="1" customWidth="1"/>
    <col min="16" max="16" width="10" bestFit="1" customWidth="1"/>
    <col min="17" max="17" width="13.28515625" bestFit="1" customWidth="1"/>
  </cols>
  <sheetData>
    <row r="1" spans="1:20">
      <c r="A1" t="s">
        <v>43</v>
      </c>
      <c r="O1" s="5"/>
    </row>
    <row r="2" spans="1:20">
      <c r="B2" t="s">
        <v>38</v>
      </c>
      <c r="C2" t="s">
        <v>40</v>
      </c>
      <c r="D2" t="s">
        <v>19</v>
      </c>
      <c r="E2" t="s">
        <v>20</v>
      </c>
      <c r="F2" t="s">
        <v>21</v>
      </c>
      <c r="G2" t="s">
        <v>29</v>
      </c>
      <c r="H2" t="s">
        <v>22</v>
      </c>
      <c r="I2" t="s">
        <v>23</v>
      </c>
      <c r="J2" t="s">
        <v>24</v>
      </c>
      <c r="K2" t="s">
        <v>34</v>
      </c>
      <c r="L2" t="s">
        <v>32</v>
      </c>
      <c r="M2" t="s">
        <v>35</v>
      </c>
      <c r="N2" t="s">
        <v>30</v>
      </c>
      <c r="O2" s="5" t="s">
        <v>37</v>
      </c>
      <c r="P2" t="s">
        <v>31</v>
      </c>
      <c r="Q2" t="s">
        <v>26</v>
      </c>
      <c r="R2" t="s">
        <v>28</v>
      </c>
      <c r="S2" t="s">
        <v>36</v>
      </c>
      <c r="T2" t="s">
        <v>42</v>
      </c>
    </row>
    <row r="3" spans="1:20">
      <c r="A3" s="3" t="s">
        <v>0</v>
      </c>
      <c r="B3" t="s">
        <v>1</v>
      </c>
      <c r="C3" s="8">
        <f>(8*545)</f>
        <v>4360</v>
      </c>
      <c r="D3">
        <v>1440</v>
      </c>
      <c r="E3">
        <v>378</v>
      </c>
      <c r="F3">
        <v>4700</v>
      </c>
      <c r="G3">
        <v>887</v>
      </c>
      <c r="H3">
        <v>24578</v>
      </c>
      <c r="I3">
        <v>490</v>
      </c>
      <c r="J3">
        <v>3470</v>
      </c>
      <c r="K3">
        <v>114</v>
      </c>
      <c r="L3">
        <v>1192</v>
      </c>
      <c r="M3" s="6">
        <v>45350</v>
      </c>
      <c r="N3" s="6">
        <v>160697</v>
      </c>
      <c r="O3" s="6">
        <v>9529</v>
      </c>
      <c r="P3" s="8">
        <v>400</v>
      </c>
      <c r="Q3" s="9">
        <v>1167</v>
      </c>
      <c r="R3">
        <v>836</v>
      </c>
      <c r="S3" s="6">
        <v>105605</v>
      </c>
      <c r="T3" s="9">
        <v>2690</v>
      </c>
    </row>
    <row r="4" spans="1:20">
      <c r="A4" s="3">
        <v>38490</v>
      </c>
      <c r="B4" t="s">
        <v>17</v>
      </c>
      <c r="C4">
        <f>'Cell counts'!C3*C$3</f>
        <v>0</v>
      </c>
      <c r="D4">
        <f>'Cell counts'!D3*D$3</f>
        <v>82836.000000000015</v>
      </c>
      <c r="E4">
        <f>'Cell counts'!E3*E$3</f>
        <v>1858.5</v>
      </c>
      <c r="F4">
        <f>'Cell counts'!F3*F$3</f>
        <v>2310.833333333333</v>
      </c>
      <c r="G4">
        <f>'Cell counts'!G3*G$3</f>
        <v>0</v>
      </c>
      <c r="H4">
        <f>'Cell counts'!H3*H$3</f>
        <v>60420.916666666672</v>
      </c>
      <c r="I4">
        <f>'Cell counts'!I3*I$3</f>
        <v>3131.9166666666665</v>
      </c>
      <c r="J4">
        <f>'Cell counts'!J3*J$3</f>
        <v>2047.3000000000002</v>
      </c>
      <c r="K4">
        <f>'Cell counts'!K3*K$3</f>
        <v>0</v>
      </c>
      <c r="L4">
        <f>'Cell counts'!L3*L$3</f>
        <v>0</v>
      </c>
      <c r="M4">
        <f>'Cell counts'!M3*M$3</f>
        <v>0</v>
      </c>
      <c r="N4">
        <f>'Cell counts'!N3*N$3</f>
        <v>0</v>
      </c>
      <c r="O4">
        <f>'Cell counts'!O3*O$3</f>
        <v>313901.1416666666</v>
      </c>
      <c r="P4">
        <f>'Cell counts'!P3*P$3</f>
        <v>0</v>
      </c>
      <c r="Q4">
        <f>'Cell counts'!Q3*Q$3</f>
        <v>573.77499999999998</v>
      </c>
      <c r="R4">
        <f>'Cell counts'!R3*R$3</f>
        <v>411.0333333333333</v>
      </c>
      <c r="S4">
        <f>'Cell counts'!S3*S$3</f>
        <v>0</v>
      </c>
      <c r="T4">
        <f>'Cell counts'!T3*T$3</f>
        <v>0</v>
      </c>
    </row>
    <row r="5" spans="1:20">
      <c r="A5" s="3">
        <v>38504</v>
      </c>
      <c r="B5" t="s">
        <v>17</v>
      </c>
      <c r="C5">
        <f>'Cell counts'!C4*C$3</f>
        <v>0</v>
      </c>
      <c r="D5">
        <f>'Cell counts'!D4*D$3</f>
        <v>39648</v>
      </c>
      <c r="E5">
        <f>'Cell counts'!E4*E$3</f>
        <v>112625.09999999999</v>
      </c>
      <c r="F5">
        <f>'Cell counts'!F4*F$3</f>
        <v>0</v>
      </c>
      <c r="G5">
        <f>'Cell counts'!G4*G$3</f>
        <v>1308.325</v>
      </c>
      <c r="H5">
        <f>'Cell counts'!H4*H$3</f>
        <v>108757.65</v>
      </c>
      <c r="I5">
        <f>'Cell counts'!I4*I$3</f>
        <v>3131.9166666666665</v>
      </c>
      <c r="J5">
        <f>'Cell counts'!J4*J$3</f>
        <v>8530.4166666666679</v>
      </c>
      <c r="K5">
        <f>'Cell counts'!K4*K$3</f>
        <v>0</v>
      </c>
      <c r="L5">
        <f>'Cell counts'!L4*L$3</f>
        <v>0</v>
      </c>
      <c r="M5">
        <f>'Cell counts'!M4*M$3</f>
        <v>0</v>
      </c>
      <c r="N5">
        <f>'Cell counts'!N4*N$3</f>
        <v>869102.94166666665</v>
      </c>
      <c r="O5">
        <f>'Cell counts'!O4*O$3</f>
        <v>370122.2416666667</v>
      </c>
      <c r="P5">
        <f>'Cell counts'!P4*P$3</f>
        <v>196.66666666666666</v>
      </c>
      <c r="Q5">
        <f>'Cell counts'!Q4*Q$3</f>
        <v>0</v>
      </c>
      <c r="R5">
        <f>'Cell counts'!R4*R$3</f>
        <v>411.0333333333333</v>
      </c>
      <c r="S5">
        <f>'Cell counts'!S4*S$3</f>
        <v>0</v>
      </c>
      <c r="T5">
        <f>'Cell counts'!T4*T$3</f>
        <v>0</v>
      </c>
    </row>
    <row r="6" spans="1:20">
      <c r="A6" s="3">
        <v>38511</v>
      </c>
      <c r="B6" t="s">
        <v>17</v>
      </c>
      <c r="C6">
        <f>'Cell counts'!C5*C$3</f>
        <v>0</v>
      </c>
      <c r="D6">
        <f>'Cell counts'!D5*D$3</f>
        <v>55932</v>
      </c>
      <c r="E6">
        <f>'Cell counts'!E5*E$3</f>
        <v>78057</v>
      </c>
      <c r="F6">
        <f>'Cell counts'!F5*F$3</f>
        <v>0</v>
      </c>
      <c r="G6">
        <f>'Cell counts'!G5*G$3</f>
        <v>0</v>
      </c>
      <c r="H6">
        <f>'Cell counts'!H5*H$3</f>
        <v>193346.93333333332</v>
      </c>
      <c r="I6">
        <f>'Cell counts'!I5*I$3</f>
        <v>12768.583333333336</v>
      </c>
      <c r="J6">
        <f>'Cell counts'!J5*J$3</f>
        <v>17060.833333333336</v>
      </c>
      <c r="K6">
        <f>'Cell counts'!K5*K$3</f>
        <v>0</v>
      </c>
      <c r="L6">
        <f>'Cell counts'!L5*L$3</f>
        <v>586.06666666666661</v>
      </c>
      <c r="M6">
        <f>'Cell counts'!M5*M$3</f>
        <v>0</v>
      </c>
      <c r="N6">
        <f>'Cell counts'!N5*N$3</f>
        <v>1738205.8833333333</v>
      </c>
      <c r="O6">
        <f>'Cell counts'!O5*O$3</f>
        <v>98386.925000000003</v>
      </c>
      <c r="P6">
        <f>'Cell counts'!P5*P$3</f>
        <v>196.66666666666666</v>
      </c>
      <c r="Q6">
        <f>'Cell counts'!Q5*Q$3</f>
        <v>1147.55</v>
      </c>
      <c r="R6">
        <f>'Cell counts'!R5*R$3</f>
        <v>411.0333333333333</v>
      </c>
      <c r="S6">
        <f>'Cell counts'!S5*S$3</f>
        <v>0</v>
      </c>
      <c r="T6">
        <f>'Cell counts'!T5*T$3</f>
        <v>0</v>
      </c>
    </row>
    <row r="7" spans="1:20">
      <c r="A7" s="3">
        <v>38518</v>
      </c>
      <c r="B7" t="s">
        <v>17</v>
      </c>
      <c r="C7">
        <f>'Cell counts'!C6*C$3</f>
        <v>0</v>
      </c>
      <c r="D7">
        <f>'Cell counts'!D6*D$3</f>
        <v>21948.000000000004</v>
      </c>
      <c r="E7">
        <f>'Cell counts'!E6*E$3</f>
        <v>127678.95000000001</v>
      </c>
      <c r="F7">
        <f>'Cell counts'!F6*F$3</f>
        <v>2310.833333333333</v>
      </c>
      <c r="G7">
        <f>'Cell counts'!G6*G$3</f>
        <v>0</v>
      </c>
      <c r="H7">
        <f>'Cell counts'!H6*H$3</f>
        <v>229599.48333333334</v>
      </c>
      <c r="I7">
        <f>'Cell counts'!I6*I$3</f>
        <v>10359.416666666668</v>
      </c>
      <c r="J7">
        <f>'Cell counts'!J6*J$3</f>
        <v>13648.666666666666</v>
      </c>
      <c r="K7">
        <f>'Cell counts'!K6*K$3</f>
        <v>168.15</v>
      </c>
      <c r="L7">
        <f>'Cell counts'!L6*L$3</f>
        <v>2930.3333333333335</v>
      </c>
      <c r="M7">
        <f>'Cell counts'!M6*M$3</f>
        <v>0</v>
      </c>
      <c r="N7">
        <f>'Cell counts'!N6*N$3</f>
        <v>1027121.6583333333</v>
      </c>
      <c r="O7">
        <f>'Cell counts'!O6*O$3</f>
        <v>18740.366666666665</v>
      </c>
      <c r="P7">
        <f>'Cell counts'!P6*P$3</f>
        <v>0</v>
      </c>
      <c r="Q7">
        <f>'Cell counts'!Q6*Q$3</f>
        <v>0</v>
      </c>
      <c r="R7">
        <f>'Cell counts'!R6*R$3</f>
        <v>0</v>
      </c>
      <c r="S7">
        <f>'Cell counts'!S6*S$3</f>
        <v>0</v>
      </c>
      <c r="T7">
        <f>'Cell counts'!T6*T$3</f>
        <v>0</v>
      </c>
    </row>
    <row r="8" spans="1:20">
      <c r="A8" s="3">
        <v>38525</v>
      </c>
      <c r="B8" t="s">
        <v>17</v>
      </c>
      <c r="C8">
        <f>'Cell counts'!C7*C$3</f>
        <v>0</v>
      </c>
      <c r="D8">
        <f>'Cell counts'!D7*D$3</f>
        <v>38232</v>
      </c>
      <c r="E8">
        <f>'Cell counts'!E7*E$3</f>
        <v>112625.09999999999</v>
      </c>
      <c r="F8">
        <f>'Cell counts'!F7*F$3</f>
        <v>0</v>
      </c>
      <c r="G8">
        <f>'Cell counts'!G7*G$3</f>
        <v>0</v>
      </c>
      <c r="H8">
        <f>'Cell counts'!H7*H$3</f>
        <v>338357.13333333336</v>
      </c>
      <c r="I8">
        <f>'Cell counts'!I7*I$3</f>
        <v>5541.083333333333</v>
      </c>
      <c r="J8">
        <f>'Cell counts'!J7*J$3</f>
        <v>32415.583333333332</v>
      </c>
      <c r="K8">
        <f>'Cell counts'!K7*K$3</f>
        <v>0</v>
      </c>
      <c r="L8">
        <f>'Cell counts'!L7*L$3</f>
        <v>5274.5999999999995</v>
      </c>
      <c r="M8">
        <f>'Cell counts'!M7*M$3</f>
        <v>66891.25</v>
      </c>
      <c r="N8">
        <f>'Cell counts'!N7*N$3</f>
        <v>4582542.7833333332</v>
      </c>
      <c r="O8">
        <f>'Cell counts'!O7*O$3</f>
        <v>0</v>
      </c>
      <c r="P8">
        <f>'Cell counts'!P7*P$3</f>
        <v>0</v>
      </c>
      <c r="Q8">
        <f>'Cell counts'!Q7*Q$3</f>
        <v>0</v>
      </c>
      <c r="R8">
        <f>'Cell counts'!R7*R$3</f>
        <v>0</v>
      </c>
      <c r="S8">
        <f>'Cell counts'!S7*S$3</f>
        <v>103844.91666666666</v>
      </c>
      <c r="T8">
        <f>'Cell counts'!T7*T$3</f>
        <v>0</v>
      </c>
    </row>
    <row r="9" spans="1:20">
      <c r="A9" s="3">
        <v>38532</v>
      </c>
      <c r="B9" t="s">
        <v>17</v>
      </c>
      <c r="C9">
        <f>'Cell counts'!C8*C$3</f>
        <v>0</v>
      </c>
      <c r="D9">
        <f>'Cell counts'!D8*D$3</f>
        <v>19824</v>
      </c>
      <c r="E9">
        <f>'Cell counts'!E8*E$3</f>
        <v>23417.100000000002</v>
      </c>
      <c r="F9">
        <f>'Cell counts'!F8*F$3</f>
        <v>0</v>
      </c>
      <c r="G9">
        <f>'Cell counts'!G8*G$3</f>
        <v>0</v>
      </c>
      <c r="H9">
        <f>'Cell counts'!H8*H$3</f>
        <v>712966.81666666677</v>
      </c>
      <c r="I9">
        <f>'Cell counts'!I8*I$3</f>
        <v>3613.75</v>
      </c>
      <c r="J9">
        <f>'Cell counts'!J8*J$3</f>
        <v>10236.5</v>
      </c>
      <c r="K9">
        <f>'Cell counts'!K8*K$3</f>
        <v>0</v>
      </c>
      <c r="L9">
        <f>'Cell counts'!L8*L$3</f>
        <v>586.06666666666661</v>
      </c>
      <c r="M9">
        <f>'Cell counts'!M8*M$3</f>
        <v>401347.5</v>
      </c>
      <c r="N9">
        <f>'Cell counts'!N8*N$3</f>
        <v>3397402.4083333337</v>
      </c>
      <c r="O9">
        <f>'Cell counts'!O8*O$3</f>
        <v>0</v>
      </c>
      <c r="P9">
        <f>'Cell counts'!P8*P$3</f>
        <v>0</v>
      </c>
      <c r="Q9">
        <f>'Cell counts'!Q8*Q$3</f>
        <v>0</v>
      </c>
      <c r="R9">
        <f>'Cell counts'!R8*R$3</f>
        <v>0</v>
      </c>
      <c r="S9">
        <f>'Cell counts'!S8*S$3</f>
        <v>311534.75</v>
      </c>
      <c r="T9">
        <f>'Cell counts'!T8*T$3</f>
        <v>0</v>
      </c>
    </row>
    <row r="10" spans="1:20">
      <c r="A10" s="3">
        <v>38539</v>
      </c>
      <c r="B10" t="s">
        <v>17</v>
      </c>
      <c r="C10">
        <f>'Cell counts'!C9*C$3</f>
        <v>0</v>
      </c>
      <c r="D10">
        <f>'Cell counts'!D9*D$3</f>
        <v>17700</v>
      </c>
      <c r="E10">
        <f>'Cell counts'!E9*E$3</f>
        <v>2601.9</v>
      </c>
      <c r="F10">
        <f>'Cell counts'!F9*F$3</f>
        <v>0</v>
      </c>
      <c r="G10">
        <f>'Cell counts'!G9*G$3</f>
        <v>0</v>
      </c>
      <c r="H10">
        <f>'Cell counts'!H9*H$3</f>
        <v>241683.66666666669</v>
      </c>
      <c r="I10">
        <f>'Cell counts'!I9*I$3</f>
        <v>1445.5</v>
      </c>
      <c r="J10">
        <f>'Cell counts'!J9*J$3</f>
        <v>75067.666666666672</v>
      </c>
      <c r="K10">
        <f>'Cell counts'!K9*K$3</f>
        <v>0</v>
      </c>
      <c r="L10">
        <f>'Cell counts'!L9*L$3</f>
        <v>5860.666666666667</v>
      </c>
      <c r="M10">
        <f>'Cell counts'!M9*M$3</f>
        <v>445941.66666666669</v>
      </c>
      <c r="N10">
        <f>'Cell counts'!N9*N$3</f>
        <v>3634430.4833333334</v>
      </c>
      <c r="O10">
        <f>'Cell counts'!O9*O$3</f>
        <v>0</v>
      </c>
      <c r="P10">
        <f>'Cell counts'!P9*P$3</f>
        <v>0</v>
      </c>
      <c r="Q10">
        <f>'Cell counts'!Q9*Q$3</f>
        <v>0</v>
      </c>
      <c r="R10">
        <f>'Cell counts'!R9*R$3</f>
        <v>0</v>
      </c>
      <c r="S10">
        <f>'Cell counts'!S9*S$3</f>
        <v>882681.79166666674</v>
      </c>
      <c r="T10">
        <f>'Cell counts'!T9*T$3</f>
        <v>0</v>
      </c>
    </row>
    <row r="11" spans="1:20">
      <c r="A11" s="3">
        <v>38546</v>
      </c>
      <c r="B11" t="s">
        <v>17</v>
      </c>
      <c r="C11">
        <f>'Cell counts'!C10*C$3</f>
        <v>0</v>
      </c>
      <c r="D11">
        <f>'Cell counts'!D10*D$3</f>
        <v>567816</v>
      </c>
      <c r="E11">
        <f>'Cell counts'!E10*E$3</f>
        <v>557.55000000000007</v>
      </c>
      <c r="F11">
        <f>'Cell counts'!F10*F$3</f>
        <v>11554.166666666668</v>
      </c>
      <c r="G11">
        <f>'Cell counts'!G10*G$3</f>
        <v>0</v>
      </c>
      <c r="H11">
        <f>'Cell counts'!H10*H$3</f>
        <v>157094.38333333333</v>
      </c>
      <c r="I11">
        <f>'Cell counts'!I10*I$3</f>
        <v>0</v>
      </c>
      <c r="J11">
        <f>'Cell counts'!J10*J$3</f>
        <v>3412.1666666666665</v>
      </c>
      <c r="K11">
        <f>'Cell counts'!K10*K$3</f>
        <v>0</v>
      </c>
      <c r="L11">
        <f>'Cell counts'!L10*L$3</f>
        <v>586.06666666666661</v>
      </c>
      <c r="M11">
        <f>'Cell counts'!M10*M$3</f>
        <v>22297.083333333332</v>
      </c>
      <c r="N11">
        <f>'Cell counts'!N10*N$3</f>
        <v>790093.58333333337</v>
      </c>
      <c r="O11">
        <f>'Cell counts'!O10*O$3</f>
        <v>9370.1833333333325</v>
      </c>
      <c r="P11">
        <f>'Cell counts'!P10*P$3</f>
        <v>0</v>
      </c>
      <c r="Q11">
        <f>'Cell counts'!Q10*Q$3</f>
        <v>0</v>
      </c>
      <c r="R11">
        <f>'Cell counts'!R10*R$3</f>
        <v>0</v>
      </c>
      <c r="S11">
        <f>'Cell counts'!S10*S$3</f>
        <v>1557673.75</v>
      </c>
      <c r="T11">
        <f>'Cell counts'!T10*T$3</f>
        <v>0</v>
      </c>
    </row>
    <row r="12" spans="1:20">
      <c r="A12" s="3">
        <v>38553</v>
      </c>
      <c r="B12" t="s">
        <v>17</v>
      </c>
      <c r="C12">
        <f>'Cell counts'!C11*C$3</f>
        <v>0</v>
      </c>
      <c r="D12">
        <f>'Cell counts'!D11*D$3</f>
        <v>13452</v>
      </c>
      <c r="E12">
        <f>'Cell counts'!E11*E$3</f>
        <v>0</v>
      </c>
      <c r="F12">
        <f>'Cell counts'!F11*F$3</f>
        <v>4621.6666666666661</v>
      </c>
      <c r="G12">
        <f>'Cell counts'!G11*G$3</f>
        <v>0</v>
      </c>
      <c r="H12">
        <f>'Cell counts'!H11*H$3</f>
        <v>132926.01666666666</v>
      </c>
      <c r="I12">
        <f>'Cell counts'!I11*I$3</f>
        <v>1445.5</v>
      </c>
      <c r="J12">
        <f>'Cell counts'!J11*J$3</f>
        <v>0</v>
      </c>
      <c r="K12">
        <f>'Cell counts'!K11*K$3</f>
        <v>0</v>
      </c>
      <c r="L12">
        <f>'Cell counts'!L11*L$3</f>
        <v>2930.3333333333335</v>
      </c>
      <c r="M12">
        <f>'Cell counts'!M11*M$3</f>
        <v>133782.5</v>
      </c>
      <c r="N12">
        <f>'Cell counts'!N11*N$3</f>
        <v>948112.3</v>
      </c>
      <c r="O12">
        <f>'Cell counts'!O11*O$3</f>
        <v>0</v>
      </c>
      <c r="P12">
        <f>'Cell counts'!P11*P$3</f>
        <v>0</v>
      </c>
      <c r="Q12">
        <f>'Cell counts'!Q11*Q$3</f>
        <v>0</v>
      </c>
      <c r="R12">
        <f>'Cell counts'!R11*R$3</f>
        <v>0</v>
      </c>
      <c r="S12">
        <f>'Cell counts'!S11*S$3</f>
        <v>9709499.708333334</v>
      </c>
      <c r="T12">
        <f>'Cell counts'!T11*T$3</f>
        <v>0</v>
      </c>
    </row>
    <row r="13" spans="1:20">
      <c r="A13" s="3">
        <v>38560</v>
      </c>
      <c r="B13" t="s">
        <v>17</v>
      </c>
      <c r="C13">
        <f>'Cell counts'!C12*C$3</f>
        <v>0</v>
      </c>
      <c r="D13">
        <f>'Cell counts'!D12*D$3</f>
        <v>30444.000000000004</v>
      </c>
      <c r="E13">
        <f>'Cell counts'!E12*E$3</f>
        <v>371.7</v>
      </c>
      <c r="F13">
        <f>'Cell counts'!F12*F$3</f>
        <v>0</v>
      </c>
      <c r="G13">
        <f>'Cell counts'!G12*G$3</f>
        <v>0</v>
      </c>
      <c r="H13">
        <f>'Cell counts'!H12*H$3</f>
        <v>145010.20000000001</v>
      </c>
      <c r="I13">
        <f>'Cell counts'!I12*I$3</f>
        <v>240.91666666666666</v>
      </c>
      <c r="J13">
        <f>'Cell counts'!J12*J$3</f>
        <v>0</v>
      </c>
      <c r="K13">
        <f>'Cell counts'!K12*K$3</f>
        <v>0</v>
      </c>
      <c r="L13">
        <f>'Cell counts'!L12*L$3</f>
        <v>3516.4</v>
      </c>
      <c r="M13">
        <f>'Cell counts'!M12*M$3</f>
        <v>356753.33333333331</v>
      </c>
      <c r="N13">
        <f>'Cell counts'!N12*N$3</f>
        <v>5135608.291666667</v>
      </c>
      <c r="O13">
        <f>'Cell counts'!O12*O$3</f>
        <v>0</v>
      </c>
      <c r="P13">
        <f>'Cell counts'!P12*P$3</f>
        <v>0</v>
      </c>
      <c r="Q13">
        <f>'Cell counts'!Q12*Q$3</f>
        <v>0</v>
      </c>
      <c r="R13">
        <f>'Cell counts'!R12*R$3</f>
        <v>0</v>
      </c>
      <c r="S13">
        <f>'Cell counts'!S12*S$3</f>
        <v>2336510.625</v>
      </c>
      <c r="T13">
        <f>'Cell counts'!T12*T$3</f>
        <v>0</v>
      </c>
    </row>
    <row r="14" spans="1:20">
      <c r="A14" s="3">
        <v>38511</v>
      </c>
      <c r="B14" t="s">
        <v>39</v>
      </c>
      <c r="C14">
        <f>'Cell counts'!C13*C$3</f>
        <v>107183.33333333334</v>
      </c>
      <c r="D14">
        <f>'Cell counts'!D13*D$3</f>
        <v>287448.00000000006</v>
      </c>
      <c r="E14">
        <f>'Cell counts'!E13*E$3</f>
        <v>33638.850000000006</v>
      </c>
      <c r="F14">
        <f>'Cell counts'!F13*F$3</f>
        <v>0</v>
      </c>
      <c r="G14">
        <f>'Cell counts'!G13*G$3</f>
        <v>0</v>
      </c>
      <c r="H14">
        <f>'Cell counts'!H13*H$3</f>
        <v>0</v>
      </c>
      <c r="I14">
        <f>'Cell counts'!I13*I$3</f>
        <v>5782</v>
      </c>
      <c r="J14">
        <f>'Cell counts'!J13*J$3</f>
        <v>0</v>
      </c>
      <c r="K14">
        <f>'Cell counts'!K13*K$3</f>
        <v>0</v>
      </c>
      <c r="L14">
        <f>'Cell counts'!L13*L$3</f>
        <v>0</v>
      </c>
      <c r="M14">
        <f>'Cell counts'!M13*M$3</f>
        <v>0</v>
      </c>
      <c r="N14">
        <f>'Cell counts'!N13*N$3</f>
        <v>0</v>
      </c>
      <c r="O14">
        <f>'Cell counts'!O13*O$3</f>
        <v>0</v>
      </c>
      <c r="P14">
        <f>'Cell counts'!P13*P$3</f>
        <v>0</v>
      </c>
      <c r="Q14">
        <f>'Cell counts'!Q13*Q$3</f>
        <v>0</v>
      </c>
      <c r="R14">
        <f>'Cell counts'!R13*R$3</f>
        <v>0</v>
      </c>
      <c r="S14">
        <f>'Cell counts'!S13*S$3</f>
        <v>0</v>
      </c>
      <c r="T14">
        <f>'Cell counts'!T13*T$3</f>
        <v>7935.5000000000009</v>
      </c>
    </row>
    <row r="15" spans="1:20">
      <c r="A15" s="3">
        <v>38518</v>
      </c>
      <c r="B15" t="s">
        <v>39</v>
      </c>
      <c r="C15">
        <f>'Cell counts'!C14*C$3</f>
        <v>105039.66666666666</v>
      </c>
      <c r="D15">
        <f>'Cell counts'!D14*D$3</f>
        <v>213816.00000000003</v>
      </c>
      <c r="E15">
        <f>'Cell counts'!E14*E$3</f>
        <v>8177.4</v>
      </c>
      <c r="F15">
        <f>'Cell counts'!F14*F$3</f>
        <v>0</v>
      </c>
      <c r="G15">
        <f>'Cell counts'!G14*G$3</f>
        <v>0</v>
      </c>
      <c r="H15">
        <f>'Cell counts'!H14*H$3</f>
        <v>0</v>
      </c>
      <c r="I15">
        <f>'Cell counts'!I14*I$3</f>
        <v>55892.666666666664</v>
      </c>
      <c r="J15">
        <f>'Cell counts'!J14*J$3</f>
        <v>0</v>
      </c>
      <c r="K15">
        <f>'Cell counts'!K14*K$3</f>
        <v>0</v>
      </c>
      <c r="L15">
        <f>'Cell counts'!L14*L$3</f>
        <v>8791</v>
      </c>
      <c r="M15">
        <f>'Cell counts'!M14*M$3</f>
        <v>0</v>
      </c>
      <c r="N15">
        <f>'Cell counts'!N14*N$3</f>
        <v>0</v>
      </c>
      <c r="O15">
        <f>'Cell counts'!O14*O$3</f>
        <v>0</v>
      </c>
      <c r="P15">
        <f>'Cell counts'!P14*P$3</f>
        <v>0</v>
      </c>
      <c r="Q15">
        <f>'Cell counts'!Q14*Q$3</f>
        <v>0</v>
      </c>
      <c r="R15">
        <f>'Cell counts'!R14*R$3</f>
        <v>0</v>
      </c>
      <c r="S15">
        <f>'Cell counts'!S14*S$3</f>
        <v>0</v>
      </c>
      <c r="T15">
        <f>'Cell counts'!T14*T$3</f>
        <v>25129.083333333332</v>
      </c>
    </row>
    <row r="16" spans="1:20">
      <c r="A16" s="3">
        <v>38525</v>
      </c>
      <c r="B16" t="s">
        <v>39</v>
      </c>
      <c r="C16">
        <f>'Cell counts'!C15*C$3</f>
        <v>15005.666666666668</v>
      </c>
      <c r="D16">
        <f>'Cell counts'!D15*D$3</f>
        <v>55224</v>
      </c>
      <c r="E16">
        <f>'Cell counts'!E15*E$3</f>
        <v>1300.95</v>
      </c>
      <c r="F16">
        <f>'Cell counts'!F15*F$3</f>
        <v>0</v>
      </c>
      <c r="G16">
        <f>'Cell counts'!G15*G$3</f>
        <v>0</v>
      </c>
      <c r="H16">
        <f>'Cell counts'!H15*H$3</f>
        <v>0</v>
      </c>
      <c r="I16">
        <f>'Cell counts'!I15*I$3</f>
        <v>274163.16666666669</v>
      </c>
      <c r="J16">
        <f>'Cell counts'!J15*J$3</f>
        <v>0</v>
      </c>
      <c r="K16">
        <f>'Cell counts'!K15*K$3</f>
        <v>0</v>
      </c>
      <c r="L16">
        <f>'Cell counts'!L15*L$3</f>
        <v>5274.5999999999995</v>
      </c>
      <c r="M16">
        <f>'Cell counts'!M15*M$3</f>
        <v>0</v>
      </c>
      <c r="N16">
        <f>'Cell counts'!N15*N$3</f>
        <v>0</v>
      </c>
      <c r="O16">
        <f>'Cell counts'!O15*O$3</f>
        <v>0</v>
      </c>
      <c r="P16">
        <f>'Cell counts'!P15*P$3</f>
        <v>0</v>
      </c>
      <c r="Q16">
        <f>'Cell counts'!Q15*Q$3</f>
        <v>0</v>
      </c>
      <c r="R16">
        <f>'Cell counts'!R15*R$3</f>
        <v>0</v>
      </c>
      <c r="S16">
        <f>'Cell counts'!S15*S$3</f>
        <v>0</v>
      </c>
      <c r="T16">
        <f>'Cell counts'!T15*T$3</f>
        <v>0</v>
      </c>
    </row>
    <row r="17" spans="1:20">
      <c r="A17" s="3">
        <v>38532</v>
      </c>
      <c r="B17" t="s">
        <v>39</v>
      </c>
      <c r="C17">
        <f>'Cell counts'!C16*C$3</f>
        <v>23580.333333333332</v>
      </c>
      <c r="D17">
        <f>'Cell counts'!D16*D$3</f>
        <v>75756</v>
      </c>
      <c r="E17">
        <f>'Cell counts'!E16*E$3</f>
        <v>8734.9500000000007</v>
      </c>
      <c r="F17">
        <f>'Cell counts'!F16*F$3</f>
        <v>0</v>
      </c>
      <c r="G17">
        <f>'Cell counts'!G16*G$3</f>
        <v>0</v>
      </c>
      <c r="H17">
        <f>'Cell counts'!H16*H$3</f>
        <v>0</v>
      </c>
      <c r="I17">
        <f>'Cell counts'!I16*I$3</f>
        <v>302832.25</v>
      </c>
      <c r="J17">
        <f>'Cell counts'!J16*J$3</f>
        <v>0</v>
      </c>
      <c r="K17">
        <f>'Cell counts'!K16*K$3</f>
        <v>0</v>
      </c>
      <c r="L17">
        <f>'Cell counts'!L16*L$3</f>
        <v>7618.8666666666668</v>
      </c>
      <c r="M17">
        <f>'Cell counts'!M16*M$3</f>
        <v>0</v>
      </c>
      <c r="N17">
        <f>'Cell counts'!N16*N$3</f>
        <v>0</v>
      </c>
      <c r="O17">
        <f>'Cell counts'!O16*O$3</f>
        <v>0</v>
      </c>
      <c r="P17">
        <f>'Cell counts'!P16*P$3</f>
        <v>0</v>
      </c>
      <c r="Q17">
        <f>'Cell counts'!Q16*Q$3</f>
        <v>0</v>
      </c>
      <c r="R17">
        <f>'Cell counts'!R16*R$3</f>
        <v>0</v>
      </c>
      <c r="S17">
        <f>'Cell counts'!S16*S$3</f>
        <v>51922.458333333328</v>
      </c>
      <c r="T17">
        <f>'Cell counts'!T16*T$3</f>
        <v>1322.5833333333333</v>
      </c>
    </row>
    <row r="18" spans="1:20">
      <c r="A18" s="3">
        <v>38539</v>
      </c>
      <c r="B18" t="s">
        <v>39</v>
      </c>
      <c r="C18">
        <f>'Cell counts'!C17*C$3</f>
        <v>12862</v>
      </c>
      <c r="D18">
        <f>'Cell counts'!D17*D$3</f>
        <v>80004</v>
      </c>
      <c r="E18">
        <f>'Cell counts'!E17*E$3</f>
        <v>107049.59999999999</v>
      </c>
      <c r="F18">
        <f>'Cell counts'!F17*F$3</f>
        <v>0</v>
      </c>
      <c r="G18">
        <f>'Cell counts'!G17*G$3</f>
        <v>0</v>
      </c>
      <c r="H18">
        <f>'Cell counts'!H17*H$3</f>
        <v>12084.183333333332</v>
      </c>
      <c r="I18">
        <f>'Cell counts'!I17*I$3</f>
        <v>224534.33333333337</v>
      </c>
      <c r="J18">
        <f>'Cell counts'!J17*J$3</f>
        <v>0</v>
      </c>
      <c r="K18">
        <f>'Cell counts'!K17*K$3</f>
        <v>0</v>
      </c>
      <c r="L18">
        <f>'Cell counts'!L17*L$3</f>
        <v>16995.933333333334</v>
      </c>
      <c r="M18">
        <f>'Cell counts'!M17*M$3</f>
        <v>0</v>
      </c>
      <c r="N18">
        <f>'Cell counts'!N17*N$3</f>
        <v>0</v>
      </c>
      <c r="O18">
        <f>'Cell counts'!O17*O$3</f>
        <v>0</v>
      </c>
      <c r="P18">
        <f>'Cell counts'!P17*P$3</f>
        <v>0</v>
      </c>
      <c r="Q18">
        <f>'Cell counts'!Q17*Q$3</f>
        <v>0</v>
      </c>
      <c r="R18">
        <f>'Cell counts'!R17*R$3</f>
        <v>0</v>
      </c>
      <c r="S18">
        <f>'Cell counts'!S17*S$3</f>
        <v>0</v>
      </c>
      <c r="T18">
        <f>'Cell counts'!T17*T$3</f>
        <v>0</v>
      </c>
    </row>
    <row r="19" spans="1:20">
      <c r="A19" s="3">
        <v>38546</v>
      </c>
      <c r="B19" t="s">
        <v>39</v>
      </c>
      <c r="C19">
        <f>'Cell counts'!C18*C$3</f>
        <v>0</v>
      </c>
      <c r="D19">
        <f>'Cell counts'!D18*D$3</f>
        <v>32568</v>
      </c>
      <c r="E19">
        <f>'Cell counts'!E18*E$3</f>
        <v>111324.15</v>
      </c>
      <c r="F19">
        <f>'Cell counts'!F18*F$3</f>
        <v>0</v>
      </c>
      <c r="G19">
        <f>'Cell counts'!G18*G$3</f>
        <v>0</v>
      </c>
      <c r="H19">
        <f>'Cell counts'!H18*H$3</f>
        <v>0</v>
      </c>
      <c r="I19">
        <f>'Cell counts'!I18*I$3</f>
        <v>48183.333333333336</v>
      </c>
      <c r="J19">
        <f>'Cell counts'!J18*J$3</f>
        <v>0</v>
      </c>
      <c r="K19">
        <f>'Cell counts'!K18*K$3</f>
        <v>0</v>
      </c>
      <c r="L19">
        <f>'Cell counts'!L18*L$3</f>
        <v>4102.4666666666672</v>
      </c>
      <c r="M19">
        <f>'Cell counts'!M18*M$3</f>
        <v>0</v>
      </c>
      <c r="N19">
        <f>'Cell counts'!N18*N$3</f>
        <v>0</v>
      </c>
      <c r="O19">
        <f>'Cell counts'!O18*O$3</f>
        <v>0</v>
      </c>
      <c r="P19">
        <f>'Cell counts'!P18*P$3</f>
        <v>0</v>
      </c>
      <c r="Q19">
        <f>'Cell counts'!Q18*Q$3</f>
        <v>0</v>
      </c>
      <c r="R19">
        <f>'Cell counts'!R18*R$3</f>
        <v>0</v>
      </c>
      <c r="S19">
        <f>'Cell counts'!S18*S$3</f>
        <v>0</v>
      </c>
      <c r="T19">
        <f>'Cell counts'!T18*T$3</f>
        <v>0</v>
      </c>
    </row>
    <row r="20" spans="1:20">
      <c r="A20" s="3">
        <v>38553</v>
      </c>
      <c r="B20" t="s">
        <v>39</v>
      </c>
      <c r="C20">
        <f>'Cell counts'!C19*C$3</f>
        <v>25724</v>
      </c>
      <c r="D20">
        <f>'Cell counts'!D19*D$3</f>
        <v>171336.00000000003</v>
      </c>
      <c r="E20">
        <f>'Cell counts'!E19*E$3</f>
        <v>32152.050000000003</v>
      </c>
      <c r="F20">
        <f>'Cell counts'!F19*F$3</f>
        <v>0</v>
      </c>
      <c r="G20">
        <f>'Cell counts'!G19*G$3</f>
        <v>0</v>
      </c>
      <c r="H20">
        <f>'Cell counts'!H19*H$3</f>
        <v>12084.183333333332</v>
      </c>
      <c r="I20">
        <f>'Cell counts'!I19*I$3</f>
        <v>16382.333333333336</v>
      </c>
      <c r="J20">
        <f>'Cell counts'!J19*J$3</f>
        <v>0</v>
      </c>
      <c r="K20">
        <f>'Cell counts'!K19*K$3</f>
        <v>0</v>
      </c>
      <c r="L20">
        <f>'Cell counts'!L19*L$3</f>
        <v>1758.2</v>
      </c>
      <c r="M20">
        <f>'Cell counts'!M19*M$3</f>
        <v>0</v>
      </c>
      <c r="N20">
        <f>'Cell counts'!N19*N$3</f>
        <v>0</v>
      </c>
      <c r="O20">
        <f>'Cell counts'!O19*O$3</f>
        <v>0</v>
      </c>
      <c r="P20">
        <f>'Cell counts'!P19*P$3</f>
        <v>0</v>
      </c>
      <c r="Q20">
        <f>'Cell counts'!Q19*Q$3</f>
        <v>0</v>
      </c>
      <c r="R20">
        <f>'Cell counts'!R19*R$3</f>
        <v>0</v>
      </c>
      <c r="S20">
        <f>'Cell counts'!S19*S$3</f>
        <v>0</v>
      </c>
      <c r="T20">
        <f>'Cell counts'!T19*T$3</f>
        <v>1322.5833333333333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 2005</vt:lpstr>
      <vt:lpstr>TB 2005</vt:lpstr>
      <vt:lpstr>Cell counts</vt:lpstr>
      <vt:lpstr>Biovolume</vt:lpstr>
    </vt:vector>
  </TitlesOfParts>
  <Company>University of Illinois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Paver</dc:creator>
  <cp:lastModifiedBy>Sara Paver</cp:lastModifiedBy>
  <dcterms:created xsi:type="dcterms:W3CDTF">2010-06-25T20:37:36Z</dcterms:created>
  <dcterms:modified xsi:type="dcterms:W3CDTF">2010-06-26T01:40:30Z</dcterms:modified>
</cp:coreProperties>
</file>