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REASEARCH\"/>
    </mc:Choice>
  </mc:AlternateContent>
  <xr:revisionPtr revIDLastSave="0" documentId="8_{513EDB90-06E8-4B6C-A6FB-403268011CFE}" xr6:coauthVersionLast="47" xr6:coauthVersionMax="47" xr10:uidLastSave="{00000000-0000-0000-0000-000000000000}"/>
  <bookViews>
    <workbookView xWindow="-110" yWindow="-110" windowWidth="19420" windowHeight="10420" xr2:uid="{DE83F26B-509B-4A67-9E5B-92F5CF5D7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5" i="1" l="1"/>
  <c r="T65" i="1"/>
  <c r="M65" i="1"/>
  <c r="V64" i="1"/>
  <c r="T64" i="1"/>
  <c r="M64" i="1"/>
  <c r="V63" i="1"/>
  <c r="T63" i="1"/>
  <c r="M63" i="1"/>
  <c r="M62" i="1"/>
  <c r="T62" i="1" s="1"/>
  <c r="V62" i="1" s="1"/>
  <c r="W61" i="1" s="1"/>
  <c r="V61" i="1"/>
  <c r="T61" i="1"/>
  <c r="O61" i="1"/>
  <c r="P61" i="1" s="1"/>
  <c r="N61" i="1"/>
  <c r="M61" i="1"/>
  <c r="V60" i="1"/>
  <c r="T60" i="1"/>
  <c r="M60" i="1"/>
  <c r="V59" i="1"/>
  <c r="M59" i="1"/>
  <c r="T59" i="1" s="1"/>
  <c r="V58" i="1"/>
  <c r="M58" i="1"/>
  <c r="T58" i="1" s="1"/>
  <c r="V57" i="1"/>
  <c r="M57" i="1"/>
  <c r="T57" i="1" s="1"/>
  <c r="V56" i="1"/>
  <c r="M56" i="1"/>
  <c r="T56" i="1" s="1"/>
  <c r="V55" i="1"/>
  <c r="T55" i="1"/>
  <c r="M55" i="1"/>
  <c r="V54" i="1"/>
  <c r="T54" i="1"/>
  <c r="M54" i="1"/>
  <c r="V53" i="1"/>
  <c r="T53" i="1"/>
  <c r="M53" i="1"/>
  <c r="V52" i="1"/>
  <c r="T52" i="1"/>
  <c r="M52" i="1"/>
  <c r="V51" i="1"/>
  <c r="M51" i="1"/>
  <c r="T51" i="1" s="1"/>
  <c r="M50" i="1"/>
  <c r="V50" i="1" s="1"/>
  <c r="O49" i="1"/>
  <c r="P49" i="1" s="1"/>
  <c r="N49" i="1"/>
  <c r="M49" i="1"/>
  <c r="T49" i="1" s="1"/>
  <c r="M48" i="1"/>
  <c r="V48" i="1" s="1"/>
  <c r="M47" i="1"/>
  <c r="V47" i="1" s="1"/>
  <c r="T46" i="1"/>
  <c r="M46" i="1"/>
  <c r="V46" i="1" s="1"/>
  <c r="V45" i="1"/>
  <c r="T45" i="1"/>
  <c r="M45" i="1"/>
  <c r="V44" i="1"/>
  <c r="W44" i="1" s="1"/>
  <c r="T44" i="1"/>
  <c r="O44" i="1"/>
  <c r="N44" i="1"/>
  <c r="P44" i="1" s="1"/>
  <c r="M44" i="1"/>
  <c r="T43" i="1"/>
  <c r="M43" i="1"/>
  <c r="V43" i="1" s="1"/>
  <c r="V42" i="1"/>
  <c r="T42" i="1"/>
  <c r="M42" i="1"/>
  <c r="V41" i="1"/>
  <c r="M41" i="1"/>
  <c r="T41" i="1" s="1"/>
  <c r="M40" i="1"/>
  <c r="V40" i="1" s="1"/>
  <c r="M39" i="1"/>
  <c r="V39" i="1" s="1"/>
  <c r="P38" i="1"/>
  <c r="O38" i="1"/>
  <c r="N38" i="1"/>
  <c r="M38" i="1"/>
  <c r="V38" i="1" s="1"/>
  <c r="M37" i="1"/>
  <c r="V37" i="1" s="1"/>
  <c r="T36" i="1"/>
  <c r="M36" i="1"/>
  <c r="V36" i="1" s="1"/>
  <c r="W33" i="1" s="1"/>
  <c r="V35" i="1"/>
  <c r="T35" i="1"/>
  <c r="M35" i="1"/>
  <c r="V34" i="1"/>
  <c r="T34" i="1"/>
  <c r="M34" i="1"/>
  <c r="V33" i="1"/>
  <c r="T33" i="1"/>
  <c r="O33" i="1"/>
  <c r="P33" i="1" s="1"/>
  <c r="N33" i="1"/>
  <c r="M33" i="1"/>
  <c r="V32" i="1"/>
  <c r="T32" i="1"/>
  <c r="M32" i="1"/>
  <c r="V31" i="1"/>
  <c r="M31" i="1"/>
  <c r="T31" i="1" s="1"/>
  <c r="U30" i="1" s="1"/>
  <c r="T30" i="1"/>
  <c r="O30" i="1"/>
  <c r="P30" i="1" s="1"/>
  <c r="N30" i="1"/>
  <c r="M30" i="1"/>
  <c r="V30" i="1" s="1"/>
  <c r="W30" i="1" s="1"/>
  <c r="M29" i="1"/>
  <c r="V29" i="1" s="1"/>
  <c r="M28" i="1"/>
  <c r="V28" i="1" s="1"/>
  <c r="M27" i="1"/>
  <c r="V27" i="1" s="1"/>
  <c r="T26" i="1"/>
  <c r="M26" i="1"/>
  <c r="V26" i="1" s="1"/>
  <c r="V25" i="1"/>
  <c r="W25" i="1" s="1"/>
  <c r="O25" i="1"/>
  <c r="N25" i="1"/>
  <c r="P25" i="1" s="1"/>
  <c r="M25" i="1"/>
  <c r="T25" i="1" s="1"/>
  <c r="V24" i="1"/>
  <c r="T24" i="1"/>
  <c r="M24" i="1"/>
  <c r="V23" i="1"/>
  <c r="T23" i="1"/>
  <c r="M23" i="1"/>
  <c r="V22" i="1"/>
  <c r="T22" i="1"/>
  <c r="M22" i="1"/>
  <c r="V21" i="1"/>
  <c r="M21" i="1"/>
  <c r="T21" i="1" s="1"/>
  <c r="M20" i="1"/>
  <c r="V20" i="1" s="1"/>
  <c r="O19" i="1"/>
  <c r="P19" i="1" s="1"/>
  <c r="N19" i="1"/>
  <c r="M19" i="1"/>
  <c r="T19" i="1" s="1"/>
  <c r="M18" i="1"/>
  <c r="V18" i="1" s="1"/>
  <c r="M17" i="1"/>
  <c r="V17" i="1" s="1"/>
  <c r="T16" i="1"/>
  <c r="M16" i="1"/>
  <c r="V16" i="1" s="1"/>
  <c r="W13" i="1" s="1"/>
  <c r="V15" i="1"/>
  <c r="T15" i="1"/>
  <c r="M15" i="1"/>
  <c r="V14" i="1"/>
  <c r="T14" i="1"/>
  <c r="M14" i="1"/>
  <c r="V13" i="1"/>
  <c r="T13" i="1"/>
  <c r="O13" i="1"/>
  <c r="P13" i="1" s="1"/>
  <c r="N13" i="1"/>
  <c r="M13" i="1"/>
  <c r="V12" i="1"/>
  <c r="T12" i="1"/>
  <c r="M12" i="1"/>
  <c r="V11" i="1"/>
  <c r="M11" i="1"/>
  <c r="T11" i="1" s="1"/>
  <c r="M10" i="1"/>
  <c r="T10" i="1" s="1"/>
  <c r="V10" i="1" s="1"/>
  <c r="M9" i="1"/>
  <c r="V9" i="1" s="1"/>
  <c r="M8" i="1"/>
  <c r="V8" i="1" s="1"/>
  <c r="T7" i="1"/>
  <c r="M7" i="1"/>
  <c r="V7" i="1" s="1"/>
  <c r="V6" i="1"/>
  <c r="T6" i="1"/>
  <c r="M6" i="1"/>
  <c r="V5" i="1"/>
  <c r="T5" i="1"/>
  <c r="M5" i="1"/>
  <c r="V4" i="1"/>
  <c r="T4" i="1"/>
  <c r="M4" i="1"/>
  <c r="V3" i="1"/>
  <c r="M3" i="1"/>
  <c r="T3" i="1" s="1"/>
  <c r="T2" i="1"/>
  <c r="O2" i="1"/>
  <c r="P2" i="1" s="1"/>
  <c r="N2" i="1"/>
  <c r="M2" i="1"/>
  <c r="V2" i="1" s="1"/>
  <c r="W38" i="1" l="1"/>
  <c r="W2" i="1"/>
  <c r="U19" i="1"/>
  <c r="U61" i="1"/>
  <c r="T9" i="1"/>
  <c r="U2" i="1" s="1"/>
  <c r="T18" i="1"/>
  <c r="V19" i="1"/>
  <c r="W19" i="1" s="1"/>
  <c r="T28" i="1"/>
  <c r="T39" i="1"/>
  <c r="T48" i="1"/>
  <c r="U44" i="1" s="1"/>
  <c r="V49" i="1"/>
  <c r="W49" i="1" s="1"/>
  <c r="T20" i="1"/>
  <c r="T29" i="1"/>
  <c r="T38" i="1"/>
  <c r="T40" i="1"/>
  <c r="T50" i="1"/>
  <c r="U49" i="1" s="1"/>
  <c r="T8" i="1"/>
  <c r="T17" i="1"/>
  <c r="U13" i="1" s="1"/>
  <c r="T27" i="1"/>
  <c r="U25" i="1" s="1"/>
  <c r="T37" i="1"/>
  <c r="U33" i="1" s="1"/>
  <c r="T47" i="1"/>
  <c r="U38" i="1" l="1"/>
</calcChain>
</file>

<file path=xl/sharedStrings.xml><?xml version="1.0" encoding="utf-8"?>
<sst xmlns="http://schemas.openxmlformats.org/spreadsheetml/2006/main" count="535" uniqueCount="81">
  <si>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</si>
  <si>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</si>
  <si>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</si>
  <si>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</si>
  <si>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</si>
  <si>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</si>
  <si>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</si>
  <si>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</si>
  <si>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</si>
  <si>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</si>
  <si>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</si>
  <si>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</si>
  <si>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</si>
  <si>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</si>
  <si>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</si>
  <si>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</si>
  <si>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</si>
  <si>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</si>
  <si>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</si>
  <si>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</si>
  <si>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</si>
  <si>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</si>
  <si>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TOTAL_C_1M</t>
  </si>
  <si>
    <t>Calvert Island - total C - additional pedons (2014-2016)</t>
  </si>
  <si>
    <t>BC14-05</t>
  </si>
  <si>
    <t>Placic Humic Podzol</t>
  </si>
  <si>
    <t>HIGH</t>
  </si>
  <si>
    <t>NA</t>
  </si>
  <si>
    <t>Lv</t>
  </si>
  <si>
    <t>Fm</t>
  </si>
  <si>
    <t>Hh1</t>
  </si>
  <si>
    <t>Hh2</t>
  </si>
  <si>
    <t>Bhcj</t>
  </si>
  <si>
    <t>Ae</t>
  </si>
  <si>
    <t>Bfc</t>
  </si>
  <si>
    <t>Bmcj1</t>
  </si>
  <si>
    <t>BCg1</t>
  </si>
  <si>
    <t>Bmcj2</t>
  </si>
  <si>
    <t>BCg2</t>
  </si>
  <si>
    <t>BC14-06</t>
  </si>
  <si>
    <t>Orthic Humic Podzol</t>
  </si>
  <si>
    <t>Om1</t>
  </si>
  <si>
    <t>Om2</t>
  </si>
  <si>
    <t>Bhf</t>
  </si>
  <si>
    <t>BC</t>
  </si>
  <si>
    <t>BC14-07</t>
  </si>
  <si>
    <t>Humic Folisol</t>
  </si>
  <si>
    <t>Hh3</t>
  </si>
  <si>
    <t>Bhfc</t>
  </si>
  <si>
    <t>BC14-08</t>
  </si>
  <si>
    <t>Orstein Humic Podzol</t>
  </si>
  <si>
    <t>Of</t>
  </si>
  <si>
    <t>Bhfcj</t>
  </si>
  <si>
    <t xml:space="preserve">Bfc </t>
  </si>
  <si>
    <t>Bhb</t>
  </si>
  <si>
    <t>BC15-09</t>
  </si>
  <si>
    <t>Orthic Gleysol</t>
  </si>
  <si>
    <t>Om</t>
  </si>
  <si>
    <t>Bm</t>
  </si>
  <si>
    <t>Cg</t>
  </si>
  <si>
    <t>BC15-10</t>
  </si>
  <si>
    <t>Gleyed Sombric Ferro-Humic Podzol</t>
  </si>
  <si>
    <t>Ah</t>
  </si>
  <si>
    <t>Bh</t>
  </si>
  <si>
    <t>Bg1</t>
  </si>
  <si>
    <t>Bg2</t>
  </si>
  <si>
    <t>DSM319</t>
  </si>
  <si>
    <t>Orthic Humo-Ferric Podzol</t>
  </si>
  <si>
    <t>Hh</t>
  </si>
  <si>
    <t>Bf1</t>
  </si>
  <si>
    <t>Bf2</t>
  </si>
  <si>
    <t>Bfcj</t>
  </si>
  <si>
    <t>ECP29</t>
  </si>
  <si>
    <t>Terric Mesisol</t>
  </si>
  <si>
    <t>Bhc</t>
  </si>
  <si>
    <t>BCg</t>
  </si>
  <si>
    <t>BC14-11</t>
  </si>
  <si>
    <t>Typic Mesisol</t>
  </si>
  <si>
    <t>BC14-14</t>
  </si>
  <si>
    <t>Oh</t>
  </si>
  <si>
    <t>Oh/Ah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</si>
</sst>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3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EE27-0135-4BB0-A2E3-C3328B22EB17}">
  <dimension ref="A1:W65"/>
  <sheetViews>
    <sheetView tabSelected="1" workbookViewId="0">
      <selection sqref="A1:W65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spans="1:23" x14ac:dyDescent="0.35">
      <c r="A2" s="4" t="s">
        <v>23</v>
      </c>
      <c r="B2" s="4" t="s">
        <v>24</v>
      </c>
      <c r="C2" s="4" t="s">
        <v>25</v>
      </c>
      <c r="D2" s="4">
        <v>51.644361000000004</v>
      </c>
      <c r="E2" s="4">
        <v>-128.14530600000001</v>
      </c>
      <c r="F2" s="4" t="s">
        <v>26</v>
      </c>
      <c r="G2" s="4" t="s">
        <v>27</v>
      </c>
      <c r="H2" s="4" t="s">
        <v>27</v>
      </c>
      <c r="I2" s="4" t="s">
        <v>27</v>
      </c>
      <c r="J2" s="5" t="s">
        <v>28</v>
      </c>
      <c r="K2" s="4">
        <v>28</v>
      </c>
      <c r="L2" s="4">
        <v>27</v>
      </c>
      <c r="M2" s="4">
        <f>K2-L2</f>
        <v>1</v>
      </c>
      <c r="N2" s="6">
        <f>IF(ABS(MIN(L7:L12))&gt;100,100,ABS(MIN(L7:L12)))</f>
        <v>100</v>
      </c>
      <c r="O2" s="6">
        <f>K2</f>
        <v>28</v>
      </c>
      <c r="P2" s="6">
        <f>O2+N2</f>
        <v>128</v>
      </c>
      <c r="Q2" s="7">
        <v>0.11</v>
      </c>
      <c r="R2" s="6">
        <v>0</v>
      </c>
      <c r="S2" s="8">
        <v>63.347979236810602</v>
      </c>
      <c r="T2" s="6">
        <f>Q2*S2/100*M2*100*100*((100-R2)/100)</f>
        <v>696.82777160491662</v>
      </c>
      <c r="U2" s="9">
        <f>SUM(T2:T12)</f>
        <v>31926.854376004372</v>
      </c>
      <c r="V2" s="6">
        <f>Q2*S2/100*M2*100*100*((100-R2)/100)</f>
        <v>696.82777160491662</v>
      </c>
      <c r="W2" s="10">
        <f>SUM(V2:V12)/10^6*10^4</f>
        <v>308.80110397730141</v>
      </c>
    </row>
    <row r="3" spans="1:23" x14ac:dyDescent="0.35">
      <c r="A3" s="4" t="s">
        <v>23</v>
      </c>
      <c r="B3" s="4" t="s">
        <v>24</v>
      </c>
      <c r="C3" s="4" t="s">
        <v>25</v>
      </c>
      <c r="D3" s="4">
        <v>51.644361000000004</v>
      </c>
      <c r="E3" s="4">
        <v>-128.14530600000001</v>
      </c>
      <c r="F3" s="4" t="s">
        <v>26</v>
      </c>
      <c r="G3" s="4" t="s">
        <v>27</v>
      </c>
      <c r="H3" s="4" t="s">
        <v>27</v>
      </c>
      <c r="I3" s="4" t="s">
        <v>27</v>
      </c>
      <c r="J3" s="5" t="s">
        <v>29</v>
      </c>
      <c r="K3" s="4">
        <v>27</v>
      </c>
      <c r="L3" s="4">
        <v>24</v>
      </c>
      <c r="M3" s="4">
        <f t="shared" ref="M3:M65" si="0">K3-L3</f>
        <v>3</v>
      </c>
      <c r="N3" s="6"/>
      <c r="O3" s="6"/>
      <c r="P3" s="6"/>
      <c r="Q3" s="7">
        <v>0.11</v>
      </c>
      <c r="R3" s="6">
        <v>0</v>
      </c>
      <c r="S3" s="8">
        <v>54.7188187599142</v>
      </c>
      <c r="T3" s="6">
        <f t="shared" ref="T3:T65" si="1">Q3*S3/100*M3*100*100*((100-R3)/100)</f>
        <v>1805.7210190771684</v>
      </c>
      <c r="V3" s="6">
        <f t="shared" ref="V3:V9" si="2">Q3*S3/100*M3*100*100*((100-R3)/100)</f>
        <v>1805.7210190771684</v>
      </c>
    </row>
    <row r="4" spans="1:23" x14ac:dyDescent="0.35">
      <c r="A4" s="4" t="s">
        <v>23</v>
      </c>
      <c r="B4" s="4" t="s">
        <v>24</v>
      </c>
      <c r="C4" s="4" t="s">
        <v>25</v>
      </c>
      <c r="D4" s="4">
        <v>51.644361000000004</v>
      </c>
      <c r="E4" s="4">
        <v>-128.14530600000001</v>
      </c>
      <c r="F4" s="4" t="s">
        <v>26</v>
      </c>
      <c r="G4" s="4" t="s">
        <v>27</v>
      </c>
      <c r="H4" s="4" t="s">
        <v>27</v>
      </c>
      <c r="I4" s="4" t="s">
        <v>27</v>
      </c>
      <c r="J4" s="5" t="s">
        <v>30</v>
      </c>
      <c r="K4" s="4">
        <v>24</v>
      </c>
      <c r="L4" s="4">
        <v>10</v>
      </c>
      <c r="M4" s="4">
        <f t="shared" si="0"/>
        <v>14</v>
      </c>
      <c r="N4" s="6"/>
      <c r="O4" s="6"/>
      <c r="P4" s="6"/>
      <c r="Q4" s="7">
        <v>0.11</v>
      </c>
      <c r="R4" s="6">
        <v>0</v>
      </c>
      <c r="S4" s="8">
        <v>57.878259344796</v>
      </c>
      <c r="T4" s="6">
        <f t="shared" si="1"/>
        <v>8913.2519390985854</v>
      </c>
      <c r="V4" s="6">
        <f t="shared" si="2"/>
        <v>8913.2519390985854</v>
      </c>
    </row>
    <row r="5" spans="1:23" x14ac:dyDescent="0.35">
      <c r="A5" s="4" t="s">
        <v>23</v>
      </c>
      <c r="B5" s="4" t="s">
        <v>24</v>
      </c>
      <c r="C5" s="4" t="s">
        <v>25</v>
      </c>
      <c r="D5" s="4">
        <v>51.644361000000004</v>
      </c>
      <c r="E5" s="4">
        <v>-128.14530600000001</v>
      </c>
      <c r="F5" s="4" t="s">
        <v>26</v>
      </c>
      <c r="G5" s="4" t="s">
        <v>27</v>
      </c>
      <c r="H5" s="4" t="s">
        <v>27</v>
      </c>
      <c r="I5" s="4" t="s">
        <v>27</v>
      </c>
      <c r="J5" s="5" t="s">
        <v>31</v>
      </c>
      <c r="K5" s="4">
        <v>10</v>
      </c>
      <c r="L5" s="4">
        <v>0</v>
      </c>
      <c r="M5" s="4">
        <f t="shared" si="0"/>
        <v>10</v>
      </c>
      <c r="N5" s="6"/>
      <c r="O5" s="6"/>
      <c r="P5" s="6"/>
      <c r="Q5" s="7">
        <v>0.11</v>
      </c>
      <c r="R5" s="6">
        <v>0</v>
      </c>
      <c r="S5" s="8">
        <v>58.874204496562797</v>
      </c>
      <c r="T5" s="6">
        <f t="shared" si="1"/>
        <v>6476.1624946219072</v>
      </c>
      <c r="V5" s="6">
        <f t="shared" si="2"/>
        <v>6476.1624946219072</v>
      </c>
    </row>
    <row r="6" spans="1:23" x14ac:dyDescent="0.35">
      <c r="A6" s="4" t="s">
        <v>23</v>
      </c>
      <c r="B6" s="4" t="s">
        <v>24</v>
      </c>
      <c r="C6" s="4" t="s">
        <v>25</v>
      </c>
      <c r="D6" s="4">
        <v>51.644361000000004</v>
      </c>
      <c r="E6" s="4">
        <v>-128.14530600000001</v>
      </c>
      <c r="F6" s="4" t="s">
        <v>26</v>
      </c>
      <c r="G6" s="4" t="s">
        <v>27</v>
      </c>
      <c r="H6" s="4" t="s">
        <v>27</v>
      </c>
      <c r="I6" s="4" t="s">
        <v>27</v>
      </c>
      <c r="J6" s="5" t="s">
        <v>32</v>
      </c>
      <c r="K6" s="4">
        <v>0</v>
      </c>
      <c r="L6" s="4">
        <v>-10</v>
      </c>
      <c r="M6" s="4">
        <f t="shared" si="0"/>
        <v>10</v>
      </c>
      <c r="N6" s="6"/>
      <c r="O6" s="6"/>
      <c r="P6" s="6"/>
      <c r="Q6" s="11">
        <v>0.86</v>
      </c>
      <c r="R6" s="6">
        <v>0</v>
      </c>
      <c r="S6" s="8">
        <v>9.8917194306124507</v>
      </c>
      <c r="T6" s="6">
        <f t="shared" si="1"/>
        <v>8506.8787103267077</v>
      </c>
      <c r="V6" s="6">
        <f t="shared" si="2"/>
        <v>8506.8787103267077</v>
      </c>
    </row>
    <row r="7" spans="1:23" x14ac:dyDescent="0.35">
      <c r="A7" s="4" t="s">
        <v>23</v>
      </c>
      <c r="B7" s="4" t="s">
        <v>24</v>
      </c>
      <c r="C7" s="4" t="s">
        <v>25</v>
      </c>
      <c r="D7" s="4">
        <v>51.644361000000004</v>
      </c>
      <c r="E7" s="4">
        <v>-128.14530600000001</v>
      </c>
      <c r="F7" s="4" t="s">
        <v>26</v>
      </c>
      <c r="G7" s="4" t="s">
        <v>27</v>
      </c>
      <c r="H7" s="4" t="s">
        <v>27</v>
      </c>
      <c r="I7" s="4" t="s">
        <v>27</v>
      </c>
      <c r="J7" s="5" t="s">
        <v>33</v>
      </c>
      <c r="K7" s="4">
        <v>-10</v>
      </c>
      <c r="L7" s="4">
        <v>-12</v>
      </c>
      <c r="M7" s="4">
        <f t="shared" si="0"/>
        <v>2</v>
      </c>
      <c r="N7" s="6"/>
      <c r="O7" s="6"/>
      <c r="P7" s="6"/>
      <c r="Q7" s="11">
        <v>0.93</v>
      </c>
      <c r="R7" s="6">
        <v>0</v>
      </c>
      <c r="S7" s="8">
        <v>0.38279407003682198</v>
      </c>
      <c r="T7" s="6">
        <f t="shared" si="1"/>
        <v>71.199697026848895</v>
      </c>
      <c r="V7" s="6">
        <f t="shared" si="2"/>
        <v>71.199697026848895</v>
      </c>
    </row>
    <row r="8" spans="1:23" x14ac:dyDescent="0.35">
      <c r="A8" s="4" t="s">
        <v>23</v>
      </c>
      <c r="B8" s="4" t="s">
        <v>24</v>
      </c>
      <c r="C8" s="4" t="s">
        <v>25</v>
      </c>
      <c r="D8" s="4">
        <v>51.644361000000004</v>
      </c>
      <c r="E8" s="4">
        <v>-128.14530600000001</v>
      </c>
      <c r="F8" s="4" t="s">
        <v>26</v>
      </c>
      <c r="G8" s="4" t="s">
        <v>27</v>
      </c>
      <c r="H8" s="4" t="s">
        <v>27</v>
      </c>
      <c r="I8" s="4" t="s">
        <v>27</v>
      </c>
      <c r="J8" s="5" t="s">
        <v>34</v>
      </c>
      <c r="K8" s="4">
        <v>-12</v>
      </c>
      <c r="L8" s="4">
        <v>-15</v>
      </c>
      <c r="M8" s="4">
        <f t="shared" si="0"/>
        <v>3</v>
      </c>
      <c r="N8" s="6"/>
      <c r="O8" s="6"/>
      <c r="P8" s="6"/>
      <c r="Q8" s="11">
        <v>0.86</v>
      </c>
      <c r="R8" s="6">
        <v>0</v>
      </c>
      <c r="S8" s="8">
        <v>1.7524219096578799</v>
      </c>
      <c r="T8" s="6">
        <f t="shared" si="1"/>
        <v>452.124852691733</v>
      </c>
      <c r="V8" s="6">
        <f t="shared" si="2"/>
        <v>452.124852691733</v>
      </c>
    </row>
    <row r="9" spans="1:23" x14ac:dyDescent="0.35">
      <c r="A9" s="4" t="s">
        <v>23</v>
      </c>
      <c r="B9" s="4" t="s">
        <v>24</v>
      </c>
      <c r="C9" s="4" t="s">
        <v>25</v>
      </c>
      <c r="D9" s="4">
        <v>51.644361000000004</v>
      </c>
      <c r="E9" s="4">
        <v>-128.14530600000001</v>
      </c>
      <c r="F9" s="4" t="s">
        <v>26</v>
      </c>
      <c r="G9" s="4" t="s">
        <v>27</v>
      </c>
      <c r="H9" s="4" t="s">
        <v>27</v>
      </c>
      <c r="I9" s="4" t="s">
        <v>27</v>
      </c>
      <c r="J9" s="5" t="s">
        <v>35</v>
      </c>
      <c r="K9" s="4">
        <v>-15</v>
      </c>
      <c r="L9" s="4">
        <v>-70</v>
      </c>
      <c r="M9" s="4">
        <f t="shared" si="0"/>
        <v>55</v>
      </c>
      <c r="N9" s="6"/>
      <c r="O9" s="6"/>
      <c r="P9" s="6"/>
      <c r="Q9" s="11">
        <v>1.71</v>
      </c>
      <c r="R9" s="6">
        <v>0</v>
      </c>
      <c r="S9" s="8">
        <v>0.37039915339431601</v>
      </c>
      <c r="T9" s="6">
        <f t="shared" si="1"/>
        <v>3483.6040376735418</v>
      </c>
      <c r="V9" s="6">
        <f t="shared" si="2"/>
        <v>3483.6040376735418</v>
      </c>
    </row>
    <row r="10" spans="1:23" x14ac:dyDescent="0.35">
      <c r="A10" s="4" t="s">
        <v>23</v>
      </c>
      <c r="B10" s="4" t="s">
        <v>24</v>
      </c>
      <c r="C10" s="4" t="s">
        <v>25</v>
      </c>
      <c r="D10" s="4">
        <v>51.644361000000004</v>
      </c>
      <c r="E10" s="4">
        <v>-128.14530600000001</v>
      </c>
      <c r="F10" s="4" t="s">
        <v>26</v>
      </c>
      <c r="G10" s="4" t="s">
        <v>27</v>
      </c>
      <c r="H10" s="4" t="s">
        <v>27</v>
      </c>
      <c r="I10" s="4" t="s">
        <v>27</v>
      </c>
      <c r="J10" s="5" t="s">
        <v>36</v>
      </c>
      <c r="K10" s="4">
        <v>-70</v>
      </c>
      <c r="L10" s="4">
        <v>-138</v>
      </c>
      <c r="M10" s="4">
        <f t="shared" si="0"/>
        <v>68</v>
      </c>
      <c r="N10" s="6"/>
      <c r="O10" s="6"/>
      <c r="P10" s="6"/>
      <c r="Q10" s="11">
        <v>1.71</v>
      </c>
      <c r="R10" s="6">
        <v>0</v>
      </c>
      <c r="S10" s="8">
        <v>9.2463913374020407E-2</v>
      </c>
      <c r="T10" s="6">
        <f t="shared" si="1"/>
        <v>1075.1703847131096</v>
      </c>
      <c r="V10" s="6">
        <f>IF(K10&gt;-100,T10-T10*(ABS(L10)-100)/(ABS(L10)-ABS(K10)),0)</f>
        <v>474.33987560872481</v>
      </c>
    </row>
    <row r="11" spans="1:23" x14ac:dyDescent="0.35">
      <c r="A11" s="4" t="s">
        <v>23</v>
      </c>
      <c r="B11" s="4" t="s">
        <v>24</v>
      </c>
      <c r="C11" s="4" t="s">
        <v>25</v>
      </c>
      <c r="D11" s="4">
        <v>51.644361000000004</v>
      </c>
      <c r="E11" s="4">
        <v>-128.14530600000001</v>
      </c>
      <c r="F11" s="4" t="s">
        <v>26</v>
      </c>
      <c r="G11" s="4" t="s">
        <v>27</v>
      </c>
      <c r="H11" s="4" t="s">
        <v>27</v>
      </c>
      <c r="I11" s="4" t="s">
        <v>27</v>
      </c>
      <c r="J11" s="5" t="s">
        <v>37</v>
      </c>
      <c r="K11" s="4">
        <v>-138</v>
      </c>
      <c r="L11" s="4">
        <v>-140</v>
      </c>
      <c r="M11" s="4">
        <f t="shared" si="0"/>
        <v>2</v>
      </c>
      <c r="N11" s="6"/>
      <c r="O11" s="6"/>
      <c r="P11" s="6"/>
      <c r="Q11" s="11">
        <v>1.71</v>
      </c>
      <c r="R11" s="6">
        <v>0</v>
      </c>
      <c r="S11" s="8">
        <v>0.35559317206489299</v>
      </c>
      <c r="T11" s="6">
        <f t="shared" si="1"/>
        <v>121.6128648461934</v>
      </c>
      <c r="V11" s="6">
        <f>IF(K11&gt;-100,T11-T11*(ABS(L11)-100)/(ABS(L11)-ABS(K11)),0)</f>
        <v>0</v>
      </c>
    </row>
    <row r="12" spans="1:23" x14ac:dyDescent="0.35">
      <c r="A12" s="2" t="s">
        <v>23</v>
      </c>
      <c r="B12" s="2" t="s">
        <v>24</v>
      </c>
      <c r="C12" s="2" t="s">
        <v>25</v>
      </c>
      <c r="D12" s="2">
        <v>51.644361000000004</v>
      </c>
      <c r="E12" s="2">
        <v>-128.14530600000001</v>
      </c>
      <c r="F12" s="2" t="s">
        <v>26</v>
      </c>
      <c r="G12" s="2" t="s">
        <v>27</v>
      </c>
      <c r="H12" s="2" t="s">
        <v>27</v>
      </c>
      <c r="I12" s="2" t="s">
        <v>27</v>
      </c>
      <c r="J12" s="12" t="s">
        <v>38</v>
      </c>
      <c r="K12" s="2">
        <v>-140</v>
      </c>
      <c r="L12" s="2">
        <v>-165</v>
      </c>
      <c r="M12" s="2">
        <f t="shared" si="0"/>
        <v>25</v>
      </c>
      <c r="N12" s="13"/>
      <c r="O12" s="13"/>
      <c r="P12" s="13"/>
      <c r="Q12" s="14">
        <v>1.71</v>
      </c>
      <c r="R12" s="13">
        <v>0</v>
      </c>
      <c r="S12" s="15">
        <v>7.5859790485065595E-2</v>
      </c>
      <c r="T12" s="13">
        <f t="shared" si="1"/>
        <v>324.30060432365542</v>
      </c>
      <c r="U12" s="16"/>
      <c r="V12" s="13">
        <f>IF(K12&gt;-100,T12-T12*(ABS(L12)-100)/(ABS(L12)-ABS(K12)),0)</f>
        <v>0</v>
      </c>
      <c r="W12" s="16"/>
    </row>
    <row r="13" spans="1:23" x14ac:dyDescent="0.35">
      <c r="A13" s="4" t="s">
        <v>23</v>
      </c>
      <c r="B13" s="4" t="s">
        <v>39</v>
      </c>
      <c r="C13" s="4" t="s">
        <v>40</v>
      </c>
      <c r="D13" s="4">
        <v>51.644722000000002</v>
      </c>
      <c r="E13" s="4">
        <v>-128.145194</v>
      </c>
      <c r="F13" s="4" t="s">
        <v>26</v>
      </c>
      <c r="G13" s="4" t="s">
        <v>27</v>
      </c>
      <c r="H13" s="4" t="s">
        <v>27</v>
      </c>
      <c r="I13" s="4" t="s">
        <v>27</v>
      </c>
      <c r="J13" s="5" t="s">
        <v>29</v>
      </c>
      <c r="K13" s="4">
        <v>40</v>
      </c>
      <c r="L13" s="4">
        <v>33</v>
      </c>
      <c r="M13" s="4">
        <f t="shared" si="0"/>
        <v>7</v>
      </c>
      <c r="N13" s="6">
        <f>IF(ABS(MIN(L13:L18))&gt;100,100,ABS(MIN(L13:L18)))</f>
        <v>50</v>
      </c>
      <c r="O13" s="6">
        <f>K13</f>
        <v>40</v>
      </c>
      <c r="P13" s="6">
        <f>O13+N13</f>
        <v>90</v>
      </c>
      <c r="Q13" s="7">
        <v>0.11</v>
      </c>
      <c r="R13" s="6">
        <v>0</v>
      </c>
      <c r="S13" s="8">
        <v>54.035777651730001</v>
      </c>
      <c r="T13" s="6">
        <f t="shared" si="1"/>
        <v>4160.7548791832105</v>
      </c>
      <c r="U13" s="9">
        <f>SUM(T13:T18)</f>
        <v>38580.227547717783</v>
      </c>
      <c r="V13" s="6">
        <f>Q13*S13/100*M13*100*100*((100-R13)/100)</f>
        <v>4160.7548791832105</v>
      </c>
      <c r="W13" s="10">
        <f>SUM(V13:V18)/10^6*10^4</f>
        <v>385.80227547717783</v>
      </c>
    </row>
    <row r="14" spans="1:23" x14ac:dyDescent="0.35">
      <c r="A14" s="4" t="s">
        <v>23</v>
      </c>
      <c r="B14" s="4" t="s">
        <v>39</v>
      </c>
      <c r="C14" s="4" t="s">
        <v>40</v>
      </c>
      <c r="D14" s="4">
        <v>51.644722000000002</v>
      </c>
      <c r="E14" s="4">
        <v>-128.145194</v>
      </c>
      <c r="F14" s="4" t="s">
        <v>26</v>
      </c>
      <c r="G14" s="4" t="s">
        <v>27</v>
      </c>
      <c r="H14" s="4" t="s">
        <v>27</v>
      </c>
      <c r="I14" s="4" t="s">
        <v>27</v>
      </c>
      <c r="J14" s="5" t="s">
        <v>41</v>
      </c>
      <c r="K14" s="4">
        <v>33</v>
      </c>
      <c r="L14" s="4">
        <v>13</v>
      </c>
      <c r="M14" s="4">
        <f t="shared" si="0"/>
        <v>20</v>
      </c>
      <c r="N14" s="6"/>
      <c r="O14" s="6"/>
      <c r="P14" s="6"/>
      <c r="Q14" s="11">
        <v>0.12</v>
      </c>
      <c r="R14" s="6">
        <v>0</v>
      </c>
      <c r="S14" s="8">
        <v>60.628275997546098</v>
      </c>
      <c r="T14" s="6">
        <f t="shared" si="1"/>
        <v>14550.786239411062</v>
      </c>
      <c r="V14" s="6">
        <f t="shared" ref="V14:V53" si="3">Q14*S14/100*M14*100*100*((100-R14)/100)</f>
        <v>14550.786239411062</v>
      </c>
    </row>
    <row r="15" spans="1:23" x14ac:dyDescent="0.35">
      <c r="A15" s="4" t="s">
        <v>23</v>
      </c>
      <c r="B15" s="4" t="s">
        <v>39</v>
      </c>
      <c r="C15" s="4" t="s">
        <v>40</v>
      </c>
      <c r="D15" s="4">
        <v>51.644722000000002</v>
      </c>
      <c r="E15" s="4">
        <v>-128.145194</v>
      </c>
      <c r="F15" s="4" t="s">
        <v>26</v>
      </c>
      <c r="G15" s="4" t="s">
        <v>27</v>
      </c>
      <c r="H15" s="4" t="s">
        <v>27</v>
      </c>
      <c r="I15" s="4" t="s">
        <v>27</v>
      </c>
      <c r="J15" s="5" t="s">
        <v>42</v>
      </c>
      <c r="K15" s="4">
        <v>13</v>
      </c>
      <c r="L15" s="4">
        <v>0</v>
      </c>
      <c r="M15" s="4">
        <f t="shared" si="0"/>
        <v>13</v>
      </c>
      <c r="N15" s="6"/>
      <c r="O15" s="6"/>
      <c r="P15" s="6"/>
      <c r="Q15" s="11">
        <v>0.12</v>
      </c>
      <c r="R15" s="6">
        <v>0</v>
      </c>
      <c r="S15" s="8">
        <v>40.959228399893199</v>
      </c>
      <c r="T15" s="6">
        <f t="shared" si="1"/>
        <v>6389.639630383338</v>
      </c>
      <c r="V15" s="6">
        <f t="shared" si="3"/>
        <v>6389.639630383338</v>
      </c>
    </row>
    <row r="16" spans="1:23" x14ac:dyDescent="0.35">
      <c r="A16" s="4" t="s">
        <v>23</v>
      </c>
      <c r="B16" s="4" t="s">
        <v>39</v>
      </c>
      <c r="C16" s="4" t="s">
        <v>40</v>
      </c>
      <c r="D16" s="4">
        <v>51.644722000000002</v>
      </c>
      <c r="E16" s="4">
        <v>-128.145194</v>
      </c>
      <c r="F16" s="4" t="s">
        <v>26</v>
      </c>
      <c r="G16" s="4" t="s">
        <v>27</v>
      </c>
      <c r="H16" s="4" t="s">
        <v>27</v>
      </c>
      <c r="I16" s="4" t="s">
        <v>27</v>
      </c>
      <c r="J16" s="5" t="s">
        <v>43</v>
      </c>
      <c r="K16" s="4">
        <v>0</v>
      </c>
      <c r="L16" s="4">
        <v>-10</v>
      </c>
      <c r="M16" s="4">
        <f t="shared" si="0"/>
        <v>10</v>
      </c>
      <c r="N16" s="6"/>
      <c r="O16" s="6"/>
      <c r="P16" s="6"/>
      <c r="Q16" s="11">
        <v>0.86</v>
      </c>
      <c r="R16" s="6">
        <v>0</v>
      </c>
      <c r="S16" s="8">
        <v>10.991882522055301</v>
      </c>
      <c r="T16" s="6">
        <f t="shared" si="1"/>
        <v>9453.0189689675572</v>
      </c>
      <c r="V16" s="6">
        <f t="shared" si="3"/>
        <v>9453.0189689675572</v>
      </c>
    </row>
    <row r="17" spans="1:23" x14ac:dyDescent="0.35">
      <c r="A17" s="4" t="s">
        <v>23</v>
      </c>
      <c r="B17" s="4" t="s">
        <v>39</v>
      </c>
      <c r="C17" s="4" t="s">
        <v>40</v>
      </c>
      <c r="D17" s="4">
        <v>51.644722000000002</v>
      </c>
      <c r="E17" s="4">
        <v>-128.145194</v>
      </c>
      <c r="F17" s="4" t="s">
        <v>26</v>
      </c>
      <c r="G17" s="4" t="s">
        <v>27</v>
      </c>
      <c r="H17" s="4" t="s">
        <v>27</v>
      </c>
      <c r="I17" s="4" t="s">
        <v>27</v>
      </c>
      <c r="J17" s="5" t="s">
        <v>32</v>
      </c>
      <c r="K17" s="4">
        <v>-10</v>
      </c>
      <c r="L17" s="4">
        <v>-30</v>
      </c>
      <c r="M17" s="4">
        <f t="shared" si="0"/>
        <v>20</v>
      </c>
      <c r="N17" s="6"/>
      <c r="O17" s="6"/>
      <c r="P17" s="6"/>
      <c r="Q17" s="11">
        <v>0.86</v>
      </c>
      <c r="R17" s="6">
        <v>0</v>
      </c>
      <c r="S17" s="8">
        <v>1.56301393432025</v>
      </c>
      <c r="T17" s="6">
        <f t="shared" si="1"/>
        <v>2688.3839670308303</v>
      </c>
      <c r="V17" s="6">
        <f t="shared" si="3"/>
        <v>2688.3839670308303</v>
      </c>
    </row>
    <row r="18" spans="1:23" x14ac:dyDescent="0.35">
      <c r="A18" s="2" t="s">
        <v>23</v>
      </c>
      <c r="B18" s="2" t="s">
        <v>39</v>
      </c>
      <c r="C18" s="2" t="s">
        <v>40</v>
      </c>
      <c r="D18" s="2">
        <v>51.644722000000002</v>
      </c>
      <c r="E18" s="2">
        <v>-128.145194</v>
      </c>
      <c r="F18" s="2" t="s">
        <v>26</v>
      </c>
      <c r="G18" s="2" t="s">
        <v>27</v>
      </c>
      <c r="H18" s="2" t="s">
        <v>27</v>
      </c>
      <c r="I18" s="2" t="s">
        <v>27</v>
      </c>
      <c r="J18" s="12" t="s">
        <v>44</v>
      </c>
      <c r="K18" s="2">
        <v>-30</v>
      </c>
      <c r="L18" s="2">
        <v>-50</v>
      </c>
      <c r="M18" s="2">
        <f t="shared" si="0"/>
        <v>20</v>
      </c>
      <c r="N18" s="13"/>
      <c r="O18" s="13"/>
      <c r="P18" s="13"/>
      <c r="Q18" s="14">
        <v>1.71</v>
      </c>
      <c r="R18" s="13">
        <v>0</v>
      </c>
      <c r="S18" s="15">
        <v>0.39112393647420501</v>
      </c>
      <c r="T18" s="13">
        <f t="shared" si="1"/>
        <v>1337.6438627417808</v>
      </c>
      <c r="U18" s="16"/>
      <c r="V18" s="13">
        <f t="shared" si="3"/>
        <v>1337.6438627417808</v>
      </c>
      <c r="W18" s="16"/>
    </row>
    <row r="19" spans="1:23" x14ac:dyDescent="0.35">
      <c r="A19" s="4" t="s">
        <v>23</v>
      </c>
      <c r="B19" s="4" t="s">
        <v>45</v>
      </c>
      <c r="C19" s="4" t="s">
        <v>46</v>
      </c>
      <c r="D19" s="4">
        <v>51.644832999999998</v>
      </c>
      <c r="E19" s="4">
        <v>-128.14500000000001</v>
      </c>
      <c r="F19" s="4" t="s">
        <v>26</v>
      </c>
      <c r="G19" s="4" t="s">
        <v>27</v>
      </c>
      <c r="H19" s="4" t="s">
        <v>27</v>
      </c>
      <c r="I19" s="4" t="s">
        <v>27</v>
      </c>
      <c r="J19" s="5" t="s">
        <v>29</v>
      </c>
      <c r="K19" s="4">
        <v>73</v>
      </c>
      <c r="L19" s="4">
        <v>60</v>
      </c>
      <c r="M19" s="4">
        <f t="shared" si="0"/>
        <v>13</v>
      </c>
      <c r="N19" s="6">
        <f>IF(ABS(MIN(L19:L24))&gt;100,100,ABS(MIN(L19:L24)))</f>
        <v>50</v>
      </c>
      <c r="O19" s="6">
        <f>K19</f>
        <v>73</v>
      </c>
      <c r="P19" s="6">
        <f>O19+N19</f>
        <v>123</v>
      </c>
      <c r="Q19" s="7">
        <v>0.11</v>
      </c>
      <c r="R19" s="6">
        <v>0</v>
      </c>
      <c r="S19" s="8">
        <v>56.049646132657301</v>
      </c>
      <c r="T19" s="6">
        <f t="shared" si="1"/>
        <v>8015.0993969699939</v>
      </c>
      <c r="U19" s="9">
        <f>SUM(T19:T24)</f>
        <v>59738.036990120934</v>
      </c>
      <c r="V19" s="6">
        <f t="shared" si="3"/>
        <v>8015.0993969699939</v>
      </c>
      <c r="W19" s="10">
        <f>SUM(V19:V24)/10^6*10^4</f>
        <v>597.38036990120929</v>
      </c>
    </row>
    <row r="20" spans="1:23" x14ac:dyDescent="0.35">
      <c r="A20" s="4" t="s">
        <v>23</v>
      </c>
      <c r="B20" s="4" t="s">
        <v>45</v>
      </c>
      <c r="C20" s="4" t="s">
        <v>46</v>
      </c>
      <c r="D20" s="4">
        <v>51.644832999999998</v>
      </c>
      <c r="E20" s="4">
        <v>-128.14500000000001</v>
      </c>
      <c r="F20" s="4" t="s">
        <v>26</v>
      </c>
      <c r="G20" s="4" t="s">
        <v>27</v>
      </c>
      <c r="H20" s="4" t="s">
        <v>27</v>
      </c>
      <c r="I20" s="4" t="s">
        <v>27</v>
      </c>
      <c r="J20" s="5" t="s">
        <v>30</v>
      </c>
      <c r="K20" s="4">
        <v>60</v>
      </c>
      <c r="L20" s="4">
        <v>40</v>
      </c>
      <c r="M20" s="4">
        <f t="shared" si="0"/>
        <v>20</v>
      </c>
      <c r="N20" s="6"/>
      <c r="O20" s="6"/>
      <c r="P20" s="6"/>
      <c r="Q20" s="7">
        <v>0.11</v>
      </c>
      <c r="R20" s="6">
        <v>0</v>
      </c>
      <c r="S20" s="8">
        <v>57.833957788345799</v>
      </c>
      <c r="T20" s="6">
        <f t="shared" si="1"/>
        <v>12723.470713436072</v>
      </c>
      <c r="V20" s="6">
        <f t="shared" si="3"/>
        <v>12723.470713436072</v>
      </c>
    </row>
    <row r="21" spans="1:23" x14ac:dyDescent="0.35">
      <c r="A21" s="4" t="s">
        <v>23</v>
      </c>
      <c r="B21" s="4" t="s">
        <v>45</v>
      </c>
      <c r="C21" s="4" t="s">
        <v>46</v>
      </c>
      <c r="D21" s="4">
        <v>51.644832999999998</v>
      </c>
      <c r="E21" s="4">
        <v>-128.14500000000001</v>
      </c>
      <c r="F21" s="4" t="s">
        <v>26</v>
      </c>
      <c r="G21" s="4" t="s">
        <v>27</v>
      </c>
      <c r="H21" s="4" t="s">
        <v>27</v>
      </c>
      <c r="I21" s="4" t="s">
        <v>27</v>
      </c>
      <c r="J21" s="5" t="s">
        <v>31</v>
      </c>
      <c r="K21" s="4">
        <v>40</v>
      </c>
      <c r="L21" s="4">
        <v>34</v>
      </c>
      <c r="M21" s="4">
        <f t="shared" si="0"/>
        <v>6</v>
      </c>
      <c r="N21" s="6"/>
      <c r="O21" s="6"/>
      <c r="P21" s="6"/>
      <c r="Q21" s="7">
        <v>0.11</v>
      </c>
      <c r="R21" s="6">
        <v>0</v>
      </c>
      <c r="S21" s="8">
        <v>60.390914036110601</v>
      </c>
      <c r="T21" s="6">
        <f t="shared" si="1"/>
        <v>3985.8003263832998</v>
      </c>
      <c r="V21" s="6">
        <f t="shared" si="3"/>
        <v>3985.8003263832998</v>
      </c>
    </row>
    <row r="22" spans="1:23" x14ac:dyDescent="0.35">
      <c r="A22" s="4" t="s">
        <v>23</v>
      </c>
      <c r="B22" s="4" t="s">
        <v>45</v>
      </c>
      <c r="C22" s="4" t="s">
        <v>46</v>
      </c>
      <c r="D22" s="4">
        <v>51.644832999999998</v>
      </c>
      <c r="E22" s="4">
        <v>-128.14500000000001</v>
      </c>
      <c r="F22" s="4" t="s">
        <v>26</v>
      </c>
      <c r="G22" s="4" t="s">
        <v>27</v>
      </c>
      <c r="H22" s="4" t="s">
        <v>27</v>
      </c>
      <c r="I22" s="4" t="s">
        <v>27</v>
      </c>
      <c r="J22" s="5" t="s">
        <v>47</v>
      </c>
      <c r="K22" s="4">
        <v>34</v>
      </c>
      <c r="L22" s="4">
        <v>0</v>
      </c>
      <c r="M22" s="4">
        <f t="shared" si="0"/>
        <v>34</v>
      </c>
      <c r="N22" s="6"/>
      <c r="O22" s="6"/>
      <c r="P22" s="6"/>
      <c r="Q22" s="7">
        <v>0.11</v>
      </c>
      <c r="R22" s="6">
        <v>0</v>
      </c>
      <c r="S22" s="8">
        <v>57.848209332564402</v>
      </c>
      <c r="T22" s="6">
        <f t="shared" si="1"/>
        <v>21635.230290379088</v>
      </c>
      <c r="V22" s="6">
        <f t="shared" si="3"/>
        <v>21635.230290379088</v>
      </c>
    </row>
    <row r="23" spans="1:23" x14ac:dyDescent="0.35">
      <c r="A23" s="4" t="s">
        <v>23</v>
      </c>
      <c r="B23" s="4" t="s">
        <v>45</v>
      </c>
      <c r="C23" s="4" t="s">
        <v>46</v>
      </c>
      <c r="D23" s="4">
        <v>51.644832999999998</v>
      </c>
      <c r="E23" s="4">
        <v>-128.14500000000001</v>
      </c>
      <c r="F23" s="4" t="s">
        <v>26</v>
      </c>
      <c r="G23" s="4" t="s">
        <v>27</v>
      </c>
      <c r="H23" s="4" t="s">
        <v>27</v>
      </c>
      <c r="I23" s="4" t="s">
        <v>27</v>
      </c>
      <c r="J23" s="5" t="s">
        <v>48</v>
      </c>
      <c r="K23" s="4">
        <v>0</v>
      </c>
      <c r="L23" s="4">
        <v>-15</v>
      </c>
      <c r="M23" s="4">
        <f t="shared" si="0"/>
        <v>15</v>
      </c>
      <c r="N23" s="6"/>
      <c r="O23" s="6"/>
      <c r="P23" s="6"/>
      <c r="Q23" s="11">
        <v>0.86</v>
      </c>
      <c r="R23" s="6">
        <v>0</v>
      </c>
      <c r="S23" s="8">
        <v>5.45523723183637</v>
      </c>
      <c r="T23" s="6">
        <f t="shared" si="1"/>
        <v>7037.2560290689162</v>
      </c>
      <c r="V23" s="6">
        <f t="shared" si="3"/>
        <v>7037.2560290689162</v>
      </c>
    </row>
    <row r="24" spans="1:23" x14ac:dyDescent="0.35">
      <c r="A24" s="2" t="s">
        <v>23</v>
      </c>
      <c r="B24" s="2" t="s">
        <v>45</v>
      </c>
      <c r="C24" s="2" t="s">
        <v>46</v>
      </c>
      <c r="D24" s="2">
        <v>51.644832999999998</v>
      </c>
      <c r="E24" s="2">
        <v>-128.14500000000001</v>
      </c>
      <c r="F24" s="2" t="s">
        <v>26</v>
      </c>
      <c r="G24" s="2" t="s">
        <v>27</v>
      </c>
      <c r="H24" s="2" t="s">
        <v>27</v>
      </c>
      <c r="I24" s="2" t="s">
        <v>27</v>
      </c>
      <c r="J24" s="12" t="s">
        <v>34</v>
      </c>
      <c r="K24" s="2">
        <v>-15</v>
      </c>
      <c r="L24" s="2">
        <v>-50</v>
      </c>
      <c r="M24" s="2">
        <f t="shared" si="0"/>
        <v>35</v>
      </c>
      <c r="N24" s="13"/>
      <c r="O24" s="13"/>
      <c r="P24" s="13"/>
      <c r="Q24" s="14">
        <v>0.86</v>
      </c>
      <c r="R24" s="13">
        <v>0</v>
      </c>
      <c r="S24" s="15">
        <v>2.10670439663906</v>
      </c>
      <c r="T24" s="13">
        <f t="shared" si="1"/>
        <v>6341.1802338835696</v>
      </c>
      <c r="U24" s="16"/>
      <c r="V24" s="13">
        <f t="shared" si="3"/>
        <v>6341.1802338835696</v>
      </c>
      <c r="W24" s="16"/>
    </row>
    <row r="25" spans="1:23" x14ac:dyDescent="0.35">
      <c r="A25" s="4" t="s">
        <v>23</v>
      </c>
      <c r="B25" s="4" t="s">
        <v>49</v>
      </c>
      <c r="C25" s="4" t="s">
        <v>50</v>
      </c>
      <c r="D25" s="4">
        <v>51.644722000000002</v>
      </c>
      <c r="E25" s="4">
        <v>-128.14469399999999</v>
      </c>
      <c r="F25" s="4" t="s">
        <v>26</v>
      </c>
      <c r="G25" s="4" t="s">
        <v>27</v>
      </c>
      <c r="H25" s="4" t="s">
        <v>27</v>
      </c>
      <c r="I25" s="4" t="s">
        <v>27</v>
      </c>
      <c r="J25" s="5" t="s">
        <v>51</v>
      </c>
      <c r="K25" s="4">
        <v>5</v>
      </c>
      <c r="L25" s="4">
        <v>0</v>
      </c>
      <c r="M25" s="4">
        <f t="shared" si="0"/>
        <v>5</v>
      </c>
      <c r="N25" s="6">
        <f>IF(ABS(MIN(L25:L29))&gt;100,100,ABS(MIN(L25:L29)))</f>
        <v>60</v>
      </c>
      <c r="O25" s="6">
        <f>K25</f>
        <v>5</v>
      </c>
      <c r="P25" s="6">
        <f>O25+N25</f>
        <v>65</v>
      </c>
      <c r="Q25" s="11">
        <v>0.08</v>
      </c>
      <c r="R25" s="6">
        <v>0</v>
      </c>
      <c r="S25" s="8">
        <v>44.816150131150799</v>
      </c>
      <c r="T25" s="6">
        <f t="shared" si="1"/>
        <v>1792.6460052460318</v>
      </c>
      <c r="U25" s="9">
        <f>SUM(T25:T29)</f>
        <v>24252.799053072296</v>
      </c>
      <c r="V25" s="6">
        <f t="shared" si="3"/>
        <v>1792.6460052460318</v>
      </c>
      <c r="W25" s="10">
        <f>SUM(V25:V29)/10^6*10^4</f>
        <v>242.52799053072295</v>
      </c>
    </row>
    <row r="26" spans="1:23" x14ac:dyDescent="0.35">
      <c r="A26" s="4" t="s">
        <v>23</v>
      </c>
      <c r="B26" s="4" t="s">
        <v>49</v>
      </c>
      <c r="C26" s="4" t="s">
        <v>50</v>
      </c>
      <c r="D26" s="4">
        <v>51.644722000000002</v>
      </c>
      <c r="E26" s="4">
        <v>-128.14469399999999</v>
      </c>
      <c r="F26" s="4" t="s">
        <v>26</v>
      </c>
      <c r="G26" s="4" t="s">
        <v>27</v>
      </c>
      <c r="H26" s="4" t="s">
        <v>27</v>
      </c>
      <c r="I26" s="4" t="s">
        <v>27</v>
      </c>
      <c r="J26" s="5" t="s">
        <v>43</v>
      </c>
      <c r="K26" s="4">
        <v>0</v>
      </c>
      <c r="L26" s="4">
        <v>-18</v>
      </c>
      <c r="M26" s="4">
        <f t="shared" si="0"/>
        <v>18</v>
      </c>
      <c r="N26" s="6"/>
      <c r="O26" s="6"/>
      <c r="P26" s="6"/>
      <c r="Q26" s="11">
        <v>0.86</v>
      </c>
      <c r="R26" s="6">
        <v>0</v>
      </c>
      <c r="S26" s="8">
        <v>7.2345202053300701</v>
      </c>
      <c r="T26" s="6">
        <f t="shared" si="1"/>
        <v>11199.037277850946</v>
      </c>
      <c r="V26" s="6">
        <f t="shared" si="3"/>
        <v>11199.037277850946</v>
      </c>
    </row>
    <row r="27" spans="1:23" x14ac:dyDescent="0.35">
      <c r="A27" s="4" t="s">
        <v>23</v>
      </c>
      <c r="B27" s="4" t="s">
        <v>49</v>
      </c>
      <c r="C27" s="4" t="s">
        <v>50</v>
      </c>
      <c r="D27" s="4">
        <v>51.644722000000002</v>
      </c>
      <c r="E27" s="4">
        <v>-128.14469399999999</v>
      </c>
      <c r="F27" s="4" t="s">
        <v>26</v>
      </c>
      <c r="G27" s="4" t="s">
        <v>27</v>
      </c>
      <c r="H27" s="4" t="s">
        <v>27</v>
      </c>
      <c r="I27" s="4" t="s">
        <v>27</v>
      </c>
      <c r="J27" s="5" t="s">
        <v>52</v>
      </c>
      <c r="K27" s="4">
        <v>-18</v>
      </c>
      <c r="L27" s="4">
        <v>-30</v>
      </c>
      <c r="M27" s="4">
        <f t="shared" si="0"/>
        <v>12</v>
      </c>
      <c r="N27" s="6"/>
      <c r="O27" s="6"/>
      <c r="P27" s="6"/>
      <c r="Q27" s="11">
        <v>0.86</v>
      </c>
      <c r="R27" s="6">
        <v>0</v>
      </c>
      <c r="S27" s="8">
        <v>6.0840279902110703</v>
      </c>
      <c r="T27" s="6">
        <f t="shared" si="1"/>
        <v>6278.716885897823</v>
      </c>
      <c r="V27" s="6">
        <f t="shared" si="3"/>
        <v>6278.716885897823</v>
      </c>
    </row>
    <row r="28" spans="1:23" x14ac:dyDescent="0.35">
      <c r="A28" s="4" t="s">
        <v>23</v>
      </c>
      <c r="B28" s="4" t="s">
        <v>49</v>
      </c>
      <c r="C28" s="4" t="s">
        <v>50</v>
      </c>
      <c r="D28" s="4">
        <v>51.644722000000002</v>
      </c>
      <c r="E28" s="4">
        <v>-128.14469399999999</v>
      </c>
      <c r="F28" s="4" t="s">
        <v>26</v>
      </c>
      <c r="G28" s="4" t="s">
        <v>27</v>
      </c>
      <c r="H28" s="4" t="s">
        <v>27</v>
      </c>
      <c r="I28" s="4" t="s">
        <v>27</v>
      </c>
      <c r="J28" s="5" t="s">
        <v>53</v>
      </c>
      <c r="K28" s="4">
        <v>-30</v>
      </c>
      <c r="L28" s="4">
        <v>-50</v>
      </c>
      <c r="M28" s="4">
        <f t="shared" si="0"/>
        <v>20</v>
      </c>
      <c r="N28" s="6"/>
      <c r="O28" s="6"/>
      <c r="P28" s="6"/>
      <c r="Q28" s="11">
        <v>0.86</v>
      </c>
      <c r="R28" s="6">
        <v>5</v>
      </c>
      <c r="S28" s="8">
        <v>1.88929075776307</v>
      </c>
      <c r="T28" s="6">
        <f t="shared" si="1"/>
        <v>3087.1010981848567</v>
      </c>
      <c r="V28" s="6">
        <f t="shared" si="3"/>
        <v>3087.1010981848567</v>
      </c>
    </row>
    <row r="29" spans="1:23" x14ac:dyDescent="0.35">
      <c r="A29" s="2" t="s">
        <v>23</v>
      </c>
      <c r="B29" s="2" t="s">
        <v>49</v>
      </c>
      <c r="C29" s="2" t="s">
        <v>50</v>
      </c>
      <c r="D29" s="2">
        <v>51.644722000000002</v>
      </c>
      <c r="E29" s="2">
        <v>-128.14469399999999</v>
      </c>
      <c r="F29" s="2" t="s">
        <v>26</v>
      </c>
      <c r="G29" s="2" t="s">
        <v>27</v>
      </c>
      <c r="H29" s="2" t="s">
        <v>27</v>
      </c>
      <c r="I29" s="2" t="s">
        <v>27</v>
      </c>
      <c r="J29" s="12" t="s">
        <v>54</v>
      </c>
      <c r="K29" s="2">
        <v>-50</v>
      </c>
      <c r="L29" s="2">
        <v>-60</v>
      </c>
      <c r="M29" s="2">
        <f t="shared" si="0"/>
        <v>10</v>
      </c>
      <c r="N29" s="13"/>
      <c r="O29" s="13"/>
      <c r="P29" s="13"/>
      <c r="Q29" s="14">
        <v>0.86</v>
      </c>
      <c r="R29" s="13">
        <v>5</v>
      </c>
      <c r="S29" s="15">
        <v>2.3198259313251399</v>
      </c>
      <c r="T29" s="13">
        <f t="shared" si="1"/>
        <v>1895.2977858926392</v>
      </c>
      <c r="U29" s="16"/>
      <c r="V29" s="13">
        <f t="shared" si="3"/>
        <v>1895.2977858926392</v>
      </c>
      <c r="W29" s="16"/>
    </row>
    <row r="30" spans="1:23" x14ac:dyDescent="0.35">
      <c r="A30" s="4" t="s">
        <v>23</v>
      </c>
      <c r="B30" s="4" t="s">
        <v>55</v>
      </c>
      <c r="C30" s="4" t="s">
        <v>56</v>
      </c>
      <c r="D30" s="4">
        <v>51.594749999999998</v>
      </c>
      <c r="E30" s="4">
        <v>-128.02563900000001</v>
      </c>
      <c r="F30" s="4" t="s">
        <v>26</v>
      </c>
      <c r="G30" s="4" t="s">
        <v>27</v>
      </c>
      <c r="H30" s="4" t="s">
        <v>27</v>
      </c>
      <c r="I30" s="4" t="s">
        <v>27</v>
      </c>
      <c r="J30" s="4" t="s">
        <v>57</v>
      </c>
      <c r="K30" s="4">
        <v>30</v>
      </c>
      <c r="L30" s="4">
        <v>0</v>
      </c>
      <c r="M30" s="4">
        <f t="shared" si="0"/>
        <v>30</v>
      </c>
      <c r="N30" s="6">
        <f>IF(ABS(MIN(L30:L32))&gt;100,100,ABS(MIN(L30:L32)))</f>
        <v>57</v>
      </c>
      <c r="O30" s="6">
        <f>K30</f>
        <v>30</v>
      </c>
      <c r="P30" s="6">
        <f>O30+N30</f>
        <v>87</v>
      </c>
      <c r="Q30" s="7">
        <v>0.13</v>
      </c>
      <c r="R30" s="6">
        <v>20</v>
      </c>
      <c r="S30" s="8">
        <v>23.808405147737101</v>
      </c>
      <c r="T30" s="6">
        <f t="shared" si="1"/>
        <v>7428.2224060939761</v>
      </c>
      <c r="U30" s="9">
        <f>SUM(T30:T32)</f>
        <v>12876.990823247072</v>
      </c>
      <c r="V30" s="6">
        <f t="shared" si="3"/>
        <v>7428.2224060939761</v>
      </c>
      <c r="W30" s="10">
        <f>SUM(V30:V32)/10^6*10^4</f>
        <v>128.7699082324707</v>
      </c>
    </row>
    <row r="31" spans="1:23" x14ac:dyDescent="0.35">
      <c r="A31" s="4" t="s">
        <v>23</v>
      </c>
      <c r="B31" s="4" t="s">
        <v>55</v>
      </c>
      <c r="C31" s="4" t="s">
        <v>56</v>
      </c>
      <c r="D31" s="4">
        <v>51.594749999999998</v>
      </c>
      <c r="E31" s="4">
        <v>-128.02563900000001</v>
      </c>
      <c r="F31" s="4" t="s">
        <v>26</v>
      </c>
      <c r="G31" s="4" t="s">
        <v>27</v>
      </c>
      <c r="H31" s="4" t="s">
        <v>27</v>
      </c>
      <c r="I31" s="4" t="s">
        <v>27</v>
      </c>
      <c r="J31" s="4" t="s">
        <v>58</v>
      </c>
      <c r="K31" s="4">
        <v>0</v>
      </c>
      <c r="L31" s="4">
        <v>-25</v>
      </c>
      <c r="M31" s="4">
        <f t="shared" si="0"/>
        <v>25</v>
      </c>
      <c r="N31" s="6"/>
      <c r="O31" s="6"/>
      <c r="P31" s="6"/>
      <c r="Q31" s="7">
        <v>1.42</v>
      </c>
      <c r="R31" s="6">
        <v>50</v>
      </c>
      <c r="S31" s="8">
        <v>2.1871692613668201</v>
      </c>
      <c r="T31" s="6">
        <f t="shared" si="1"/>
        <v>3882.2254389261057</v>
      </c>
      <c r="V31" s="6">
        <f t="shared" si="3"/>
        <v>3882.2254389261057</v>
      </c>
    </row>
    <row r="32" spans="1:23" x14ac:dyDescent="0.35">
      <c r="A32" s="2" t="s">
        <v>23</v>
      </c>
      <c r="B32" s="2" t="s">
        <v>55</v>
      </c>
      <c r="C32" s="2" t="s">
        <v>56</v>
      </c>
      <c r="D32" s="2">
        <v>51.594749999999998</v>
      </c>
      <c r="E32" s="2">
        <v>-128.02563900000001</v>
      </c>
      <c r="F32" s="2" t="s">
        <v>26</v>
      </c>
      <c r="G32" s="2" t="s">
        <v>27</v>
      </c>
      <c r="H32" s="2" t="s">
        <v>27</v>
      </c>
      <c r="I32" s="2" t="s">
        <v>27</v>
      </c>
      <c r="J32" s="2" t="s">
        <v>59</v>
      </c>
      <c r="K32" s="2">
        <v>-25</v>
      </c>
      <c r="L32" s="2">
        <v>-57</v>
      </c>
      <c r="M32" s="2">
        <f t="shared" si="0"/>
        <v>32</v>
      </c>
      <c r="N32" s="13"/>
      <c r="O32" s="13"/>
      <c r="P32" s="13"/>
      <c r="Q32" s="3">
        <v>1.71</v>
      </c>
      <c r="R32" s="13">
        <v>30</v>
      </c>
      <c r="S32" s="15">
        <v>0.40897634143352901</v>
      </c>
      <c r="T32" s="13">
        <f t="shared" si="1"/>
        <v>1566.5429782269896</v>
      </c>
      <c r="U32" s="16"/>
      <c r="V32" s="13">
        <f t="shared" si="3"/>
        <v>1566.5429782269896</v>
      </c>
      <c r="W32" s="16"/>
    </row>
    <row r="33" spans="1:23" x14ac:dyDescent="0.35">
      <c r="A33" s="4" t="s">
        <v>23</v>
      </c>
      <c r="B33" s="4" t="s">
        <v>60</v>
      </c>
      <c r="C33" s="4" t="s">
        <v>61</v>
      </c>
      <c r="D33" s="4">
        <v>51.589778000000003</v>
      </c>
      <c r="E33" s="4">
        <v>-128.02563900000001</v>
      </c>
      <c r="F33" s="4" t="s">
        <v>26</v>
      </c>
      <c r="G33" s="4" t="s">
        <v>27</v>
      </c>
      <c r="H33" s="4" t="s">
        <v>27</v>
      </c>
      <c r="I33" s="4" t="s">
        <v>27</v>
      </c>
      <c r="J33" s="4" t="s">
        <v>62</v>
      </c>
      <c r="K33" s="4">
        <v>0</v>
      </c>
      <c r="L33" s="4">
        <v>-14</v>
      </c>
      <c r="M33" s="4">
        <f t="shared" si="0"/>
        <v>14</v>
      </c>
      <c r="N33" s="6">
        <f>IF(ABS(MIN(L33:L38))&gt;100,100,ABS(MIN(L33:L38)))</f>
        <v>100</v>
      </c>
      <c r="O33" s="6">
        <f>K33</f>
        <v>0</v>
      </c>
      <c r="P33" s="6">
        <f>O33+N33</f>
        <v>100</v>
      </c>
      <c r="Q33" s="11">
        <v>0.93</v>
      </c>
      <c r="R33" s="6">
        <v>5</v>
      </c>
      <c r="S33" s="8">
        <v>7.4024597201292099</v>
      </c>
      <c r="T33" s="6">
        <f t="shared" si="1"/>
        <v>9156.1024278278182</v>
      </c>
      <c r="U33" s="9">
        <f>SUM(T33:T37)</f>
        <v>23988.749617143167</v>
      </c>
      <c r="V33" s="6">
        <f t="shared" si="3"/>
        <v>9156.1024278278182</v>
      </c>
      <c r="W33" s="10">
        <f>SUM(V33:V37)/10^6*10^4</f>
        <v>241.00991705242481</v>
      </c>
    </row>
    <row r="34" spans="1:23" x14ac:dyDescent="0.35">
      <c r="A34" s="4" t="s">
        <v>23</v>
      </c>
      <c r="B34" s="4" t="s">
        <v>60</v>
      </c>
      <c r="C34" s="4" t="s">
        <v>61</v>
      </c>
      <c r="D34" s="4">
        <v>51.589778000000003</v>
      </c>
      <c r="E34" s="4">
        <v>-128.02563900000001</v>
      </c>
      <c r="F34" s="4" t="s">
        <v>26</v>
      </c>
      <c r="G34" s="4" t="s">
        <v>27</v>
      </c>
      <c r="H34" s="4" t="s">
        <v>27</v>
      </c>
      <c r="I34" s="4" t="s">
        <v>27</v>
      </c>
      <c r="J34" s="4" t="s">
        <v>63</v>
      </c>
      <c r="K34" s="4">
        <v>-14</v>
      </c>
      <c r="L34" s="4">
        <v>-35</v>
      </c>
      <c r="M34" s="4">
        <f t="shared" si="0"/>
        <v>21</v>
      </c>
      <c r="N34" s="6"/>
      <c r="O34" s="6"/>
      <c r="P34" s="6"/>
      <c r="Q34" s="11">
        <v>0.86</v>
      </c>
      <c r="R34" s="6">
        <v>20</v>
      </c>
      <c r="S34" s="8">
        <v>6.1004516869907501</v>
      </c>
      <c r="T34" s="6">
        <f t="shared" si="1"/>
        <v>8813.9325973642372</v>
      </c>
      <c r="V34" s="6">
        <f t="shared" si="3"/>
        <v>8813.9325973642372</v>
      </c>
    </row>
    <row r="35" spans="1:23" x14ac:dyDescent="0.35">
      <c r="A35" s="4" t="s">
        <v>23</v>
      </c>
      <c r="B35" s="4" t="s">
        <v>60</v>
      </c>
      <c r="C35" s="4" t="s">
        <v>61</v>
      </c>
      <c r="D35" s="4">
        <v>51.589778000000003</v>
      </c>
      <c r="E35" s="4">
        <v>-128.02563900000001</v>
      </c>
      <c r="F35" s="4" t="s">
        <v>26</v>
      </c>
      <c r="G35" s="4" t="s">
        <v>27</v>
      </c>
      <c r="H35" s="4" t="s">
        <v>27</v>
      </c>
      <c r="I35" s="4" t="s">
        <v>27</v>
      </c>
      <c r="J35" s="4" t="s">
        <v>64</v>
      </c>
      <c r="K35" s="4">
        <v>-35</v>
      </c>
      <c r="L35" s="4">
        <v>-45</v>
      </c>
      <c r="M35" s="4">
        <f t="shared" si="0"/>
        <v>10</v>
      </c>
      <c r="N35" s="6"/>
      <c r="O35" s="6"/>
      <c r="P35" s="6"/>
      <c r="Q35" s="11">
        <v>1.71</v>
      </c>
      <c r="R35" s="6">
        <v>30</v>
      </c>
      <c r="S35" s="8">
        <v>1.6821181570997601</v>
      </c>
      <c r="T35" s="6">
        <f t="shared" si="1"/>
        <v>2013.4954340484123</v>
      </c>
      <c r="V35" s="6">
        <f t="shared" si="3"/>
        <v>2013.4954340484123</v>
      </c>
    </row>
    <row r="36" spans="1:23" x14ac:dyDescent="0.35">
      <c r="A36" s="4" t="s">
        <v>23</v>
      </c>
      <c r="B36" s="4" t="s">
        <v>60</v>
      </c>
      <c r="C36" s="4" t="s">
        <v>61</v>
      </c>
      <c r="D36" s="4">
        <v>51.589778000000003</v>
      </c>
      <c r="E36" s="4">
        <v>-128.02563900000001</v>
      </c>
      <c r="F36" s="4" t="s">
        <v>26</v>
      </c>
      <c r="G36" s="4" t="s">
        <v>27</v>
      </c>
      <c r="H36" s="4" t="s">
        <v>27</v>
      </c>
      <c r="I36" s="4" t="s">
        <v>27</v>
      </c>
      <c r="J36" s="4" t="s">
        <v>65</v>
      </c>
      <c r="K36" s="4">
        <v>-45</v>
      </c>
      <c r="L36" s="4">
        <v>-75</v>
      </c>
      <c r="M36" s="4">
        <f t="shared" si="0"/>
        <v>30</v>
      </c>
      <c r="N36" s="6"/>
      <c r="O36" s="6"/>
      <c r="P36" s="6"/>
      <c r="Q36" s="11">
        <v>1.71</v>
      </c>
      <c r="R36" s="6">
        <v>30</v>
      </c>
      <c r="S36" s="8">
        <v>0.83404075884402096</v>
      </c>
      <c r="T36" s="6">
        <f t="shared" si="1"/>
        <v>2995.0403650088788</v>
      </c>
      <c r="V36" s="6">
        <f t="shared" si="3"/>
        <v>2995.0403650088788</v>
      </c>
    </row>
    <row r="37" spans="1:23" x14ac:dyDescent="0.35">
      <c r="A37" s="2" t="s">
        <v>23</v>
      </c>
      <c r="B37" s="2" t="s">
        <v>60</v>
      </c>
      <c r="C37" s="2" t="s">
        <v>61</v>
      </c>
      <c r="D37" s="2">
        <v>51.589778000000003</v>
      </c>
      <c r="E37" s="2">
        <v>-128.02563900000001</v>
      </c>
      <c r="F37" s="2" t="s">
        <v>26</v>
      </c>
      <c r="G37" s="2" t="s">
        <v>27</v>
      </c>
      <c r="H37" s="2" t="s">
        <v>27</v>
      </c>
      <c r="I37" s="2" t="s">
        <v>27</v>
      </c>
      <c r="J37" s="2" t="s">
        <v>59</v>
      </c>
      <c r="K37" s="2">
        <v>-75</v>
      </c>
      <c r="L37" s="2">
        <v>-105</v>
      </c>
      <c r="M37" s="2">
        <f t="shared" si="0"/>
        <v>30</v>
      </c>
      <c r="N37" s="13"/>
      <c r="O37" s="13"/>
      <c r="P37" s="13"/>
      <c r="Q37" s="14">
        <v>1.74</v>
      </c>
      <c r="R37" s="13">
        <v>25</v>
      </c>
      <c r="S37" s="15">
        <v>0.25802778873405502</v>
      </c>
      <c r="T37" s="13">
        <f t="shared" si="1"/>
        <v>1010.1787928938255</v>
      </c>
      <c r="U37" s="16"/>
      <c r="V37" s="13">
        <f>Q37*S37/100*M37*100*100*(100+K37)/ABS(L37-K37)</f>
        <v>1122.4208809931395</v>
      </c>
      <c r="W37" s="16"/>
    </row>
    <row r="38" spans="1:23" x14ac:dyDescent="0.35">
      <c r="A38" s="4" t="s">
        <v>23</v>
      </c>
      <c r="B38" s="4" t="s">
        <v>66</v>
      </c>
      <c r="C38" s="4" t="s">
        <v>67</v>
      </c>
      <c r="D38" s="4">
        <v>51.69153</v>
      </c>
      <c r="E38" s="4">
        <v>-128.04989800000001</v>
      </c>
      <c r="F38" s="4" t="s">
        <v>26</v>
      </c>
      <c r="G38" s="4" t="s">
        <v>27</v>
      </c>
      <c r="H38" s="4" t="s">
        <v>27</v>
      </c>
      <c r="I38" s="4" t="s">
        <v>27</v>
      </c>
      <c r="J38" s="4" t="s">
        <v>29</v>
      </c>
      <c r="K38" s="4">
        <v>5</v>
      </c>
      <c r="L38" s="4">
        <v>3</v>
      </c>
      <c r="M38" s="4">
        <f t="shared" si="0"/>
        <v>2</v>
      </c>
      <c r="N38" s="6">
        <f>IF(ABS(MIN(L38:L43))&gt;100,100,ABS(MIN(L38:L43)))</f>
        <v>55</v>
      </c>
      <c r="O38" s="6">
        <f>K38</f>
        <v>5</v>
      </c>
      <c r="P38" s="6">
        <f>O38+N38</f>
        <v>60</v>
      </c>
      <c r="Q38" s="7">
        <v>0.11</v>
      </c>
      <c r="R38" s="6">
        <v>0</v>
      </c>
      <c r="S38" s="8">
        <v>47.228970304943402</v>
      </c>
      <c r="T38" s="6">
        <f t="shared" si="1"/>
        <v>1039.037346708755</v>
      </c>
      <c r="U38" s="9">
        <f>SUM(T38:T43)</f>
        <v>20651.510641978064</v>
      </c>
      <c r="V38" s="6">
        <f t="shared" si="3"/>
        <v>1039.037346708755</v>
      </c>
      <c r="W38" s="10">
        <f>SUM(V38:V43)/10^6*10^4</f>
        <v>206.51510641978064</v>
      </c>
    </row>
    <row r="39" spans="1:23" x14ac:dyDescent="0.35">
      <c r="A39" s="4" t="s">
        <v>23</v>
      </c>
      <c r="B39" s="4" t="s">
        <v>66</v>
      </c>
      <c r="C39" s="4" t="s">
        <v>67</v>
      </c>
      <c r="D39" s="4">
        <v>51.69153</v>
      </c>
      <c r="E39" s="4">
        <v>-128.04989800000001</v>
      </c>
      <c r="F39" s="4" t="s">
        <v>26</v>
      </c>
      <c r="G39" s="4" t="s">
        <v>27</v>
      </c>
      <c r="H39" s="4" t="s">
        <v>27</v>
      </c>
      <c r="I39" s="4" t="s">
        <v>27</v>
      </c>
      <c r="J39" s="4" t="s">
        <v>68</v>
      </c>
      <c r="K39" s="4">
        <v>3</v>
      </c>
      <c r="L39" s="4">
        <v>0</v>
      </c>
      <c r="M39" s="4">
        <f t="shared" si="0"/>
        <v>3</v>
      </c>
      <c r="N39" s="6"/>
      <c r="O39" s="6"/>
      <c r="P39" s="6"/>
      <c r="Q39" s="7">
        <v>0.11</v>
      </c>
      <c r="R39" s="6">
        <v>0</v>
      </c>
      <c r="S39" s="8">
        <v>50.490962403192597</v>
      </c>
      <c r="T39" s="6">
        <f t="shared" si="1"/>
        <v>1666.2017593053556</v>
      </c>
      <c r="V39" s="6">
        <f t="shared" si="3"/>
        <v>1666.2017593053556</v>
      </c>
    </row>
    <row r="40" spans="1:23" x14ac:dyDescent="0.35">
      <c r="A40" s="4" t="s">
        <v>23</v>
      </c>
      <c r="B40" s="4" t="s">
        <v>66</v>
      </c>
      <c r="C40" s="4" t="s">
        <v>67</v>
      </c>
      <c r="D40" s="4">
        <v>51.69153</v>
      </c>
      <c r="E40" s="4">
        <v>-128.04989800000001</v>
      </c>
      <c r="F40" s="4" t="s">
        <v>26</v>
      </c>
      <c r="G40" s="4" t="s">
        <v>27</v>
      </c>
      <c r="H40" s="4" t="s">
        <v>27</v>
      </c>
      <c r="I40" s="4" t="s">
        <v>27</v>
      </c>
      <c r="J40" s="4" t="s">
        <v>33</v>
      </c>
      <c r="K40" s="4">
        <v>0</v>
      </c>
      <c r="L40" s="4">
        <v>-8</v>
      </c>
      <c r="M40" s="4">
        <f t="shared" si="0"/>
        <v>8</v>
      </c>
      <c r="N40" s="6"/>
      <c r="O40" s="6"/>
      <c r="P40" s="6"/>
      <c r="Q40" s="11">
        <v>1.31</v>
      </c>
      <c r="R40" s="6">
        <v>10</v>
      </c>
      <c r="S40" s="8">
        <v>2.6251353133984101</v>
      </c>
      <c r="T40" s="6">
        <f t="shared" si="1"/>
        <v>2476.0276275973806</v>
      </c>
      <c r="V40" s="6">
        <f t="shared" si="3"/>
        <v>2476.0276275973806</v>
      </c>
    </row>
    <row r="41" spans="1:23" x14ac:dyDescent="0.35">
      <c r="A41" s="4" t="s">
        <v>23</v>
      </c>
      <c r="B41" s="4" t="s">
        <v>66</v>
      </c>
      <c r="C41" s="4" t="s">
        <v>67</v>
      </c>
      <c r="D41" s="4">
        <v>51.69153</v>
      </c>
      <c r="E41" s="4">
        <v>-128.04989800000001</v>
      </c>
      <c r="F41" s="4" t="s">
        <v>26</v>
      </c>
      <c r="G41" s="4" t="s">
        <v>27</v>
      </c>
      <c r="H41" s="4" t="s">
        <v>27</v>
      </c>
      <c r="I41" s="4" t="s">
        <v>27</v>
      </c>
      <c r="J41" s="4" t="s">
        <v>69</v>
      </c>
      <c r="K41" s="4">
        <v>-8</v>
      </c>
      <c r="L41" s="4">
        <v>-25</v>
      </c>
      <c r="M41" s="4">
        <f t="shared" si="0"/>
        <v>17</v>
      </c>
      <c r="N41" s="6"/>
      <c r="O41" s="6"/>
      <c r="P41" s="6"/>
      <c r="Q41" s="11">
        <v>1.46</v>
      </c>
      <c r="R41" s="6">
        <v>20</v>
      </c>
      <c r="S41" s="8">
        <v>4.2970866196542001</v>
      </c>
      <c r="T41" s="6">
        <f t="shared" si="1"/>
        <v>8532.2951919853804</v>
      </c>
      <c r="V41" s="6">
        <f t="shared" si="3"/>
        <v>8532.2951919853804</v>
      </c>
    </row>
    <row r="42" spans="1:23" x14ac:dyDescent="0.35">
      <c r="A42" s="4" t="s">
        <v>23</v>
      </c>
      <c r="B42" s="4" t="s">
        <v>66</v>
      </c>
      <c r="C42" s="4" t="s">
        <v>67</v>
      </c>
      <c r="D42" s="4">
        <v>51.69153</v>
      </c>
      <c r="E42" s="4">
        <v>-128.04989800000001</v>
      </c>
      <c r="F42" s="4" t="s">
        <v>26</v>
      </c>
      <c r="G42" s="4" t="s">
        <v>27</v>
      </c>
      <c r="H42" s="4" t="s">
        <v>27</v>
      </c>
      <c r="I42" s="4" t="s">
        <v>27</v>
      </c>
      <c r="J42" s="4" t="s">
        <v>70</v>
      </c>
      <c r="K42" s="4">
        <v>-25</v>
      </c>
      <c r="L42" s="4">
        <v>-45</v>
      </c>
      <c r="M42" s="4">
        <f t="shared" si="0"/>
        <v>20</v>
      </c>
      <c r="N42" s="6"/>
      <c r="O42" s="6"/>
      <c r="P42" s="6"/>
      <c r="Q42" s="11">
        <v>1.46</v>
      </c>
      <c r="R42" s="6">
        <v>20</v>
      </c>
      <c r="S42" s="8">
        <v>2.0177442813417299</v>
      </c>
      <c r="T42" s="6">
        <f t="shared" si="1"/>
        <v>4713.4506412142819</v>
      </c>
      <c r="V42" s="6">
        <f t="shared" si="3"/>
        <v>4713.4506412142819</v>
      </c>
    </row>
    <row r="43" spans="1:23" x14ac:dyDescent="0.35">
      <c r="A43" s="2" t="s">
        <v>23</v>
      </c>
      <c r="B43" s="2" t="s">
        <v>66</v>
      </c>
      <c r="C43" s="2" t="s">
        <v>67</v>
      </c>
      <c r="D43" s="2">
        <v>51.69153</v>
      </c>
      <c r="E43" s="2">
        <v>-128.04989800000001</v>
      </c>
      <c r="F43" s="2" t="s">
        <v>26</v>
      </c>
      <c r="G43" s="2" t="s">
        <v>27</v>
      </c>
      <c r="H43" s="2" t="s">
        <v>27</v>
      </c>
      <c r="I43" s="2" t="s">
        <v>27</v>
      </c>
      <c r="J43" s="2" t="s">
        <v>71</v>
      </c>
      <c r="K43" s="2">
        <v>-45</v>
      </c>
      <c r="L43" s="2">
        <v>-55</v>
      </c>
      <c r="M43" s="2">
        <f t="shared" si="0"/>
        <v>10</v>
      </c>
      <c r="N43" s="13"/>
      <c r="O43" s="13"/>
      <c r="P43" s="13"/>
      <c r="Q43" s="14">
        <v>1.46</v>
      </c>
      <c r="R43" s="13">
        <v>20</v>
      </c>
      <c r="S43" s="15">
        <v>1.90453602325934</v>
      </c>
      <c r="T43" s="13">
        <f t="shared" si="1"/>
        <v>2224.4980751669086</v>
      </c>
      <c r="U43" s="16"/>
      <c r="V43" s="13">
        <f t="shared" si="3"/>
        <v>2224.4980751669086</v>
      </c>
      <c r="W43" s="16"/>
    </row>
    <row r="44" spans="1:23" x14ac:dyDescent="0.35">
      <c r="A44" s="4" t="s">
        <v>23</v>
      </c>
      <c r="B44" s="4" t="s">
        <v>72</v>
      </c>
      <c r="C44" s="4" t="s">
        <v>73</v>
      </c>
      <c r="D44" s="4">
        <v>51.641027999999999</v>
      </c>
      <c r="E44" s="4">
        <v>-128.12225000000001</v>
      </c>
      <c r="F44" s="4" t="s">
        <v>26</v>
      </c>
      <c r="G44" s="4" t="s">
        <v>27</v>
      </c>
      <c r="H44" s="4" t="s">
        <v>27</v>
      </c>
      <c r="I44" s="4" t="s">
        <v>27</v>
      </c>
      <c r="J44" s="4" t="s">
        <v>51</v>
      </c>
      <c r="K44" s="4">
        <v>0</v>
      </c>
      <c r="L44" s="4">
        <v>-5</v>
      </c>
      <c r="M44" s="4">
        <f t="shared" si="0"/>
        <v>5</v>
      </c>
      <c r="N44" s="6">
        <f>IF(ABS(MIN(L44:L48))&gt;100,100,ABS(MIN(L44:L48)))</f>
        <v>100</v>
      </c>
      <c r="O44" s="6">
        <f>K44</f>
        <v>0</v>
      </c>
      <c r="P44" s="6">
        <f>O44+N44</f>
        <v>100</v>
      </c>
      <c r="Q44" s="11">
        <v>0.08</v>
      </c>
      <c r="R44" s="6">
        <v>0</v>
      </c>
      <c r="S44" s="8">
        <v>52.535047960366803</v>
      </c>
      <c r="T44" s="6">
        <f t="shared" si="1"/>
        <v>2101.4019184146723</v>
      </c>
      <c r="U44" s="9">
        <f>SUM(T44:T48)</f>
        <v>40519.537556011615</v>
      </c>
      <c r="V44" s="6">
        <f t="shared" si="3"/>
        <v>2101.4019184146723</v>
      </c>
      <c r="W44" s="10">
        <f>SUM(V44:V48)/10^6*10^4</f>
        <v>405.19537556011613</v>
      </c>
    </row>
    <row r="45" spans="1:23" x14ac:dyDescent="0.35">
      <c r="A45" s="4" t="s">
        <v>23</v>
      </c>
      <c r="B45" s="4" t="s">
        <v>72</v>
      </c>
      <c r="C45" s="4" t="s">
        <v>73</v>
      </c>
      <c r="D45" s="4">
        <v>51.641027999999999</v>
      </c>
      <c r="E45" s="4">
        <v>-128.12225000000001</v>
      </c>
      <c r="F45" s="4" t="s">
        <v>26</v>
      </c>
      <c r="G45" s="4" t="s">
        <v>27</v>
      </c>
      <c r="H45" s="4" t="s">
        <v>27</v>
      </c>
      <c r="I45" s="4" t="s">
        <v>27</v>
      </c>
      <c r="J45" s="4" t="s">
        <v>41</v>
      </c>
      <c r="K45" s="4">
        <v>-5</v>
      </c>
      <c r="L45" s="4">
        <v>-40</v>
      </c>
      <c r="M45" s="4">
        <f t="shared" si="0"/>
        <v>35</v>
      </c>
      <c r="N45" s="6"/>
      <c r="O45" s="6"/>
      <c r="P45" s="6"/>
      <c r="Q45" s="11">
        <v>0.12</v>
      </c>
      <c r="R45" s="6">
        <v>0</v>
      </c>
      <c r="S45" s="8">
        <v>52.829099307159296</v>
      </c>
      <c r="T45" s="6">
        <f t="shared" si="1"/>
        <v>22188.221709006906</v>
      </c>
      <c r="V45" s="6">
        <f t="shared" si="3"/>
        <v>22188.221709006906</v>
      </c>
    </row>
    <row r="46" spans="1:23" x14ac:dyDescent="0.35">
      <c r="A46" s="4" t="s">
        <v>23</v>
      </c>
      <c r="B46" s="4" t="s">
        <v>72</v>
      </c>
      <c r="C46" s="4" t="s">
        <v>73</v>
      </c>
      <c r="D46" s="4">
        <v>51.641027999999999</v>
      </c>
      <c r="E46" s="4">
        <v>-128.12225000000001</v>
      </c>
      <c r="F46" s="4" t="s">
        <v>26</v>
      </c>
      <c r="G46" s="4" t="s">
        <v>27</v>
      </c>
      <c r="H46" s="4" t="s">
        <v>27</v>
      </c>
      <c r="I46" s="4" t="s">
        <v>27</v>
      </c>
      <c r="J46" s="4" t="s">
        <v>42</v>
      </c>
      <c r="K46" s="4">
        <v>-40</v>
      </c>
      <c r="L46" s="4">
        <v>-60</v>
      </c>
      <c r="M46" s="4">
        <f t="shared" si="0"/>
        <v>20</v>
      </c>
      <c r="N46" s="6"/>
      <c r="O46" s="6"/>
      <c r="P46" s="6"/>
      <c r="Q46" s="11">
        <v>0.12</v>
      </c>
      <c r="R46" s="6">
        <v>0</v>
      </c>
      <c r="S46" s="8">
        <v>25.343450226823698</v>
      </c>
      <c r="T46" s="6">
        <f t="shared" si="1"/>
        <v>6082.4280544376879</v>
      </c>
      <c r="V46" s="6">
        <f t="shared" si="3"/>
        <v>6082.4280544376879</v>
      </c>
    </row>
    <row r="47" spans="1:23" x14ac:dyDescent="0.35">
      <c r="A47" s="4" t="s">
        <v>23</v>
      </c>
      <c r="B47" s="4" t="s">
        <v>72</v>
      </c>
      <c r="C47" s="4" t="s">
        <v>73</v>
      </c>
      <c r="D47" s="4">
        <v>51.641027999999999</v>
      </c>
      <c r="E47" s="4">
        <v>-128.12225000000001</v>
      </c>
      <c r="F47" s="4" t="s">
        <v>26</v>
      </c>
      <c r="G47" s="4" t="s">
        <v>27</v>
      </c>
      <c r="H47" s="4" t="s">
        <v>27</v>
      </c>
      <c r="I47" s="4" t="s">
        <v>27</v>
      </c>
      <c r="J47" s="4" t="s">
        <v>74</v>
      </c>
      <c r="K47" s="4">
        <v>-60</v>
      </c>
      <c r="L47" s="4">
        <v>-72</v>
      </c>
      <c r="M47" s="4">
        <f t="shared" si="0"/>
        <v>12</v>
      </c>
      <c r="N47" s="6"/>
      <c r="O47" s="6"/>
      <c r="P47" s="6"/>
      <c r="Q47" s="11">
        <v>0.86</v>
      </c>
      <c r="R47" s="6">
        <v>30</v>
      </c>
      <c r="S47" s="8">
        <v>5.5450548056026996</v>
      </c>
      <c r="T47" s="6">
        <f t="shared" si="1"/>
        <v>4005.7475915673908</v>
      </c>
      <c r="V47" s="6">
        <f t="shared" si="3"/>
        <v>4005.7475915673908</v>
      </c>
    </row>
    <row r="48" spans="1:23" x14ac:dyDescent="0.35">
      <c r="A48" s="2" t="s">
        <v>23</v>
      </c>
      <c r="B48" s="2" t="s">
        <v>72</v>
      </c>
      <c r="C48" s="2" t="s">
        <v>73</v>
      </c>
      <c r="D48" s="2">
        <v>51.641027999999999</v>
      </c>
      <c r="E48" s="2">
        <v>-128.12225000000001</v>
      </c>
      <c r="F48" s="2" t="s">
        <v>26</v>
      </c>
      <c r="G48" s="2" t="s">
        <v>27</v>
      </c>
      <c r="H48" s="2" t="s">
        <v>27</v>
      </c>
      <c r="I48" s="2" t="s">
        <v>27</v>
      </c>
      <c r="J48" s="2" t="s">
        <v>75</v>
      </c>
      <c r="K48" s="2">
        <v>-72</v>
      </c>
      <c r="L48" s="2">
        <v>-100</v>
      </c>
      <c r="M48" s="2">
        <f t="shared" si="0"/>
        <v>28</v>
      </c>
      <c r="N48" s="13"/>
      <c r="O48" s="13"/>
      <c r="P48" s="13"/>
      <c r="Q48" s="14">
        <v>1.71</v>
      </c>
      <c r="R48" s="13">
        <v>50</v>
      </c>
      <c r="S48" s="15">
        <v>2.5654712959836901</v>
      </c>
      <c r="T48" s="13">
        <f t="shared" si="1"/>
        <v>6141.7382825849545</v>
      </c>
      <c r="U48" s="16"/>
      <c r="V48" s="13">
        <f t="shared" si="3"/>
        <v>6141.7382825849545</v>
      </c>
      <c r="W48" s="16"/>
    </row>
    <row r="49" spans="1:23" x14ac:dyDescent="0.35">
      <c r="A49" s="4" t="s">
        <v>23</v>
      </c>
      <c r="B49" s="4" t="s">
        <v>76</v>
      </c>
      <c r="C49" s="4" t="s">
        <v>77</v>
      </c>
      <c r="D49" s="4">
        <v>51.664721999999998</v>
      </c>
      <c r="E49" s="4">
        <v>-128.12883299999999</v>
      </c>
      <c r="F49" s="4" t="s">
        <v>26</v>
      </c>
      <c r="G49" s="4" t="s">
        <v>27</v>
      </c>
      <c r="H49" s="4" t="s">
        <v>27</v>
      </c>
      <c r="I49" s="4" t="s">
        <v>27</v>
      </c>
      <c r="J49" s="4" t="s">
        <v>57</v>
      </c>
      <c r="K49" s="4">
        <v>0</v>
      </c>
      <c r="L49" s="4">
        <v>-20</v>
      </c>
      <c r="M49" s="4">
        <f t="shared" si="0"/>
        <v>20</v>
      </c>
      <c r="N49" s="6">
        <f>IF(ABS(MIN(L49:L60))&gt;100,100,ABS(MIN(L49:L60)))</f>
        <v>100</v>
      </c>
      <c r="O49" s="6">
        <f>K49</f>
        <v>0</v>
      </c>
      <c r="P49" s="6">
        <f>O49+N49</f>
        <v>100</v>
      </c>
      <c r="Q49" s="11">
        <v>0.12</v>
      </c>
      <c r="R49" s="6">
        <v>0</v>
      </c>
      <c r="S49" s="8">
        <v>57.268223253610799</v>
      </c>
      <c r="T49" s="6">
        <f t="shared" si="1"/>
        <v>13744.373580866593</v>
      </c>
      <c r="U49" s="9">
        <f>SUM(T49:T60)</f>
        <v>214334.81054414387</v>
      </c>
      <c r="V49" s="6">
        <f t="shared" si="3"/>
        <v>13744.373580866593</v>
      </c>
      <c r="W49" s="10">
        <f>SUM(V49:V60)/10^6*10^4</f>
        <v>735.34255402687631</v>
      </c>
    </row>
    <row r="50" spans="1:23" x14ac:dyDescent="0.35">
      <c r="A50" s="4" t="s">
        <v>23</v>
      </c>
      <c r="B50" s="4" t="s">
        <v>76</v>
      </c>
      <c r="C50" s="4" t="s">
        <v>77</v>
      </c>
      <c r="D50" s="4">
        <v>51.664721999999998</v>
      </c>
      <c r="E50" s="4">
        <v>-128.12883299999999</v>
      </c>
      <c r="F50" s="4" t="s">
        <v>26</v>
      </c>
      <c r="G50" s="4" t="s">
        <v>27</v>
      </c>
      <c r="H50" s="4" t="s">
        <v>27</v>
      </c>
      <c r="I50" s="4" t="s">
        <v>27</v>
      </c>
      <c r="J50" s="4" t="s">
        <v>57</v>
      </c>
      <c r="K50" s="4">
        <v>-20</v>
      </c>
      <c r="L50" s="4">
        <v>-40</v>
      </c>
      <c r="M50" s="4">
        <f t="shared" si="0"/>
        <v>20</v>
      </c>
      <c r="N50" s="6"/>
      <c r="O50" s="6"/>
      <c r="P50" s="6"/>
      <c r="Q50" s="11">
        <v>0.12</v>
      </c>
      <c r="R50" s="6">
        <v>0</v>
      </c>
      <c r="S50" s="8">
        <v>58.568916317147803</v>
      </c>
      <c r="T50" s="6">
        <f t="shared" si="1"/>
        <v>14056.539916115475</v>
      </c>
      <c r="V50" s="6">
        <f t="shared" si="3"/>
        <v>14056.539916115475</v>
      </c>
    </row>
    <row r="51" spans="1:23" x14ac:dyDescent="0.35">
      <c r="A51" s="4" t="s">
        <v>23</v>
      </c>
      <c r="B51" s="4" t="s">
        <v>76</v>
      </c>
      <c r="C51" s="4" t="s">
        <v>77</v>
      </c>
      <c r="D51" s="4">
        <v>51.664721999999998</v>
      </c>
      <c r="E51" s="4">
        <v>-128.12883299999999</v>
      </c>
      <c r="F51" s="4" t="s">
        <v>26</v>
      </c>
      <c r="G51" s="4" t="s">
        <v>27</v>
      </c>
      <c r="H51" s="4" t="s">
        <v>27</v>
      </c>
      <c r="I51" s="4" t="s">
        <v>27</v>
      </c>
      <c r="J51" s="4" t="s">
        <v>57</v>
      </c>
      <c r="K51" s="4">
        <v>-40</v>
      </c>
      <c r="L51" s="4">
        <v>-60</v>
      </c>
      <c r="M51" s="4">
        <f t="shared" si="0"/>
        <v>20</v>
      </c>
      <c r="N51" s="6"/>
      <c r="O51" s="6"/>
      <c r="P51" s="6"/>
      <c r="Q51" s="11">
        <v>0.12</v>
      </c>
      <c r="R51" s="6">
        <v>0</v>
      </c>
      <c r="S51" s="8">
        <v>61.475559993534901</v>
      </c>
      <c r="T51" s="6">
        <f t="shared" si="1"/>
        <v>14754.134398448374</v>
      </c>
      <c r="V51" s="6">
        <f t="shared" si="3"/>
        <v>14754.134398448374</v>
      </c>
    </row>
    <row r="52" spans="1:23" x14ac:dyDescent="0.35">
      <c r="A52" s="4" t="s">
        <v>23</v>
      </c>
      <c r="B52" s="4" t="s">
        <v>76</v>
      </c>
      <c r="C52" s="4" t="s">
        <v>77</v>
      </c>
      <c r="D52" s="4">
        <v>51.664721999999998</v>
      </c>
      <c r="E52" s="4">
        <v>-128.12883299999999</v>
      </c>
      <c r="F52" s="4" t="s">
        <v>26</v>
      </c>
      <c r="G52" s="4" t="s">
        <v>27</v>
      </c>
      <c r="H52" s="4" t="s">
        <v>27</v>
      </c>
      <c r="I52" s="4" t="s">
        <v>27</v>
      </c>
      <c r="J52" s="4" t="s">
        <v>57</v>
      </c>
      <c r="K52" s="4">
        <v>-60</v>
      </c>
      <c r="L52" s="4">
        <v>-80</v>
      </c>
      <c r="M52" s="4">
        <f t="shared" si="0"/>
        <v>20</v>
      </c>
      <c r="N52" s="6"/>
      <c r="O52" s="6"/>
      <c r="P52" s="6"/>
      <c r="Q52" s="11">
        <v>0.12</v>
      </c>
      <c r="R52" s="6">
        <v>0</v>
      </c>
      <c r="S52" s="8">
        <v>63.3188553439918</v>
      </c>
      <c r="T52" s="6">
        <f t="shared" si="1"/>
        <v>15196.525282558034</v>
      </c>
      <c r="V52" s="6">
        <f t="shared" si="3"/>
        <v>15196.525282558034</v>
      </c>
    </row>
    <row r="53" spans="1:23" x14ac:dyDescent="0.35">
      <c r="A53" s="4" t="s">
        <v>23</v>
      </c>
      <c r="B53" s="4" t="s">
        <v>76</v>
      </c>
      <c r="C53" s="4" t="s">
        <v>77</v>
      </c>
      <c r="D53" s="4">
        <v>51.664721999999998</v>
      </c>
      <c r="E53" s="4">
        <v>-128.12883299999999</v>
      </c>
      <c r="F53" s="4" t="s">
        <v>26</v>
      </c>
      <c r="G53" s="4" t="s">
        <v>27</v>
      </c>
      <c r="H53" s="4" t="s">
        <v>27</v>
      </c>
      <c r="I53" s="4" t="s">
        <v>27</v>
      </c>
      <c r="J53" s="4" t="s">
        <v>57</v>
      </c>
      <c r="K53" s="4">
        <v>-80</v>
      </c>
      <c r="L53" s="4">
        <v>-100</v>
      </c>
      <c r="M53" s="4">
        <f t="shared" si="0"/>
        <v>20</v>
      </c>
      <c r="N53" s="6"/>
      <c r="O53" s="6"/>
      <c r="P53" s="6"/>
      <c r="Q53" s="11">
        <v>0.12</v>
      </c>
      <c r="R53" s="6">
        <v>0</v>
      </c>
      <c r="S53" s="8">
        <v>65.761175936246502</v>
      </c>
      <c r="T53" s="6">
        <f t="shared" si="1"/>
        <v>15782.682224699161</v>
      </c>
      <c r="V53" s="6">
        <f t="shared" si="3"/>
        <v>15782.682224699161</v>
      </c>
    </row>
    <row r="54" spans="1:23" x14ac:dyDescent="0.35">
      <c r="A54" s="4" t="s">
        <v>23</v>
      </c>
      <c r="B54" s="4" t="s">
        <v>76</v>
      </c>
      <c r="C54" s="4" t="s">
        <v>77</v>
      </c>
      <c r="D54" s="4">
        <v>51.664721999999998</v>
      </c>
      <c r="E54" s="4">
        <v>-128.12883299999999</v>
      </c>
      <c r="F54" s="4" t="s">
        <v>26</v>
      </c>
      <c r="G54" s="4" t="s">
        <v>27</v>
      </c>
      <c r="H54" s="4" t="s">
        <v>27</v>
      </c>
      <c r="I54" s="4" t="s">
        <v>27</v>
      </c>
      <c r="J54" s="4" t="s">
        <v>57</v>
      </c>
      <c r="K54" s="4">
        <v>-100</v>
      </c>
      <c r="L54" s="4">
        <v>-120</v>
      </c>
      <c r="M54" s="4">
        <f t="shared" si="0"/>
        <v>20</v>
      </c>
      <c r="N54" s="6"/>
      <c r="O54" s="6"/>
      <c r="P54" s="6"/>
      <c r="Q54" s="11">
        <v>0.12</v>
      </c>
      <c r="R54" s="6">
        <v>0</v>
      </c>
      <c r="S54" s="8">
        <v>63.890547983954399</v>
      </c>
      <c r="T54" s="6">
        <f t="shared" si="1"/>
        <v>15333.731516149055</v>
      </c>
      <c r="V54" s="6">
        <f>IF(K54&gt;-100,T54-T54*(ABS(L54)-100)/(ABS(L54)-ABS(K54)),0)</f>
        <v>0</v>
      </c>
    </row>
    <row r="55" spans="1:23" x14ac:dyDescent="0.35">
      <c r="A55" s="4" t="s">
        <v>23</v>
      </c>
      <c r="B55" s="4" t="s">
        <v>76</v>
      </c>
      <c r="C55" s="4" t="s">
        <v>77</v>
      </c>
      <c r="D55" s="4">
        <v>51.664721999999998</v>
      </c>
      <c r="E55" s="4">
        <v>-128.12883299999999</v>
      </c>
      <c r="F55" s="4" t="s">
        <v>26</v>
      </c>
      <c r="G55" s="4" t="s">
        <v>27</v>
      </c>
      <c r="H55" s="4" t="s">
        <v>27</v>
      </c>
      <c r="I55" s="4" t="s">
        <v>27</v>
      </c>
      <c r="J55" s="4" t="s">
        <v>57</v>
      </c>
      <c r="K55" s="4">
        <v>-120</v>
      </c>
      <c r="L55" s="4">
        <v>-140</v>
      </c>
      <c r="M55" s="4">
        <f t="shared" si="0"/>
        <v>20</v>
      </c>
      <c r="N55" s="6"/>
      <c r="O55" s="6"/>
      <c r="P55" s="6"/>
      <c r="Q55" s="11">
        <v>0.12</v>
      </c>
      <c r="R55" s="6">
        <v>0</v>
      </c>
      <c r="S55" s="8">
        <v>64.503624777252199</v>
      </c>
      <c r="T55" s="6">
        <f t="shared" si="1"/>
        <v>15480.869946540532</v>
      </c>
      <c r="V55" s="6">
        <f t="shared" ref="V55:V62" si="4">IF(K55&gt;-100,T55-T55*(ABS(L55)-100)/(ABS(L55)-ABS(K55)),0)</f>
        <v>0</v>
      </c>
    </row>
    <row r="56" spans="1:23" x14ac:dyDescent="0.35">
      <c r="A56" s="4" t="s">
        <v>23</v>
      </c>
      <c r="B56" s="4" t="s">
        <v>76</v>
      </c>
      <c r="C56" s="4" t="s">
        <v>77</v>
      </c>
      <c r="D56" s="4">
        <v>51.664721999999998</v>
      </c>
      <c r="E56" s="4">
        <v>-128.12883299999999</v>
      </c>
      <c r="F56" s="4" t="s">
        <v>26</v>
      </c>
      <c r="G56" s="4" t="s">
        <v>27</v>
      </c>
      <c r="H56" s="4" t="s">
        <v>27</v>
      </c>
      <c r="I56" s="4" t="s">
        <v>27</v>
      </c>
      <c r="J56" s="4" t="s">
        <v>57</v>
      </c>
      <c r="K56" s="4">
        <v>-140</v>
      </c>
      <c r="L56" s="4">
        <v>-160</v>
      </c>
      <c r="M56" s="4">
        <f t="shared" si="0"/>
        <v>20</v>
      </c>
      <c r="N56" s="6"/>
      <c r="O56" s="6"/>
      <c r="P56" s="6"/>
      <c r="Q56" s="11">
        <v>0.12</v>
      </c>
      <c r="R56" s="6">
        <v>0</v>
      </c>
      <c r="S56" s="8">
        <v>63.844922642937</v>
      </c>
      <c r="T56" s="6">
        <f t="shared" si="1"/>
        <v>15322.781434304881</v>
      </c>
      <c r="V56" s="6">
        <f t="shared" si="4"/>
        <v>0</v>
      </c>
    </row>
    <row r="57" spans="1:23" x14ac:dyDescent="0.35">
      <c r="A57" s="4" t="s">
        <v>23</v>
      </c>
      <c r="B57" s="4" t="s">
        <v>76</v>
      </c>
      <c r="C57" s="4" t="s">
        <v>77</v>
      </c>
      <c r="D57" s="4">
        <v>51.664721999999998</v>
      </c>
      <c r="E57" s="4">
        <v>-128.12883299999999</v>
      </c>
      <c r="F57" s="4" t="s">
        <v>26</v>
      </c>
      <c r="G57" s="4" t="s">
        <v>27</v>
      </c>
      <c r="H57" s="4" t="s">
        <v>27</v>
      </c>
      <c r="I57" s="4" t="s">
        <v>27</v>
      </c>
      <c r="J57" s="4" t="s">
        <v>57</v>
      </c>
      <c r="K57" s="4">
        <v>-160</v>
      </c>
      <c r="L57" s="4">
        <v>-180</v>
      </c>
      <c r="M57" s="4">
        <f t="shared" si="0"/>
        <v>20</v>
      </c>
      <c r="N57" s="6"/>
      <c r="O57" s="6"/>
      <c r="P57" s="6"/>
      <c r="Q57" s="11">
        <v>0.12</v>
      </c>
      <c r="R57" s="6">
        <v>0</v>
      </c>
      <c r="S57" s="8">
        <v>60.553515995576497</v>
      </c>
      <c r="T57" s="6">
        <f t="shared" si="1"/>
        <v>14532.843838938359</v>
      </c>
      <c r="V57" s="6">
        <f t="shared" si="4"/>
        <v>0</v>
      </c>
    </row>
    <row r="58" spans="1:23" x14ac:dyDescent="0.35">
      <c r="A58" s="4" t="s">
        <v>23</v>
      </c>
      <c r="B58" s="4" t="s">
        <v>76</v>
      </c>
      <c r="C58" s="4" t="s">
        <v>77</v>
      </c>
      <c r="D58" s="4">
        <v>51.664721999999998</v>
      </c>
      <c r="E58" s="4">
        <v>-128.12883299999999</v>
      </c>
      <c r="F58" s="4" t="s">
        <v>26</v>
      </c>
      <c r="G58" s="4" t="s">
        <v>27</v>
      </c>
      <c r="H58" s="4" t="s">
        <v>27</v>
      </c>
      <c r="I58" s="4" t="s">
        <v>27</v>
      </c>
      <c r="J58" s="4" t="s">
        <v>62</v>
      </c>
      <c r="K58" s="4">
        <v>-180</v>
      </c>
      <c r="L58" s="4">
        <v>-200</v>
      </c>
      <c r="M58" s="4">
        <f t="shared" si="0"/>
        <v>20</v>
      </c>
      <c r="N58" s="6"/>
      <c r="O58" s="6"/>
      <c r="P58" s="6"/>
      <c r="Q58" s="11">
        <v>1.31</v>
      </c>
      <c r="R58" s="6">
        <v>0</v>
      </c>
      <c r="S58" s="8">
        <v>16.855530181888099</v>
      </c>
      <c r="T58" s="6">
        <f t="shared" si="1"/>
        <v>44161.489076546823</v>
      </c>
      <c r="V58" s="6">
        <f t="shared" si="4"/>
        <v>0</v>
      </c>
    </row>
    <row r="59" spans="1:23" x14ac:dyDescent="0.35">
      <c r="A59" s="4" t="s">
        <v>23</v>
      </c>
      <c r="B59" s="4" t="s">
        <v>76</v>
      </c>
      <c r="C59" s="4" t="s">
        <v>77</v>
      </c>
      <c r="D59" s="4">
        <v>51.664721999999998</v>
      </c>
      <c r="E59" s="4">
        <v>-128.12883299999999</v>
      </c>
      <c r="F59" s="4" t="s">
        <v>26</v>
      </c>
      <c r="G59" s="4" t="s">
        <v>27</v>
      </c>
      <c r="H59" s="4" t="s">
        <v>27</v>
      </c>
      <c r="I59" s="4" t="s">
        <v>27</v>
      </c>
      <c r="J59" s="4" t="s">
        <v>62</v>
      </c>
      <c r="K59" s="4">
        <v>-200</v>
      </c>
      <c r="L59" s="4">
        <v>-220</v>
      </c>
      <c r="M59" s="4">
        <f t="shared" si="0"/>
        <v>20</v>
      </c>
      <c r="N59" s="6"/>
      <c r="O59" s="6"/>
      <c r="P59" s="6"/>
      <c r="Q59" s="11">
        <v>1.31</v>
      </c>
      <c r="R59" s="6">
        <v>0</v>
      </c>
      <c r="S59" s="8">
        <v>9.6975823773184402</v>
      </c>
      <c r="T59" s="6">
        <f t="shared" si="1"/>
        <v>25407.665828574311</v>
      </c>
      <c r="V59" s="6">
        <f t="shared" si="4"/>
        <v>0</v>
      </c>
    </row>
    <row r="60" spans="1:23" x14ac:dyDescent="0.35">
      <c r="A60" s="2" t="s">
        <v>23</v>
      </c>
      <c r="B60" s="2" t="s">
        <v>76</v>
      </c>
      <c r="C60" s="2" t="s">
        <v>77</v>
      </c>
      <c r="D60" s="2">
        <v>51.664721999999998</v>
      </c>
      <c r="E60" s="2">
        <v>-128.12883299999999</v>
      </c>
      <c r="F60" s="2" t="s">
        <v>26</v>
      </c>
      <c r="G60" s="2" t="s">
        <v>27</v>
      </c>
      <c r="H60" s="2" t="s">
        <v>27</v>
      </c>
      <c r="I60" s="2" t="s">
        <v>27</v>
      </c>
      <c r="J60" s="2" t="s">
        <v>62</v>
      </c>
      <c r="K60" s="2">
        <v>-220</v>
      </c>
      <c r="L60" s="2">
        <v>-230</v>
      </c>
      <c r="M60" s="2">
        <f t="shared" si="0"/>
        <v>10</v>
      </c>
      <c r="N60" s="13"/>
      <c r="O60" s="13"/>
      <c r="P60" s="13"/>
      <c r="Q60" s="14">
        <v>1.31</v>
      </c>
      <c r="R60" s="13">
        <v>0</v>
      </c>
      <c r="S60" s="15">
        <v>8.0619645041238801</v>
      </c>
      <c r="T60" s="13">
        <f t="shared" si="1"/>
        <v>10561.173500402283</v>
      </c>
      <c r="U60" s="16"/>
      <c r="V60" s="13">
        <f t="shared" si="4"/>
        <v>0</v>
      </c>
      <c r="W60" s="16"/>
    </row>
    <row r="61" spans="1:23" x14ac:dyDescent="0.35">
      <c r="A61" s="4" t="s">
        <v>23</v>
      </c>
      <c r="B61" s="4" t="s">
        <v>78</v>
      </c>
      <c r="C61" s="4" t="s">
        <v>77</v>
      </c>
      <c r="D61" s="4">
        <v>51.661056000000002</v>
      </c>
      <c r="E61" s="4">
        <v>-128.041472</v>
      </c>
      <c r="F61" s="4" t="s">
        <v>26</v>
      </c>
      <c r="G61" s="4" t="s">
        <v>27</v>
      </c>
      <c r="H61" s="4" t="s">
        <v>27</v>
      </c>
      <c r="I61" s="4" t="s">
        <v>27</v>
      </c>
      <c r="J61" s="4" t="s">
        <v>51</v>
      </c>
      <c r="K61" s="4">
        <v>0</v>
      </c>
      <c r="L61" s="4">
        <v>-10</v>
      </c>
      <c r="M61" s="4">
        <f t="shared" si="0"/>
        <v>10</v>
      </c>
      <c r="N61" s="6">
        <f>IF(ABS(MIN(L61:L65))&gt;100,100,ABS(MIN(L61:L65)))</f>
        <v>100</v>
      </c>
      <c r="O61" s="6">
        <f>K61</f>
        <v>0</v>
      </c>
      <c r="P61" s="6">
        <f>O61+N61</f>
        <v>100</v>
      </c>
      <c r="Q61" s="11">
        <v>0.08</v>
      </c>
      <c r="R61" s="6">
        <v>0</v>
      </c>
      <c r="S61" s="8">
        <v>58.579614000227203</v>
      </c>
      <c r="T61" s="6">
        <f t="shared" si="1"/>
        <v>4686.3691200181765</v>
      </c>
      <c r="U61" s="9">
        <f>SUM(T61:T65)</f>
        <v>221341.99027374751</v>
      </c>
      <c r="V61" s="6">
        <f t="shared" ref="V61" si="5">Q61*S61/100*M61*100*100*((100-R61)/100)</f>
        <v>4686.3691200181765</v>
      </c>
      <c r="W61" s="10">
        <f>SUM(V61:V65)/10^6*10^4</f>
        <v>691.32056404621051</v>
      </c>
    </row>
    <row r="62" spans="1:23" x14ac:dyDescent="0.35">
      <c r="A62" s="4" t="s">
        <v>23</v>
      </c>
      <c r="B62" s="4" t="s">
        <v>78</v>
      </c>
      <c r="C62" s="4" t="s">
        <v>77</v>
      </c>
      <c r="D62" s="4">
        <v>51.661056000000002</v>
      </c>
      <c r="E62" s="4">
        <v>-128.041472</v>
      </c>
      <c r="F62" s="4" t="s">
        <v>26</v>
      </c>
      <c r="G62" s="4" t="s">
        <v>27</v>
      </c>
      <c r="H62" s="4" t="s">
        <v>27</v>
      </c>
      <c r="I62" s="4" t="s">
        <v>27</v>
      </c>
      <c r="J62" s="4" t="s">
        <v>41</v>
      </c>
      <c r="K62" s="4">
        <v>-10</v>
      </c>
      <c r="L62" s="4">
        <v>-160</v>
      </c>
      <c r="M62" s="4">
        <f t="shared" si="0"/>
        <v>150</v>
      </c>
      <c r="N62" s="6"/>
      <c r="O62" s="6"/>
      <c r="P62" s="6"/>
      <c r="Q62" s="11">
        <v>0.12</v>
      </c>
      <c r="R62" s="6">
        <v>0</v>
      </c>
      <c r="S62" s="8">
        <v>59.671932670928598</v>
      </c>
      <c r="T62" s="6">
        <f t="shared" si="1"/>
        <v>107409.47880767146</v>
      </c>
      <c r="V62" s="6">
        <f t="shared" si="4"/>
        <v>64445.687284602878</v>
      </c>
    </row>
    <row r="63" spans="1:23" x14ac:dyDescent="0.35">
      <c r="A63" s="4" t="s">
        <v>23</v>
      </c>
      <c r="B63" s="4" t="s">
        <v>78</v>
      </c>
      <c r="C63" s="4" t="s">
        <v>77</v>
      </c>
      <c r="D63" s="4">
        <v>51.661056000000002</v>
      </c>
      <c r="E63" s="4">
        <v>-128.041472</v>
      </c>
      <c r="F63" s="4" t="s">
        <v>26</v>
      </c>
      <c r="G63" s="4" t="s">
        <v>27</v>
      </c>
      <c r="H63" s="4" t="s">
        <v>27</v>
      </c>
      <c r="I63" s="4" t="s">
        <v>27</v>
      </c>
      <c r="J63" s="4" t="s">
        <v>42</v>
      </c>
      <c r="K63" s="4">
        <v>-160</v>
      </c>
      <c r="L63" s="4">
        <v>-210</v>
      </c>
      <c r="M63" s="4">
        <f t="shared" si="0"/>
        <v>50</v>
      </c>
      <c r="N63" s="6"/>
      <c r="O63" s="6"/>
      <c r="P63" s="6"/>
      <c r="Q63" s="11">
        <v>0.12</v>
      </c>
      <c r="R63" s="6">
        <v>0</v>
      </c>
      <c r="S63" s="8">
        <v>60.764069435822201</v>
      </c>
      <c r="T63" s="6">
        <f t="shared" si="1"/>
        <v>36458.441661493322</v>
      </c>
      <c r="V63" s="6">
        <f>IF(K63&gt;-100,T63-T63*(ABS(L63)-100)/(ABS(L63)-ABS(K63)),0)</f>
        <v>0</v>
      </c>
    </row>
    <row r="64" spans="1:23" x14ac:dyDescent="0.35">
      <c r="A64" s="4" t="s">
        <v>23</v>
      </c>
      <c r="B64" s="4" t="s">
        <v>78</v>
      </c>
      <c r="C64" s="4" t="s">
        <v>77</v>
      </c>
      <c r="D64" s="4">
        <v>51.661056000000002</v>
      </c>
      <c r="E64" s="4">
        <v>-128.041472</v>
      </c>
      <c r="F64" s="4" t="s">
        <v>26</v>
      </c>
      <c r="G64" s="4" t="s">
        <v>27</v>
      </c>
      <c r="H64" s="4" t="s">
        <v>27</v>
      </c>
      <c r="I64" s="4" t="s">
        <v>27</v>
      </c>
      <c r="J64" s="4" t="s">
        <v>79</v>
      </c>
      <c r="K64" s="4">
        <v>-210</v>
      </c>
      <c r="L64" s="4">
        <v>-270</v>
      </c>
      <c r="M64" s="4">
        <f t="shared" si="0"/>
        <v>60</v>
      </c>
      <c r="N64" s="6"/>
      <c r="O64" s="6"/>
      <c r="P64" s="6"/>
      <c r="Q64" s="11">
        <v>0.15</v>
      </c>
      <c r="R64" s="6">
        <v>0</v>
      </c>
      <c r="S64" s="8">
        <v>57.011775714962397</v>
      </c>
      <c r="T64" s="6">
        <f t="shared" si="1"/>
        <v>51310.598143466152</v>
      </c>
      <c r="V64" s="6">
        <f>IF(K64&gt;-100,T64-T64*(ABS(L64)-100)/(ABS(L64)-ABS(K64)),0)</f>
        <v>0</v>
      </c>
    </row>
    <row r="65" spans="1:23" x14ac:dyDescent="0.35">
      <c r="A65" s="2" t="s">
        <v>23</v>
      </c>
      <c r="B65" s="2" t="s">
        <v>78</v>
      </c>
      <c r="C65" s="2" t="s">
        <v>77</v>
      </c>
      <c r="D65" s="2">
        <v>51.661056000000002</v>
      </c>
      <c r="E65" s="2">
        <v>-128.041472</v>
      </c>
      <c r="F65" s="2" t="s">
        <v>26</v>
      </c>
      <c r="G65" s="2" t="s">
        <v>27</v>
      </c>
      <c r="H65" s="2" t="s">
        <v>27</v>
      </c>
      <c r="I65" s="2" t="s">
        <v>27</v>
      </c>
      <c r="J65" s="2" t="s">
        <v>80</v>
      </c>
      <c r="K65" s="2">
        <v>-270</v>
      </c>
      <c r="L65" s="2">
        <v>-300</v>
      </c>
      <c r="M65" s="2">
        <f t="shared" si="0"/>
        <v>30</v>
      </c>
      <c r="N65" s="2"/>
      <c r="O65" s="2"/>
      <c r="P65" s="2"/>
      <c r="Q65" s="14">
        <v>0.15</v>
      </c>
      <c r="R65" s="13">
        <v>0</v>
      </c>
      <c r="S65" s="15">
        <v>47.7268945357742</v>
      </c>
      <c r="T65" s="13">
        <f t="shared" si="1"/>
        <v>21477.102541098389</v>
      </c>
      <c r="U65" s="16"/>
      <c r="V65" s="13">
        <f>IF(K65&gt;-100,T65-T65*(ABS(L65)-100)/(ABS(L65)-ABS(K65)),0)</f>
        <v>0</v>
      </c>
      <c r="W6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2022-02-16T18:22:49Z</dcterms:created>
  <dcterms:modified xsi:type="dcterms:W3CDTF">2022-02-16T18:23:08Z</dcterms:modified>
</cp:coreProperties>
</file>