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68A72AA-B9CA-45A8-A473-DDF709111B1E}" xr6:coauthVersionLast="47" xr6:coauthVersionMax="47" xr10:uidLastSave="{00000000-0000-0000-0000-000000000000}"/>
  <bookViews>
    <workbookView xWindow="-110" yWindow="-110" windowWidth="19420" windowHeight="10420" xr2:uid="{1EA50969-BF2A-40BC-884D-DECFCC5B2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9" i="1" l="1"/>
  <c r="U119" i="1" s="1"/>
  <c r="N119" i="1"/>
  <c r="T118" i="1"/>
  <c r="U118" i="1" s="1"/>
  <c r="W118" i="1" s="1"/>
  <c r="N118" i="1"/>
  <c r="W117" i="1"/>
  <c r="T117" i="1"/>
  <c r="U117" i="1" s="1"/>
  <c r="N117" i="1"/>
  <c r="T116" i="1"/>
  <c r="W116" i="1" s="1"/>
  <c r="N116" i="1"/>
  <c r="W115" i="1"/>
  <c r="T115" i="1"/>
  <c r="U115" i="1" s="1"/>
  <c r="N115" i="1"/>
  <c r="T114" i="1"/>
  <c r="W114" i="1" s="1"/>
  <c r="P114" i="1"/>
  <c r="Q114" i="1" s="1"/>
  <c r="N114" i="1"/>
  <c r="T113" i="1"/>
  <c r="U113" i="1" s="1"/>
  <c r="W113" i="1" s="1"/>
  <c r="N113" i="1"/>
  <c r="W112" i="1"/>
  <c r="T112" i="1"/>
  <c r="U112" i="1" s="1"/>
  <c r="N112" i="1"/>
  <c r="T111" i="1"/>
  <c r="W111" i="1" s="1"/>
  <c r="N111" i="1"/>
  <c r="W110" i="1"/>
  <c r="T110" i="1"/>
  <c r="U110" i="1" s="1"/>
  <c r="N110" i="1"/>
  <c r="T109" i="1"/>
  <c r="W109" i="1" s="1"/>
  <c r="N109" i="1"/>
  <c r="T108" i="1"/>
  <c r="W108" i="1" s="1"/>
  <c r="P108" i="1"/>
  <c r="Q108" i="1" s="1"/>
  <c r="N108" i="1"/>
  <c r="U108" i="1" s="1"/>
  <c r="W107" i="1"/>
  <c r="T107" i="1"/>
  <c r="U107" i="1" s="1"/>
  <c r="N107" i="1"/>
  <c r="T106" i="1"/>
  <c r="W106" i="1" s="1"/>
  <c r="N106" i="1"/>
  <c r="W105" i="1"/>
  <c r="T105" i="1"/>
  <c r="U105" i="1" s="1"/>
  <c r="N105" i="1"/>
  <c r="T104" i="1"/>
  <c r="W104" i="1" s="1"/>
  <c r="P104" i="1"/>
  <c r="Q104" i="1" s="1"/>
  <c r="N104" i="1"/>
  <c r="T103" i="1"/>
  <c r="W103" i="1" s="1"/>
  <c r="N103" i="1"/>
  <c r="W102" i="1"/>
  <c r="T102" i="1"/>
  <c r="U102" i="1" s="1"/>
  <c r="N102" i="1"/>
  <c r="T101" i="1"/>
  <c r="W101" i="1" s="1"/>
  <c r="N101" i="1"/>
  <c r="W100" i="1"/>
  <c r="T100" i="1"/>
  <c r="U100" i="1" s="1"/>
  <c r="N100" i="1"/>
  <c r="P99" i="1"/>
  <c r="Q99" i="1" s="1"/>
  <c r="N99" i="1"/>
  <c r="T98" i="1"/>
  <c r="U98" i="1" s="1"/>
  <c r="N98" i="1"/>
  <c r="T97" i="1"/>
  <c r="U97" i="1" s="1"/>
  <c r="W97" i="1" s="1"/>
  <c r="N97" i="1"/>
  <c r="W96" i="1"/>
  <c r="T96" i="1"/>
  <c r="U96" i="1" s="1"/>
  <c r="N96" i="1"/>
  <c r="T95" i="1"/>
  <c r="W95" i="1" s="1"/>
  <c r="N95" i="1"/>
  <c r="W94" i="1"/>
  <c r="X93" i="1" s="1"/>
  <c r="T94" i="1"/>
  <c r="U94" i="1" s="1"/>
  <c r="N94" i="1"/>
  <c r="P93" i="1"/>
  <c r="Q93" i="1" s="1"/>
  <c r="N93" i="1"/>
  <c r="T92" i="1"/>
  <c r="U92" i="1" s="1"/>
  <c r="N92" i="1"/>
  <c r="T91" i="1"/>
  <c r="N91" i="1"/>
  <c r="U91" i="1" s="1"/>
  <c r="U90" i="1"/>
  <c r="W90" i="1" s="1"/>
  <c r="T90" i="1"/>
  <c r="N90" i="1"/>
  <c r="W89" i="1"/>
  <c r="T89" i="1"/>
  <c r="N89" i="1"/>
  <c r="U89" i="1" s="1"/>
  <c r="W88" i="1"/>
  <c r="U88" i="1"/>
  <c r="T88" i="1"/>
  <c r="N88" i="1"/>
  <c r="W87" i="1"/>
  <c r="T87" i="1"/>
  <c r="N87" i="1"/>
  <c r="U87" i="1" s="1"/>
  <c r="W86" i="1"/>
  <c r="X86" i="1" s="1"/>
  <c r="T86" i="1"/>
  <c r="U86" i="1" s="1"/>
  <c r="V86" i="1" s="1"/>
  <c r="Q86" i="1"/>
  <c r="P86" i="1"/>
  <c r="N86" i="1"/>
  <c r="W85" i="1"/>
  <c r="U85" i="1"/>
  <c r="T85" i="1"/>
  <c r="N85" i="1"/>
  <c r="W84" i="1"/>
  <c r="T84" i="1"/>
  <c r="N84" i="1"/>
  <c r="U84" i="1" s="1"/>
  <c r="W83" i="1"/>
  <c r="U83" i="1"/>
  <c r="T83" i="1"/>
  <c r="N83" i="1"/>
  <c r="W82" i="1"/>
  <c r="T82" i="1"/>
  <c r="N82" i="1"/>
  <c r="U82" i="1" s="1"/>
  <c r="W81" i="1"/>
  <c r="X81" i="1" s="1"/>
  <c r="T81" i="1"/>
  <c r="U81" i="1" s="1"/>
  <c r="Q81" i="1"/>
  <c r="P81" i="1"/>
  <c r="N81" i="1"/>
  <c r="W80" i="1"/>
  <c r="U80" i="1"/>
  <c r="T80" i="1"/>
  <c r="N80" i="1"/>
  <c r="W79" i="1"/>
  <c r="T79" i="1"/>
  <c r="N79" i="1"/>
  <c r="U79" i="1" s="1"/>
  <c r="W78" i="1"/>
  <c r="U78" i="1"/>
  <c r="T78" i="1"/>
  <c r="N78" i="1"/>
  <c r="T77" i="1"/>
  <c r="W77" i="1" s="1"/>
  <c r="X77" i="1" s="1"/>
  <c r="Q77" i="1"/>
  <c r="P77" i="1"/>
  <c r="N77" i="1"/>
  <c r="T76" i="1"/>
  <c r="N76" i="1"/>
  <c r="U76" i="1" s="1"/>
  <c r="W76" i="1" s="1"/>
  <c r="W75" i="1"/>
  <c r="U75" i="1"/>
  <c r="T75" i="1"/>
  <c r="N75" i="1"/>
  <c r="W74" i="1"/>
  <c r="T74" i="1"/>
  <c r="N74" i="1"/>
  <c r="U74" i="1" s="1"/>
  <c r="W73" i="1"/>
  <c r="U73" i="1"/>
  <c r="T73" i="1"/>
  <c r="N73" i="1"/>
  <c r="T72" i="1"/>
  <c r="W72" i="1" s="1"/>
  <c r="X72" i="1" s="1"/>
  <c r="Q72" i="1"/>
  <c r="P72" i="1"/>
  <c r="N72" i="1"/>
  <c r="U71" i="1"/>
  <c r="T71" i="1"/>
  <c r="N71" i="1"/>
  <c r="T70" i="1"/>
  <c r="U70" i="1" s="1"/>
  <c r="N70" i="1"/>
  <c r="N69" i="1"/>
  <c r="U68" i="1"/>
  <c r="W68" i="1" s="1"/>
  <c r="T68" i="1"/>
  <c r="N68" i="1"/>
  <c r="T67" i="1"/>
  <c r="W67" i="1" s="1"/>
  <c r="N67" i="1"/>
  <c r="W66" i="1"/>
  <c r="U66" i="1"/>
  <c r="T66" i="1"/>
  <c r="N66" i="1"/>
  <c r="T65" i="1"/>
  <c r="U65" i="1" s="1"/>
  <c r="N65" i="1"/>
  <c r="Q64" i="1"/>
  <c r="P64" i="1"/>
  <c r="N64" i="1"/>
  <c r="W63" i="1"/>
  <c r="U63" i="1"/>
  <c r="T63" i="1"/>
  <c r="N63" i="1"/>
  <c r="W62" i="1"/>
  <c r="T62" i="1"/>
  <c r="N62" i="1"/>
  <c r="U62" i="1" s="1"/>
  <c r="W61" i="1"/>
  <c r="U61" i="1"/>
  <c r="T61" i="1"/>
  <c r="N61" i="1"/>
  <c r="W60" i="1"/>
  <c r="T60" i="1"/>
  <c r="N60" i="1"/>
  <c r="U60" i="1" s="1"/>
  <c r="W59" i="1"/>
  <c r="U59" i="1"/>
  <c r="T59" i="1"/>
  <c r="N59" i="1"/>
  <c r="T58" i="1"/>
  <c r="W58" i="1" s="1"/>
  <c r="X58" i="1" s="1"/>
  <c r="Q58" i="1"/>
  <c r="P58" i="1"/>
  <c r="N58" i="1"/>
  <c r="T57" i="1"/>
  <c r="N57" i="1"/>
  <c r="U57" i="1" s="1"/>
  <c r="W57" i="1" s="1"/>
  <c r="W56" i="1"/>
  <c r="U56" i="1"/>
  <c r="T56" i="1"/>
  <c r="N56" i="1"/>
  <c r="W55" i="1"/>
  <c r="T55" i="1"/>
  <c r="N55" i="1"/>
  <c r="U55" i="1" s="1"/>
  <c r="W54" i="1"/>
  <c r="U54" i="1"/>
  <c r="T54" i="1"/>
  <c r="N54" i="1"/>
  <c r="W53" i="1"/>
  <c r="T53" i="1"/>
  <c r="N53" i="1"/>
  <c r="U53" i="1" s="1"/>
  <c r="W52" i="1"/>
  <c r="X52" i="1" s="1"/>
  <c r="T52" i="1"/>
  <c r="U52" i="1" s="1"/>
  <c r="Q52" i="1"/>
  <c r="P52" i="1"/>
  <c r="N52" i="1"/>
  <c r="U51" i="1"/>
  <c r="W51" i="1" s="1"/>
  <c r="T51" i="1"/>
  <c r="N51" i="1"/>
  <c r="W50" i="1"/>
  <c r="T50" i="1"/>
  <c r="N50" i="1"/>
  <c r="U50" i="1" s="1"/>
  <c r="W49" i="1"/>
  <c r="U49" i="1"/>
  <c r="T49" i="1"/>
  <c r="N49" i="1"/>
  <c r="W48" i="1"/>
  <c r="T48" i="1"/>
  <c r="N48" i="1"/>
  <c r="U48" i="1" s="1"/>
  <c r="W47" i="1"/>
  <c r="X47" i="1" s="1"/>
  <c r="T47" i="1"/>
  <c r="U47" i="1" s="1"/>
  <c r="V47" i="1" s="1"/>
  <c r="Q47" i="1"/>
  <c r="P47" i="1"/>
  <c r="N47" i="1"/>
  <c r="W46" i="1"/>
  <c r="U46" i="1"/>
  <c r="T46" i="1"/>
  <c r="N46" i="1"/>
  <c r="W45" i="1"/>
  <c r="T45" i="1"/>
  <c r="N45" i="1"/>
  <c r="U45" i="1" s="1"/>
  <c r="W44" i="1"/>
  <c r="U44" i="1"/>
  <c r="T44" i="1"/>
  <c r="N44" i="1"/>
  <c r="T43" i="1"/>
  <c r="W43" i="1" s="1"/>
  <c r="X43" i="1" s="1"/>
  <c r="Q43" i="1"/>
  <c r="P43" i="1"/>
  <c r="N43" i="1"/>
  <c r="U42" i="1"/>
  <c r="T42" i="1"/>
  <c r="N42" i="1"/>
  <c r="T41" i="1"/>
  <c r="U41" i="1" s="1"/>
  <c r="W41" i="1" s="1"/>
  <c r="N41" i="1"/>
  <c r="W40" i="1"/>
  <c r="U40" i="1"/>
  <c r="T40" i="1"/>
  <c r="N40" i="1"/>
  <c r="T39" i="1"/>
  <c r="U39" i="1" s="1"/>
  <c r="V37" i="1" s="1"/>
  <c r="N39" i="1"/>
  <c r="W38" i="1"/>
  <c r="U38" i="1"/>
  <c r="T38" i="1"/>
  <c r="N38" i="1"/>
  <c r="Q37" i="1"/>
  <c r="P37" i="1"/>
  <c r="N37" i="1"/>
  <c r="W36" i="1"/>
  <c r="T36" i="1"/>
  <c r="N36" i="1"/>
  <c r="U36" i="1" s="1"/>
  <c r="W35" i="1"/>
  <c r="U35" i="1"/>
  <c r="T35" i="1"/>
  <c r="N35" i="1"/>
  <c r="W34" i="1"/>
  <c r="T34" i="1"/>
  <c r="N34" i="1"/>
  <c r="U34" i="1" s="1"/>
  <c r="W33" i="1"/>
  <c r="U33" i="1"/>
  <c r="T33" i="1"/>
  <c r="N33" i="1"/>
  <c r="T32" i="1"/>
  <c r="W32" i="1" s="1"/>
  <c r="X32" i="1" s="1"/>
  <c r="Q32" i="1"/>
  <c r="P32" i="1"/>
  <c r="N32" i="1"/>
  <c r="W31" i="1"/>
  <c r="T31" i="1"/>
  <c r="N31" i="1"/>
  <c r="U31" i="1" s="1"/>
  <c r="W30" i="1"/>
  <c r="U30" i="1"/>
  <c r="T30" i="1"/>
  <c r="N30" i="1"/>
  <c r="W29" i="1"/>
  <c r="T29" i="1"/>
  <c r="N29" i="1"/>
  <c r="U29" i="1" s="1"/>
  <c r="W28" i="1"/>
  <c r="U28" i="1"/>
  <c r="T28" i="1"/>
  <c r="N28" i="1"/>
  <c r="T27" i="1"/>
  <c r="W27" i="1" s="1"/>
  <c r="X27" i="1" s="1"/>
  <c r="Q27" i="1"/>
  <c r="P27" i="1"/>
  <c r="N27" i="1"/>
  <c r="T26" i="1"/>
  <c r="N26" i="1"/>
  <c r="U26" i="1" s="1"/>
  <c r="W26" i="1" s="1"/>
  <c r="W25" i="1"/>
  <c r="U25" i="1"/>
  <c r="T25" i="1"/>
  <c r="N25" i="1"/>
  <c r="W24" i="1"/>
  <c r="T24" i="1"/>
  <c r="N24" i="1"/>
  <c r="U24" i="1" s="1"/>
  <c r="W23" i="1"/>
  <c r="U23" i="1"/>
  <c r="T23" i="1"/>
  <c r="N23" i="1"/>
  <c r="W22" i="1"/>
  <c r="T22" i="1"/>
  <c r="N22" i="1"/>
  <c r="U22" i="1" s="1"/>
  <c r="W21" i="1"/>
  <c r="T21" i="1"/>
  <c r="U21" i="1" s="1"/>
  <c r="Q21" i="1"/>
  <c r="P21" i="1"/>
  <c r="N21" i="1"/>
  <c r="U20" i="1"/>
  <c r="W20" i="1" s="1"/>
  <c r="T20" i="1"/>
  <c r="N20" i="1"/>
  <c r="W19" i="1"/>
  <c r="T19" i="1"/>
  <c r="N19" i="1"/>
  <c r="U19" i="1" s="1"/>
  <c r="W18" i="1"/>
  <c r="T18" i="1"/>
  <c r="U18" i="1" s="1"/>
  <c r="V18" i="1" s="1"/>
  <c r="Q18" i="1"/>
  <c r="P18" i="1"/>
  <c r="N18" i="1"/>
  <c r="W17" i="1"/>
  <c r="U17" i="1"/>
  <c r="T17" i="1"/>
  <c r="N17" i="1"/>
  <c r="W16" i="1"/>
  <c r="T16" i="1"/>
  <c r="N16" i="1"/>
  <c r="U16" i="1" s="1"/>
  <c r="W15" i="1"/>
  <c r="X15" i="1" s="1"/>
  <c r="T15" i="1"/>
  <c r="U15" i="1" s="1"/>
  <c r="Q15" i="1"/>
  <c r="P15" i="1"/>
  <c r="N15" i="1"/>
  <c r="W14" i="1"/>
  <c r="U14" i="1"/>
  <c r="T14" i="1"/>
  <c r="N14" i="1"/>
  <c r="W13" i="1"/>
  <c r="T13" i="1"/>
  <c r="N13" i="1"/>
  <c r="U13" i="1" s="1"/>
  <c r="W12" i="1"/>
  <c r="U12" i="1"/>
  <c r="T12" i="1"/>
  <c r="N12" i="1"/>
  <c r="W11" i="1"/>
  <c r="T11" i="1"/>
  <c r="N11" i="1"/>
  <c r="U11" i="1" s="1"/>
  <c r="W10" i="1"/>
  <c r="X10" i="1" s="1"/>
  <c r="T10" i="1"/>
  <c r="U10" i="1" s="1"/>
  <c r="V10" i="1" s="1"/>
  <c r="Q10" i="1"/>
  <c r="P10" i="1"/>
  <c r="N10" i="1"/>
  <c r="W9" i="1"/>
  <c r="U9" i="1"/>
  <c r="T9" i="1"/>
  <c r="N9" i="1"/>
  <c r="W8" i="1"/>
  <c r="T8" i="1"/>
  <c r="N8" i="1"/>
  <c r="U8" i="1" s="1"/>
  <c r="W7" i="1"/>
  <c r="U7" i="1"/>
  <c r="T7" i="1"/>
  <c r="N7" i="1"/>
  <c r="T6" i="1"/>
  <c r="W6" i="1" s="1"/>
  <c r="X6" i="1" s="1"/>
  <c r="Q6" i="1"/>
  <c r="P6" i="1"/>
  <c r="N6" i="1"/>
  <c r="W5" i="1"/>
  <c r="T5" i="1"/>
  <c r="N5" i="1"/>
  <c r="U5" i="1" s="1"/>
  <c r="W4" i="1"/>
  <c r="U4" i="1"/>
  <c r="T4" i="1"/>
  <c r="N4" i="1"/>
  <c r="W3" i="1"/>
  <c r="T3" i="1"/>
  <c r="N3" i="1"/>
  <c r="U3" i="1" s="1"/>
  <c r="V2" i="1" s="1"/>
  <c r="X2" i="1"/>
  <c r="P2" i="1"/>
  <c r="Q2" i="1" s="1"/>
  <c r="N2" i="1"/>
  <c r="V52" i="1" l="1"/>
  <c r="V93" i="1"/>
  <c r="X104" i="1"/>
  <c r="X18" i="1"/>
  <c r="X114" i="1"/>
  <c r="V21" i="1"/>
  <c r="V64" i="1"/>
  <c r="X108" i="1"/>
  <c r="V15" i="1"/>
  <c r="X21" i="1"/>
  <c r="V81" i="1"/>
  <c r="X99" i="1"/>
  <c r="U67" i="1"/>
  <c r="U104" i="1"/>
  <c r="U114" i="1"/>
  <c r="U6" i="1"/>
  <c r="V6" i="1" s="1"/>
  <c r="U27" i="1"/>
  <c r="V27" i="1" s="1"/>
  <c r="U32" i="1"/>
  <c r="V32" i="1" s="1"/>
  <c r="W39" i="1"/>
  <c r="X37" i="1" s="1"/>
  <c r="U43" i="1"/>
  <c r="V43" i="1" s="1"/>
  <c r="U58" i="1"/>
  <c r="V58" i="1" s="1"/>
  <c r="W65" i="1"/>
  <c r="X64" i="1" s="1"/>
  <c r="U72" i="1"/>
  <c r="V72" i="1" s="1"/>
  <c r="U77" i="1"/>
  <c r="V77" i="1" s="1"/>
  <c r="U95" i="1"/>
  <c r="U101" i="1"/>
  <c r="V99" i="1" s="1"/>
  <c r="U103" i="1"/>
  <c r="U106" i="1"/>
  <c r="U109" i="1"/>
  <c r="V108" i="1" s="1"/>
  <c r="U111" i="1"/>
  <c r="U116" i="1"/>
  <c r="V114" i="1" l="1"/>
  <c r="V104" i="1"/>
</calcChain>
</file>

<file path=xl/sharedStrings.xml><?xml version="1.0" encoding="utf-8"?>
<sst xmlns="http://schemas.openxmlformats.org/spreadsheetml/2006/main" count="477" uniqueCount="64">
  <si>
    <t>Row</t>
  </si>
  <si>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</si>
  <si>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</si>
  <si>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</si>
  <si>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</si>
  <si>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</si>
  <si>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</si>
  <si>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</si>
  <si>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</si>
  <si>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</si>
  <si>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</si>
  <si>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</si>
  <si>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</si>
  <si>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</si>
  <si>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</si>
  <si>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</si>
  <si>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</si>
  <si>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</si>
  <si>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MINCONT</t>
  </si>
  <si>
    <t>CCONC</t>
  </si>
  <si>
    <t>CCONTENT</t>
  </si>
  <si>
    <t>TOTAL_C</t>
  </si>
  <si>
    <t>CCONTENT_1M</t>
  </si>
  <si>
    <t>TOTAL_C_1M</t>
  </si>
  <si>
    <t>D'Amore &amp; Lynn (2002)</t>
  </si>
  <si>
    <t>Totem 1</t>
  </si>
  <si>
    <t>dysic Lithic Cryohemist</t>
  </si>
  <si>
    <t>YES</t>
  </si>
  <si>
    <t>NA</t>
  </si>
  <si>
    <t>Totem 2</t>
  </si>
  <si>
    <t>euric Terric Cryohemist</t>
  </si>
  <si>
    <t>Point Barrie 1</t>
  </si>
  <si>
    <t>Point Barrie 2</t>
  </si>
  <si>
    <t>Beaver Creek</t>
  </si>
  <si>
    <t>euric Typic Cryofibrist</t>
  </si>
  <si>
    <t>Airway</t>
  </si>
  <si>
    <t>euic Terric Cryohemist</t>
  </si>
  <si>
    <t>HIGH</t>
  </si>
  <si>
    <t>Lancaster</t>
  </si>
  <si>
    <t>euci Lithic Cryohemist</t>
  </si>
  <si>
    <t>NO</t>
  </si>
  <si>
    <t>Totem 3</t>
  </si>
  <si>
    <t>Starrigavan</t>
  </si>
  <si>
    <t>dysic Typic Cryofolist</t>
  </si>
  <si>
    <t>Margaret Lake</t>
  </si>
  <si>
    <t>Stanley 1</t>
  </si>
  <si>
    <t>Stanley 2</t>
  </si>
  <si>
    <t>euic Typic Cryohemist</t>
  </si>
  <si>
    <t>Fruit Loop</t>
  </si>
  <si>
    <t>dysic Terric Cryosaprist</t>
  </si>
  <si>
    <t>Salamander</t>
  </si>
  <si>
    <t>euic Typic Cryosaprist</t>
  </si>
  <si>
    <t>Eaglecrest 1</t>
  </si>
  <si>
    <t>dysic Terric Cryohemist</t>
  </si>
  <si>
    <t>Eaglecrest 2</t>
  </si>
  <si>
    <t>Deer Creek 1</t>
  </si>
  <si>
    <t>Deer Creek 2</t>
  </si>
  <si>
    <t>dysic Typic Cryohemist</t>
  </si>
  <si>
    <t>Three Lakes</t>
  </si>
  <si>
    <t>Zarembo</t>
  </si>
  <si>
    <t>Wrangell 1</t>
  </si>
  <si>
    <t>Wrangell 2</t>
  </si>
  <si>
    <t>dysic Typic Cryofibrist</t>
  </si>
  <si>
    <t>Thorne Bay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</si>
</sst>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164" fontId="0" fillId="0" borderId="2" xfId="0" applyNumberFormat="1" applyBorder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2B4D-3185-4367-A208-007D1A1299A8}">
  <dimension ref="A1:X119"/>
  <sheetViews>
    <sheetView tabSelected="1" workbookViewId="0">
      <selection sqref="A1:X119"/>
    </sheetView>
  </sheetViews>
  <sheetFormatPr defaultRowHeight="14.5" x14ac:dyDescent="0.35"/>
  <sheetData>
    <row r="1" spans="1:2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</row>
    <row r="2" spans="1:24" x14ac:dyDescent="0.35">
      <c r="A2">
        <v>1</v>
      </c>
      <c r="B2" s="5" t="s">
        <v>24</v>
      </c>
      <c r="C2" s="5" t="s">
        <v>25</v>
      </c>
      <c r="D2" s="5" t="s">
        <v>26</v>
      </c>
      <c r="E2" s="6">
        <v>56.454228000000001</v>
      </c>
      <c r="F2" s="6">
        <v>-133.47033200000001</v>
      </c>
      <c r="G2" s="6" t="s">
        <v>27</v>
      </c>
      <c r="H2" s="5" t="s">
        <v>28</v>
      </c>
      <c r="I2" s="5">
        <v>3.5</v>
      </c>
      <c r="J2" s="5" t="s">
        <v>28</v>
      </c>
      <c r="K2" s="5"/>
      <c r="L2" s="5">
        <v>0</v>
      </c>
      <c r="M2" s="5">
        <v>7</v>
      </c>
      <c r="N2" s="5">
        <f t="shared" ref="N2:N65" si="0">ABS(M2-L2)</f>
        <v>7</v>
      </c>
      <c r="O2" s="5">
        <v>0</v>
      </c>
      <c r="P2" s="5">
        <f>M5</f>
        <v>70</v>
      </c>
      <c r="Q2" s="5">
        <f>P2</f>
        <v>70</v>
      </c>
      <c r="R2" s="5" t="s">
        <v>28</v>
      </c>
      <c r="S2" s="5" t="s">
        <v>28</v>
      </c>
      <c r="T2" s="5" t="s">
        <v>28</v>
      </c>
      <c r="U2" s="7" t="s">
        <v>28</v>
      </c>
      <c r="V2" s="8">
        <f>SUM(U2:U5)</f>
        <v>68103.5</v>
      </c>
      <c r="W2" s="7" t="s">
        <v>28</v>
      </c>
      <c r="X2" s="9">
        <f>SUM(W2:W5)/10^6*10^4</f>
        <v>681.03499999999997</v>
      </c>
    </row>
    <row r="3" spans="1:24" x14ac:dyDescent="0.35">
      <c r="A3">
        <v>2</v>
      </c>
      <c r="B3" t="s">
        <v>24</v>
      </c>
      <c r="C3" t="s">
        <v>25</v>
      </c>
      <c r="D3" t="s">
        <v>26</v>
      </c>
      <c r="L3">
        <v>7</v>
      </c>
      <c r="M3">
        <v>30</v>
      </c>
      <c r="N3">
        <f t="shared" si="0"/>
        <v>23</v>
      </c>
      <c r="R3">
        <v>0.17</v>
      </c>
      <c r="S3">
        <v>1</v>
      </c>
      <c r="T3">
        <f t="shared" ref="T3:T36" si="1">(100-S3)/2</f>
        <v>49.5</v>
      </c>
      <c r="U3" s="10">
        <f t="shared" ref="U3:U36" si="2">R3*T3/100*N3*100*100</f>
        <v>19354.5</v>
      </c>
      <c r="V3" s="11"/>
      <c r="W3" s="10">
        <f t="shared" ref="W3:W19" si="3">R3*T3/100*N3*100*100</f>
        <v>19354.5</v>
      </c>
      <c r="X3" s="11"/>
    </row>
    <row r="4" spans="1:24" x14ac:dyDescent="0.35">
      <c r="A4">
        <v>3</v>
      </c>
      <c r="B4" t="s">
        <v>24</v>
      </c>
      <c r="C4" t="s">
        <v>25</v>
      </c>
      <c r="D4" t="s">
        <v>26</v>
      </c>
      <c r="L4">
        <v>3</v>
      </c>
      <c r="M4">
        <v>49</v>
      </c>
      <c r="N4">
        <f t="shared" si="0"/>
        <v>46</v>
      </c>
      <c r="R4">
        <v>0.17</v>
      </c>
      <c r="S4">
        <v>17</v>
      </c>
      <c r="T4">
        <f t="shared" si="1"/>
        <v>41.5</v>
      </c>
      <c r="U4" s="10">
        <f t="shared" si="2"/>
        <v>32453.000000000004</v>
      </c>
      <c r="V4" s="11"/>
      <c r="W4" s="10">
        <f t="shared" si="3"/>
        <v>32453.000000000004</v>
      </c>
      <c r="X4" s="11"/>
    </row>
    <row r="5" spans="1:24" x14ac:dyDescent="0.35">
      <c r="A5">
        <v>4</v>
      </c>
      <c r="B5" t="s">
        <v>24</v>
      </c>
      <c r="C5" t="s">
        <v>25</v>
      </c>
      <c r="D5" t="s">
        <v>26</v>
      </c>
      <c r="L5">
        <v>49</v>
      </c>
      <c r="M5">
        <v>70</v>
      </c>
      <c r="N5">
        <f t="shared" si="0"/>
        <v>21</v>
      </c>
      <c r="R5">
        <v>0.16</v>
      </c>
      <c r="S5">
        <v>3</v>
      </c>
      <c r="T5">
        <f t="shared" si="1"/>
        <v>48.5</v>
      </c>
      <c r="U5" s="10">
        <f t="shared" si="2"/>
        <v>16295.999999999998</v>
      </c>
      <c r="V5" s="11"/>
      <c r="W5" s="10">
        <f t="shared" si="3"/>
        <v>16295.999999999998</v>
      </c>
      <c r="X5" s="11"/>
    </row>
    <row r="6" spans="1:24" x14ac:dyDescent="0.35">
      <c r="A6">
        <v>5</v>
      </c>
      <c r="B6" s="5" t="s">
        <v>24</v>
      </c>
      <c r="C6" s="5" t="s">
        <v>29</v>
      </c>
      <c r="D6" s="5" t="s">
        <v>30</v>
      </c>
      <c r="E6" s="6">
        <v>56.454191999999999</v>
      </c>
      <c r="F6" s="6">
        <v>-133.46946600000001</v>
      </c>
      <c r="G6" s="6" t="s">
        <v>27</v>
      </c>
      <c r="H6" s="5" t="s">
        <v>28</v>
      </c>
      <c r="I6" s="5">
        <v>3.5</v>
      </c>
      <c r="J6" s="5" t="s">
        <v>28</v>
      </c>
      <c r="K6" s="5"/>
      <c r="L6" s="5">
        <v>0</v>
      </c>
      <c r="M6" s="5">
        <v>20</v>
      </c>
      <c r="N6" s="5">
        <f t="shared" si="0"/>
        <v>20</v>
      </c>
      <c r="O6" s="5">
        <v>0</v>
      </c>
      <c r="P6" s="5">
        <f>M9</f>
        <v>100</v>
      </c>
      <c r="Q6" s="5">
        <f>P6</f>
        <v>100</v>
      </c>
      <c r="R6" s="5">
        <v>0.12</v>
      </c>
      <c r="S6" s="5">
        <v>4</v>
      </c>
      <c r="T6" s="5">
        <f t="shared" si="1"/>
        <v>48</v>
      </c>
      <c r="U6" s="7">
        <f t="shared" si="2"/>
        <v>11519.999999999998</v>
      </c>
      <c r="V6" s="8">
        <f>SUM(U6:U9)</f>
        <v>80386</v>
      </c>
      <c r="W6" s="7">
        <f t="shared" si="3"/>
        <v>11519.999999999998</v>
      </c>
      <c r="X6" s="9">
        <f>SUM(W6:W9)/10^6*10^4</f>
        <v>803.86</v>
      </c>
    </row>
    <row r="7" spans="1:24" x14ac:dyDescent="0.35">
      <c r="A7">
        <v>6</v>
      </c>
      <c r="B7" t="s">
        <v>24</v>
      </c>
      <c r="C7" t="s">
        <v>29</v>
      </c>
      <c r="D7" t="s">
        <v>30</v>
      </c>
      <c r="L7">
        <v>20</v>
      </c>
      <c r="M7">
        <v>40</v>
      </c>
      <c r="N7">
        <f t="shared" si="0"/>
        <v>20</v>
      </c>
      <c r="R7">
        <v>0.2</v>
      </c>
      <c r="S7">
        <v>9</v>
      </c>
      <c r="T7">
        <f t="shared" si="1"/>
        <v>45.5</v>
      </c>
      <c r="U7" s="10">
        <f t="shared" si="2"/>
        <v>18199.999999999996</v>
      </c>
      <c r="V7" s="11"/>
      <c r="W7" s="10">
        <f t="shared" si="3"/>
        <v>18199.999999999996</v>
      </c>
      <c r="X7" s="11"/>
    </row>
    <row r="8" spans="1:24" x14ac:dyDescent="0.35">
      <c r="A8">
        <v>7</v>
      </c>
      <c r="B8" t="s">
        <v>24</v>
      </c>
      <c r="C8" t="s">
        <v>29</v>
      </c>
      <c r="D8" t="s">
        <v>30</v>
      </c>
      <c r="L8">
        <v>40</v>
      </c>
      <c r="M8">
        <v>72</v>
      </c>
      <c r="N8">
        <f t="shared" si="0"/>
        <v>32</v>
      </c>
      <c r="R8">
        <v>0.21</v>
      </c>
      <c r="S8">
        <v>8</v>
      </c>
      <c r="T8">
        <f t="shared" si="1"/>
        <v>46</v>
      </c>
      <c r="U8" s="10">
        <f t="shared" si="2"/>
        <v>30912</v>
      </c>
      <c r="V8" s="11"/>
      <c r="W8" s="10">
        <f t="shared" si="3"/>
        <v>30912</v>
      </c>
      <c r="X8" s="11"/>
    </row>
    <row r="9" spans="1:24" x14ac:dyDescent="0.35">
      <c r="A9">
        <v>8</v>
      </c>
      <c r="B9" t="s">
        <v>24</v>
      </c>
      <c r="C9" t="s">
        <v>29</v>
      </c>
      <c r="D9" t="s">
        <v>30</v>
      </c>
      <c r="L9">
        <v>72</v>
      </c>
      <c r="M9">
        <v>100</v>
      </c>
      <c r="N9">
        <f t="shared" si="0"/>
        <v>28</v>
      </c>
      <c r="R9">
        <v>0.17</v>
      </c>
      <c r="S9">
        <v>17</v>
      </c>
      <c r="T9">
        <f t="shared" si="1"/>
        <v>41.5</v>
      </c>
      <c r="U9" s="10">
        <f t="shared" si="2"/>
        <v>19754</v>
      </c>
      <c r="V9" s="11"/>
      <c r="W9" s="10">
        <f t="shared" si="3"/>
        <v>19754</v>
      </c>
      <c r="X9" s="11"/>
    </row>
    <row r="10" spans="1:24" x14ac:dyDescent="0.35">
      <c r="A10">
        <v>9</v>
      </c>
      <c r="B10" s="5" t="s">
        <v>24</v>
      </c>
      <c r="C10" s="5" t="s">
        <v>31</v>
      </c>
      <c r="D10" s="5" t="s">
        <v>26</v>
      </c>
      <c r="E10" s="6">
        <v>56.441823999999997</v>
      </c>
      <c r="F10" s="6">
        <v>-133.64086</v>
      </c>
      <c r="G10" s="6" t="s">
        <v>27</v>
      </c>
      <c r="H10" s="5" t="s">
        <v>28</v>
      </c>
      <c r="I10" s="5">
        <v>7.5</v>
      </c>
      <c r="J10" s="5" t="s">
        <v>28</v>
      </c>
      <c r="K10" s="5"/>
      <c r="L10" s="5">
        <v>0</v>
      </c>
      <c r="M10" s="5">
        <v>8</v>
      </c>
      <c r="N10" s="5">
        <f t="shared" si="0"/>
        <v>8</v>
      </c>
      <c r="O10" s="5">
        <v>0</v>
      </c>
      <c r="P10" s="5">
        <f>M14</f>
        <v>76</v>
      </c>
      <c r="Q10" s="5">
        <f>P10</f>
        <v>76</v>
      </c>
      <c r="R10" s="5">
        <v>7.0000000000000007E-2</v>
      </c>
      <c r="S10" s="5">
        <v>2</v>
      </c>
      <c r="T10" s="5">
        <f t="shared" si="1"/>
        <v>49</v>
      </c>
      <c r="U10" s="7">
        <f t="shared" si="2"/>
        <v>2744.0000000000005</v>
      </c>
      <c r="V10" s="8">
        <f>SUM(U10:U14)</f>
        <v>72246</v>
      </c>
      <c r="W10" s="7">
        <f t="shared" si="3"/>
        <v>2744.0000000000005</v>
      </c>
      <c r="X10" s="9">
        <f>SUM(W10:W14)/10^6*10^4</f>
        <v>722.46</v>
      </c>
    </row>
    <row r="11" spans="1:24" x14ac:dyDescent="0.35">
      <c r="A11">
        <v>10</v>
      </c>
      <c r="B11" t="s">
        <v>24</v>
      </c>
      <c r="C11" t="s">
        <v>31</v>
      </c>
      <c r="D11" t="s">
        <v>26</v>
      </c>
      <c r="L11">
        <v>8</v>
      </c>
      <c r="M11">
        <v>16</v>
      </c>
      <c r="N11">
        <f t="shared" si="0"/>
        <v>8</v>
      </c>
      <c r="R11">
        <v>0.14000000000000001</v>
      </c>
      <c r="S11">
        <v>8</v>
      </c>
      <c r="T11">
        <f t="shared" si="1"/>
        <v>46</v>
      </c>
      <c r="U11" s="10">
        <f t="shared" si="2"/>
        <v>5152</v>
      </c>
      <c r="V11" s="11"/>
      <c r="W11" s="10">
        <f t="shared" si="3"/>
        <v>5152</v>
      </c>
      <c r="X11" s="11"/>
    </row>
    <row r="12" spans="1:24" x14ac:dyDescent="0.35">
      <c r="A12">
        <v>11</v>
      </c>
      <c r="B12" t="s">
        <v>24</v>
      </c>
      <c r="C12" t="s">
        <v>31</v>
      </c>
      <c r="D12" t="s">
        <v>26</v>
      </c>
      <c r="L12">
        <v>16</v>
      </c>
      <c r="M12">
        <v>30</v>
      </c>
      <c r="N12">
        <f t="shared" si="0"/>
        <v>14</v>
      </c>
      <c r="R12">
        <v>0.24</v>
      </c>
      <c r="S12">
        <v>15</v>
      </c>
      <c r="T12">
        <f t="shared" si="1"/>
        <v>42.5</v>
      </c>
      <c r="U12" s="10">
        <f t="shared" si="2"/>
        <v>14279.999999999998</v>
      </c>
      <c r="V12" s="11"/>
      <c r="W12" s="10">
        <f t="shared" si="3"/>
        <v>14279.999999999998</v>
      </c>
      <c r="X12" s="11"/>
    </row>
    <row r="13" spans="1:24" x14ac:dyDescent="0.35">
      <c r="A13">
        <v>12</v>
      </c>
      <c r="B13" t="s">
        <v>24</v>
      </c>
      <c r="C13" t="s">
        <v>31</v>
      </c>
      <c r="D13" t="s">
        <v>26</v>
      </c>
      <c r="L13">
        <v>30</v>
      </c>
      <c r="M13">
        <v>58</v>
      </c>
      <c r="N13">
        <f t="shared" si="0"/>
        <v>28</v>
      </c>
      <c r="R13">
        <v>0.23</v>
      </c>
      <c r="S13">
        <v>7</v>
      </c>
      <c r="T13">
        <f t="shared" si="1"/>
        <v>46.5</v>
      </c>
      <c r="U13" s="10">
        <f t="shared" si="2"/>
        <v>29946.000000000004</v>
      </c>
      <c r="V13" s="11"/>
      <c r="W13" s="10">
        <f t="shared" si="3"/>
        <v>29946.000000000004</v>
      </c>
      <c r="X13" s="11"/>
    </row>
    <row r="14" spans="1:24" x14ac:dyDescent="0.35">
      <c r="A14">
        <v>13</v>
      </c>
      <c r="B14" t="s">
        <v>24</v>
      </c>
      <c r="C14" t="s">
        <v>31</v>
      </c>
      <c r="D14" t="s">
        <v>26</v>
      </c>
      <c r="L14">
        <v>58</v>
      </c>
      <c r="M14">
        <v>76</v>
      </c>
      <c r="N14">
        <f t="shared" si="0"/>
        <v>18</v>
      </c>
      <c r="R14">
        <v>0.26</v>
      </c>
      <c r="S14">
        <v>14</v>
      </c>
      <c r="T14">
        <f t="shared" si="1"/>
        <v>43</v>
      </c>
      <c r="U14" s="10">
        <f t="shared" si="2"/>
        <v>20124</v>
      </c>
      <c r="V14" s="11"/>
      <c r="W14" s="10">
        <f t="shared" si="3"/>
        <v>20124</v>
      </c>
      <c r="X14" s="11"/>
    </row>
    <row r="15" spans="1:24" x14ac:dyDescent="0.35">
      <c r="A15">
        <v>14</v>
      </c>
      <c r="B15" s="5" t="s">
        <v>24</v>
      </c>
      <c r="C15" s="5" t="s">
        <v>32</v>
      </c>
      <c r="D15" s="5" t="s">
        <v>26</v>
      </c>
      <c r="E15" s="6">
        <v>56.442770000000003</v>
      </c>
      <c r="F15" s="6">
        <v>-133.648222</v>
      </c>
      <c r="G15" s="6" t="s">
        <v>27</v>
      </c>
      <c r="H15" s="5" t="s">
        <v>28</v>
      </c>
      <c r="I15" s="5">
        <v>7.5</v>
      </c>
      <c r="J15" s="5" t="s">
        <v>28</v>
      </c>
      <c r="K15" s="5"/>
      <c r="L15" s="5">
        <v>0</v>
      </c>
      <c r="M15" s="5">
        <v>12</v>
      </c>
      <c r="N15" s="5">
        <f t="shared" si="0"/>
        <v>12</v>
      </c>
      <c r="O15" s="5">
        <v>0</v>
      </c>
      <c r="P15" s="5">
        <f>M17</f>
        <v>38</v>
      </c>
      <c r="Q15" s="5">
        <f>P15</f>
        <v>38</v>
      </c>
      <c r="R15" s="5">
        <v>7.0000000000000007E-2</v>
      </c>
      <c r="S15" s="5">
        <v>12</v>
      </c>
      <c r="T15" s="5">
        <f t="shared" si="1"/>
        <v>44</v>
      </c>
      <c r="U15" s="7">
        <f t="shared" si="2"/>
        <v>3696</v>
      </c>
      <c r="V15" s="8">
        <f>SUM(U15:U17)</f>
        <v>32506</v>
      </c>
      <c r="W15" s="7">
        <f t="shared" si="3"/>
        <v>3696</v>
      </c>
      <c r="X15" s="9">
        <f>SUM(W15:W17)/10^6*10^4</f>
        <v>325.06</v>
      </c>
    </row>
    <row r="16" spans="1:24" x14ac:dyDescent="0.35">
      <c r="A16">
        <v>15</v>
      </c>
      <c r="B16" t="s">
        <v>24</v>
      </c>
      <c r="C16" t="s">
        <v>32</v>
      </c>
      <c r="D16" t="s">
        <v>26</v>
      </c>
      <c r="L16">
        <v>12</v>
      </c>
      <c r="M16">
        <v>24</v>
      </c>
      <c r="N16">
        <f t="shared" si="0"/>
        <v>12</v>
      </c>
      <c r="R16">
        <v>0.17</v>
      </c>
      <c r="S16">
        <v>13</v>
      </c>
      <c r="T16">
        <f t="shared" si="1"/>
        <v>43.5</v>
      </c>
      <c r="U16" s="10">
        <f t="shared" si="2"/>
        <v>8874</v>
      </c>
      <c r="V16" s="11"/>
      <c r="W16" s="10">
        <f t="shared" si="3"/>
        <v>8874</v>
      </c>
      <c r="X16" s="11"/>
    </row>
    <row r="17" spans="1:24" x14ac:dyDescent="0.35">
      <c r="A17">
        <v>16</v>
      </c>
      <c r="B17" t="s">
        <v>24</v>
      </c>
      <c r="C17" t="s">
        <v>32</v>
      </c>
      <c r="D17" t="s">
        <v>26</v>
      </c>
      <c r="L17">
        <v>24</v>
      </c>
      <c r="M17">
        <v>38</v>
      </c>
      <c r="N17">
        <f t="shared" si="0"/>
        <v>14</v>
      </c>
      <c r="R17">
        <v>0.32</v>
      </c>
      <c r="S17">
        <v>11</v>
      </c>
      <c r="T17">
        <f t="shared" si="1"/>
        <v>44.5</v>
      </c>
      <c r="U17" s="10">
        <f t="shared" si="2"/>
        <v>19936</v>
      </c>
      <c r="V17" s="11"/>
      <c r="W17" s="10">
        <f t="shared" si="3"/>
        <v>19936</v>
      </c>
      <c r="X17" s="11"/>
    </row>
    <row r="18" spans="1:24" x14ac:dyDescent="0.35">
      <c r="A18">
        <v>17</v>
      </c>
      <c r="B18" s="5" t="s">
        <v>24</v>
      </c>
      <c r="C18" s="5" t="s">
        <v>33</v>
      </c>
      <c r="D18" s="5" t="s">
        <v>34</v>
      </c>
      <c r="E18" s="6">
        <v>55.342627999999998</v>
      </c>
      <c r="F18" s="6">
        <v>-132.84458799999999</v>
      </c>
      <c r="G18" s="6" t="s">
        <v>27</v>
      </c>
      <c r="H18" s="5" t="s">
        <v>28</v>
      </c>
      <c r="I18" s="5">
        <v>1</v>
      </c>
      <c r="J18" s="5" t="s">
        <v>28</v>
      </c>
      <c r="K18" s="5"/>
      <c r="L18" s="5">
        <v>23</v>
      </c>
      <c r="M18" s="5">
        <v>45</v>
      </c>
      <c r="N18" s="5">
        <f t="shared" si="0"/>
        <v>22</v>
      </c>
      <c r="O18" s="5">
        <v>0</v>
      </c>
      <c r="P18" s="5">
        <f>M20</f>
        <v>130</v>
      </c>
      <c r="Q18" s="5">
        <f>P18</f>
        <v>130</v>
      </c>
      <c r="R18" s="5">
        <v>0.15</v>
      </c>
      <c r="S18" s="5">
        <v>29</v>
      </c>
      <c r="T18" s="5">
        <f t="shared" si="1"/>
        <v>35.5</v>
      </c>
      <c r="U18" s="7">
        <f t="shared" si="2"/>
        <v>11715</v>
      </c>
      <c r="V18" s="8">
        <f>SUM(U18:U20)</f>
        <v>49280.000000000007</v>
      </c>
      <c r="W18" s="7">
        <f t="shared" si="3"/>
        <v>11715</v>
      </c>
      <c r="X18" s="9">
        <f>SUM(W18:W20)/10^6*10^4</f>
        <v>345.8</v>
      </c>
    </row>
    <row r="19" spans="1:24" x14ac:dyDescent="0.35">
      <c r="A19">
        <v>18</v>
      </c>
      <c r="B19" t="s">
        <v>24</v>
      </c>
      <c r="C19" t="s">
        <v>33</v>
      </c>
      <c r="D19" t="s">
        <v>34</v>
      </c>
      <c r="L19">
        <v>45</v>
      </c>
      <c r="M19">
        <v>88</v>
      </c>
      <c r="N19">
        <f t="shared" si="0"/>
        <v>43</v>
      </c>
      <c r="R19">
        <v>0.1</v>
      </c>
      <c r="S19">
        <v>21</v>
      </c>
      <c r="T19">
        <f t="shared" si="1"/>
        <v>39.5</v>
      </c>
      <c r="U19" s="10">
        <f t="shared" si="2"/>
        <v>16985.000000000004</v>
      </c>
      <c r="V19" s="11"/>
      <c r="W19" s="10">
        <f t="shared" si="3"/>
        <v>16985.000000000004</v>
      </c>
      <c r="X19" s="11"/>
    </row>
    <row r="20" spans="1:24" x14ac:dyDescent="0.35">
      <c r="A20">
        <v>19</v>
      </c>
      <c r="B20" t="s">
        <v>24</v>
      </c>
      <c r="C20" t="s">
        <v>33</v>
      </c>
      <c r="D20" t="s">
        <v>34</v>
      </c>
      <c r="L20">
        <v>88</v>
      </c>
      <c r="M20">
        <v>130</v>
      </c>
      <c r="N20">
        <f t="shared" si="0"/>
        <v>42</v>
      </c>
      <c r="R20">
        <v>0.1</v>
      </c>
      <c r="S20">
        <v>2</v>
      </c>
      <c r="T20">
        <f t="shared" si="1"/>
        <v>49</v>
      </c>
      <c r="U20" s="10">
        <f t="shared" si="2"/>
        <v>20580.000000000004</v>
      </c>
      <c r="V20" s="11"/>
      <c r="W20" s="10">
        <f>IF(L20&gt;-100,U20-U20*(ABS(M20)-100)/(ABS(M20)-ABS(L20)),0)</f>
        <v>5880</v>
      </c>
      <c r="X20" s="11"/>
    </row>
    <row r="21" spans="1:24" x14ac:dyDescent="0.35">
      <c r="A21">
        <v>20</v>
      </c>
      <c r="B21" s="5" t="s">
        <v>24</v>
      </c>
      <c r="C21" s="5" t="s">
        <v>35</v>
      </c>
      <c r="D21" s="5" t="s">
        <v>36</v>
      </c>
      <c r="E21" s="6">
        <v>58.359872000000003</v>
      </c>
      <c r="F21" s="6">
        <v>-134.634728</v>
      </c>
      <c r="G21" s="6" t="s">
        <v>37</v>
      </c>
      <c r="H21" s="5" t="s">
        <v>28</v>
      </c>
      <c r="I21" s="5">
        <v>3.5</v>
      </c>
      <c r="J21" s="5" t="s">
        <v>28</v>
      </c>
      <c r="K21" s="5"/>
      <c r="L21" s="5">
        <v>0</v>
      </c>
      <c r="M21" s="5">
        <v>5</v>
      </c>
      <c r="N21" s="5">
        <f t="shared" si="0"/>
        <v>5</v>
      </c>
      <c r="O21" s="5">
        <v>0</v>
      </c>
      <c r="P21" s="5">
        <f>M26</f>
        <v>112</v>
      </c>
      <c r="Q21" s="5">
        <f>P21</f>
        <v>112</v>
      </c>
      <c r="R21" s="5">
        <v>0.08</v>
      </c>
      <c r="S21" s="5">
        <v>2</v>
      </c>
      <c r="T21" s="5">
        <f t="shared" si="1"/>
        <v>49</v>
      </c>
      <c r="U21" s="7">
        <f t="shared" si="2"/>
        <v>1960.0000000000002</v>
      </c>
      <c r="V21" s="8">
        <f>SUM(U21:U26)</f>
        <v>75680</v>
      </c>
      <c r="W21" s="7">
        <f>R21*T21/100*N21*100*100</f>
        <v>1960.0000000000002</v>
      </c>
      <c r="X21" s="9">
        <f>SUM(W21:W26)/10^6*10^4</f>
        <v>641.96</v>
      </c>
    </row>
    <row r="22" spans="1:24" x14ac:dyDescent="0.35">
      <c r="A22">
        <v>21</v>
      </c>
      <c r="B22" t="s">
        <v>24</v>
      </c>
      <c r="C22" t="s">
        <v>35</v>
      </c>
      <c r="D22" t="s">
        <v>36</v>
      </c>
      <c r="L22">
        <v>5</v>
      </c>
      <c r="M22">
        <v>16</v>
      </c>
      <c r="N22">
        <f t="shared" si="0"/>
        <v>11</v>
      </c>
      <c r="R22">
        <v>0.16</v>
      </c>
      <c r="S22">
        <v>10</v>
      </c>
      <c r="T22">
        <f t="shared" si="1"/>
        <v>45</v>
      </c>
      <c r="U22" s="10">
        <f t="shared" si="2"/>
        <v>7920</v>
      </c>
      <c r="V22" s="11"/>
      <c r="W22" s="10">
        <f>R22*T22/100*N22*100*100</f>
        <v>7920</v>
      </c>
      <c r="X22" s="11"/>
    </row>
    <row r="23" spans="1:24" x14ac:dyDescent="0.35">
      <c r="A23">
        <v>22</v>
      </c>
      <c r="B23" t="s">
        <v>24</v>
      </c>
      <c r="C23" t="s">
        <v>35</v>
      </c>
      <c r="D23" t="s">
        <v>36</v>
      </c>
      <c r="L23">
        <v>16</v>
      </c>
      <c r="M23">
        <v>32</v>
      </c>
      <c r="N23">
        <f t="shared" si="0"/>
        <v>16</v>
      </c>
      <c r="R23">
        <v>0.14000000000000001</v>
      </c>
      <c r="S23">
        <v>7</v>
      </c>
      <c r="T23">
        <f t="shared" si="1"/>
        <v>46.5</v>
      </c>
      <c r="U23" s="10">
        <f t="shared" si="2"/>
        <v>10416.000000000002</v>
      </c>
      <c r="V23" s="11"/>
      <c r="W23" s="10">
        <f>R23*T23/100*N23*100*100</f>
        <v>10416.000000000002</v>
      </c>
      <c r="X23" s="11"/>
    </row>
    <row r="24" spans="1:24" x14ac:dyDescent="0.35">
      <c r="A24">
        <v>23</v>
      </c>
      <c r="B24" t="s">
        <v>24</v>
      </c>
      <c r="C24" t="s">
        <v>35</v>
      </c>
      <c r="D24" t="s">
        <v>36</v>
      </c>
      <c r="L24">
        <v>32</v>
      </c>
      <c r="M24">
        <v>62</v>
      </c>
      <c r="N24">
        <f t="shared" si="0"/>
        <v>30</v>
      </c>
      <c r="R24">
        <v>0.13</v>
      </c>
      <c r="S24">
        <v>8</v>
      </c>
      <c r="T24">
        <f t="shared" si="1"/>
        <v>46</v>
      </c>
      <c r="U24" s="10">
        <f t="shared" si="2"/>
        <v>17940.000000000004</v>
      </c>
      <c r="V24" s="11"/>
      <c r="W24" s="10">
        <f>R24*T24/100*N24*100*100</f>
        <v>17940.000000000004</v>
      </c>
      <c r="X24" s="11"/>
    </row>
    <row r="25" spans="1:24" x14ac:dyDescent="0.35">
      <c r="A25">
        <v>24</v>
      </c>
      <c r="B25" t="s">
        <v>24</v>
      </c>
      <c r="C25" t="s">
        <v>35</v>
      </c>
      <c r="D25" t="s">
        <v>36</v>
      </c>
      <c r="L25">
        <v>62</v>
      </c>
      <c r="M25">
        <v>84</v>
      </c>
      <c r="N25">
        <f t="shared" si="0"/>
        <v>22</v>
      </c>
      <c r="R25">
        <v>0.11</v>
      </c>
      <c r="S25">
        <v>12</v>
      </c>
      <c r="T25">
        <f t="shared" si="1"/>
        <v>44</v>
      </c>
      <c r="U25" s="10">
        <f t="shared" si="2"/>
        <v>10647.999999999998</v>
      </c>
      <c r="V25" s="11"/>
      <c r="W25" s="10">
        <f>R25*T25/100*N25*100*100</f>
        <v>10647.999999999998</v>
      </c>
      <c r="X25" s="11"/>
    </row>
    <row r="26" spans="1:24" x14ac:dyDescent="0.35">
      <c r="A26">
        <v>25</v>
      </c>
      <c r="B26" t="s">
        <v>24</v>
      </c>
      <c r="C26" t="s">
        <v>35</v>
      </c>
      <c r="D26" t="s">
        <v>36</v>
      </c>
      <c r="L26">
        <v>84</v>
      </c>
      <c r="M26">
        <v>112</v>
      </c>
      <c r="N26">
        <f t="shared" si="0"/>
        <v>28</v>
      </c>
      <c r="R26">
        <v>0.22</v>
      </c>
      <c r="S26">
        <v>13</v>
      </c>
      <c r="T26">
        <f t="shared" si="1"/>
        <v>43.5</v>
      </c>
      <c r="U26" s="10">
        <f t="shared" si="2"/>
        <v>26796.000000000004</v>
      </c>
      <c r="V26" s="11"/>
      <c r="W26" s="10">
        <f>IF(L26&gt;-100,U26-U26*(ABS(M26)-100)/(ABS(M26)-ABS(L26)),0)</f>
        <v>15312.000000000002</v>
      </c>
      <c r="X26" s="11"/>
    </row>
    <row r="27" spans="1:24" x14ac:dyDescent="0.35">
      <c r="A27">
        <v>26</v>
      </c>
      <c r="B27" s="5" t="s">
        <v>24</v>
      </c>
      <c r="C27" s="5" t="s">
        <v>38</v>
      </c>
      <c r="D27" s="5" t="s">
        <v>39</v>
      </c>
      <c r="E27" s="6">
        <v>55.169432</v>
      </c>
      <c r="F27" s="6">
        <v>-132.152444</v>
      </c>
      <c r="G27" s="6" t="s">
        <v>40</v>
      </c>
      <c r="H27" s="5" t="s">
        <v>28</v>
      </c>
      <c r="I27" s="5">
        <v>3.5</v>
      </c>
      <c r="J27" s="5" t="s">
        <v>28</v>
      </c>
      <c r="K27" s="5"/>
      <c r="L27" s="5">
        <v>0</v>
      </c>
      <c r="M27" s="5">
        <v>8</v>
      </c>
      <c r="N27" s="5">
        <f t="shared" si="0"/>
        <v>8</v>
      </c>
      <c r="O27" s="5">
        <v>0</v>
      </c>
      <c r="P27" s="5">
        <f>M31</f>
        <v>80</v>
      </c>
      <c r="Q27" s="5">
        <f>P27</f>
        <v>80</v>
      </c>
      <c r="R27" s="5">
        <v>0.09</v>
      </c>
      <c r="S27" s="5">
        <v>3</v>
      </c>
      <c r="T27" s="5">
        <f t="shared" si="1"/>
        <v>48.5</v>
      </c>
      <c r="U27" s="7">
        <f t="shared" si="2"/>
        <v>3492</v>
      </c>
      <c r="V27" s="8">
        <f>SUM(U27:U31)</f>
        <v>48204.5</v>
      </c>
      <c r="W27" s="7">
        <f t="shared" ref="W27:W36" si="4">R27*T27/100*N27*100*100</f>
        <v>3492</v>
      </c>
      <c r="X27" s="9">
        <f>SUM(W27:W31)/10^6*10^4</f>
        <v>482.04499999999996</v>
      </c>
    </row>
    <row r="28" spans="1:24" x14ac:dyDescent="0.35">
      <c r="A28">
        <v>27</v>
      </c>
      <c r="B28" t="s">
        <v>24</v>
      </c>
      <c r="C28" t="s">
        <v>38</v>
      </c>
      <c r="D28" t="s">
        <v>39</v>
      </c>
      <c r="L28">
        <v>8</v>
      </c>
      <c r="M28">
        <v>22</v>
      </c>
      <c r="N28">
        <f t="shared" si="0"/>
        <v>14</v>
      </c>
      <c r="R28">
        <v>0.16</v>
      </c>
      <c r="S28">
        <v>6</v>
      </c>
      <c r="T28">
        <f t="shared" si="1"/>
        <v>47</v>
      </c>
      <c r="U28" s="10">
        <f t="shared" si="2"/>
        <v>10528</v>
      </c>
      <c r="V28" s="11"/>
      <c r="W28" s="10">
        <f t="shared" si="4"/>
        <v>10528</v>
      </c>
      <c r="X28" s="11"/>
    </row>
    <row r="29" spans="1:24" x14ac:dyDescent="0.35">
      <c r="A29">
        <v>28</v>
      </c>
      <c r="B29" t="s">
        <v>24</v>
      </c>
      <c r="C29" t="s">
        <v>38</v>
      </c>
      <c r="D29" t="s">
        <v>39</v>
      </c>
      <c r="L29">
        <v>22</v>
      </c>
      <c r="M29">
        <v>31</v>
      </c>
      <c r="N29">
        <f t="shared" si="0"/>
        <v>9</v>
      </c>
      <c r="R29">
        <v>0.17</v>
      </c>
      <c r="S29">
        <v>11</v>
      </c>
      <c r="T29">
        <f t="shared" si="1"/>
        <v>44.5</v>
      </c>
      <c r="U29" s="10">
        <f t="shared" si="2"/>
        <v>6808.5000000000009</v>
      </c>
      <c r="V29" s="11"/>
      <c r="W29" s="10">
        <f t="shared" si="4"/>
        <v>6808.5000000000009</v>
      </c>
      <c r="X29" s="11"/>
    </row>
    <row r="30" spans="1:24" x14ac:dyDescent="0.35">
      <c r="A30">
        <v>29</v>
      </c>
      <c r="B30" t="s">
        <v>24</v>
      </c>
      <c r="C30" t="s">
        <v>38</v>
      </c>
      <c r="D30" t="s">
        <v>39</v>
      </c>
      <c r="L30">
        <v>31</v>
      </c>
      <c r="M30">
        <v>57</v>
      </c>
      <c r="N30">
        <f t="shared" si="0"/>
        <v>26</v>
      </c>
      <c r="R30">
        <v>0.14000000000000001</v>
      </c>
      <c r="S30">
        <v>11</v>
      </c>
      <c r="T30">
        <f t="shared" si="1"/>
        <v>44.5</v>
      </c>
      <c r="U30" s="10">
        <f t="shared" si="2"/>
        <v>16198.000000000002</v>
      </c>
      <c r="V30" s="11"/>
      <c r="W30" s="10">
        <f t="shared" si="4"/>
        <v>16198.000000000002</v>
      </c>
      <c r="X30" s="11"/>
    </row>
    <row r="31" spans="1:24" x14ac:dyDescent="0.35">
      <c r="A31">
        <v>30</v>
      </c>
      <c r="B31" t="s">
        <v>24</v>
      </c>
      <c r="C31" t="s">
        <v>38</v>
      </c>
      <c r="D31" t="s">
        <v>39</v>
      </c>
      <c r="L31">
        <v>57</v>
      </c>
      <c r="M31">
        <v>80</v>
      </c>
      <c r="N31">
        <f t="shared" si="0"/>
        <v>23</v>
      </c>
      <c r="R31">
        <v>0.18</v>
      </c>
      <c r="S31">
        <v>46</v>
      </c>
      <c r="T31">
        <f t="shared" si="1"/>
        <v>27</v>
      </c>
      <c r="U31" s="10">
        <f t="shared" si="2"/>
        <v>11177.999999999998</v>
      </c>
      <c r="V31" s="11"/>
      <c r="W31" s="10">
        <f t="shared" si="4"/>
        <v>11177.999999999998</v>
      </c>
      <c r="X31" s="11"/>
    </row>
    <row r="32" spans="1:24" x14ac:dyDescent="0.35">
      <c r="A32">
        <v>31</v>
      </c>
      <c r="B32" s="5" t="s">
        <v>24</v>
      </c>
      <c r="C32" s="5" t="s">
        <v>41</v>
      </c>
      <c r="D32" s="5" t="s">
        <v>26</v>
      </c>
      <c r="E32" s="3">
        <v>56.453836000000003</v>
      </c>
      <c r="F32" s="3">
        <v>-133.46983900000001</v>
      </c>
      <c r="G32" s="3" t="s">
        <v>27</v>
      </c>
      <c r="H32" s="5" t="s">
        <v>28</v>
      </c>
      <c r="I32" s="5">
        <v>3.5</v>
      </c>
      <c r="J32" s="5" t="s">
        <v>28</v>
      </c>
      <c r="K32" s="5"/>
      <c r="L32" s="5">
        <v>0</v>
      </c>
      <c r="M32" s="5">
        <v>5</v>
      </c>
      <c r="N32" s="5">
        <f t="shared" si="0"/>
        <v>5</v>
      </c>
      <c r="O32" s="5">
        <v>0</v>
      </c>
      <c r="P32" s="5">
        <f>M36</f>
        <v>60</v>
      </c>
      <c r="Q32" s="5">
        <f>P32</f>
        <v>60</v>
      </c>
      <c r="R32" s="5">
        <v>0.11</v>
      </c>
      <c r="S32" s="5">
        <v>3</v>
      </c>
      <c r="T32" s="5">
        <f t="shared" si="1"/>
        <v>48.5</v>
      </c>
      <c r="U32" s="7">
        <f t="shared" si="2"/>
        <v>2667.4999999999995</v>
      </c>
      <c r="V32" s="8">
        <f>SUM(U32:U36)</f>
        <v>50486.5</v>
      </c>
      <c r="W32" s="7">
        <f t="shared" si="4"/>
        <v>2667.4999999999995</v>
      </c>
      <c r="X32" s="9">
        <f>SUM(W32:W36)/10^6*10^4</f>
        <v>504.86499999999995</v>
      </c>
    </row>
    <row r="33" spans="1:24" x14ac:dyDescent="0.35">
      <c r="A33">
        <v>32</v>
      </c>
      <c r="B33" t="s">
        <v>24</v>
      </c>
      <c r="C33" t="s">
        <v>41</v>
      </c>
      <c r="D33" t="s">
        <v>26</v>
      </c>
      <c r="L33">
        <v>5</v>
      </c>
      <c r="M33">
        <v>14</v>
      </c>
      <c r="N33">
        <f t="shared" si="0"/>
        <v>9</v>
      </c>
      <c r="R33">
        <v>0.15</v>
      </c>
      <c r="S33">
        <v>10</v>
      </c>
      <c r="T33">
        <f t="shared" si="1"/>
        <v>45</v>
      </c>
      <c r="U33" s="10">
        <f t="shared" si="2"/>
        <v>6075.0000000000009</v>
      </c>
      <c r="V33" s="11"/>
      <c r="W33" s="10">
        <f t="shared" si="4"/>
        <v>6075.0000000000009</v>
      </c>
      <c r="X33" s="11"/>
    </row>
    <row r="34" spans="1:24" x14ac:dyDescent="0.35">
      <c r="A34">
        <v>33</v>
      </c>
      <c r="B34" t="s">
        <v>24</v>
      </c>
      <c r="C34" t="s">
        <v>41</v>
      </c>
      <c r="D34" t="s">
        <v>26</v>
      </c>
      <c r="L34">
        <v>14</v>
      </c>
      <c r="M34">
        <v>33</v>
      </c>
      <c r="N34">
        <f t="shared" si="0"/>
        <v>19</v>
      </c>
      <c r="R34">
        <v>0.22</v>
      </c>
      <c r="S34">
        <v>9</v>
      </c>
      <c r="T34">
        <f t="shared" si="1"/>
        <v>45.5</v>
      </c>
      <c r="U34" s="10">
        <f t="shared" si="2"/>
        <v>19019</v>
      </c>
      <c r="V34" s="11"/>
      <c r="W34" s="10">
        <f t="shared" si="4"/>
        <v>19019</v>
      </c>
      <c r="X34" s="11"/>
    </row>
    <row r="35" spans="1:24" x14ac:dyDescent="0.35">
      <c r="A35">
        <v>34</v>
      </c>
      <c r="B35" t="s">
        <v>24</v>
      </c>
      <c r="C35" t="s">
        <v>41</v>
      </c>
      <c r="D35" t="s">
        <v>26</v>
      </c>
      <c r="L35">
        <v>33</v>
      </c>
      <c r="M35">
        <v>42</v>
      </c>
      <c r="N35">
        <f t="shared" si="0"/>
        <v>9</v>
      </c>
      <c r="R35">
        <v>0.18</v>
      </c>
      <c r="S35">
        <v>15</v>
      </c>
      <c r="T35">
        <f t="shared" si="1"/>
        <v>42.5</v>
      </c>
      <c r="U35" s="10">
        <f t="shared" si="2"/>
        <v>6884.9999999999991</v>
      </c>
      <c r="V35" s="11"/>
      <c r="W35" s="10">
        <f t="shared" si="4"/>
        <v>6884.9999999999991</v>
      </c>
      <c r="X35" s="11"/>
    </row>
    <row r="36" spans="1:24" x14ac:dyDescent="0.35">
      <c r="A36">
        <v>35</v>
      </c>
      <c r="B36" t="s">
        <v>24</v>
      </c>
      <c r="C36" t="s">
        <v>41</v>
      </c>
      <c r="D36" t="s">
        <v>26</v>
      </c>
      <c r="L36">
        <v>42</v>
      </c>
      <c r="M36">
        <v>60</v>
      </c>
      <c r="N36">
        <f t="shared" si="0"/>
        <v>18</v>
      </c>
      <c r="R36">
        <v>0.2</v>
      </c>
      <c r="S36">
        <v>12</v>
      </c>
      <c r="T36">
        <f t="shared" si="1"/>
        <v>44</v>
      </c>
      <c r="U36" s="10">
        <f t="shared" si="2"/>
        <v>15840</v>
      </c>
      <c r="V36" s="11"/>
      <c r="W36" s="10">
        <f t="shared" si="4"/>
        <v>15840</v>
      </c>
      <c r="X36" s="11"/>
    </row>
    <row r="37" spans="1:24" x14ac:dyDescent="0.35">
      <c r="A37">
        <v>36</v>
      </c>
      <c r="B37" s="5" t="s">
        <v>24</v>
      </c>
      <c r="C37" s="5" t="s">
        <v>42</v>
      </c>
      <c r="D37" s="5" t="s">
        <v>43</v>
      </c>
      <c r="E37" s="6">
        <v>57.120685999999999</v>
      </c>
      <c r="F37" s="6">
        <v>-135.332965</v>
      </c>
      <c r="G37" s="6" t="s">
        <v>27</v>
      </c>
      <c r="H37" s="5" t="s">
        <v>28</v>
      </c>
      <c r="I37" s="5">
        <v>1</v>
      </c>
      <c r="J37" s="5" t="s">
        <v>28</v>
      </c>
      <c r="K37" s="5"/>
      <c r="L37" s="5">
        <v>0</v>
      </c>
      <c r="M37" s="5">
        <v>7</v>
      </c>
      <c r="N37" s="5">
        <f t="shared" si="0"/>
        <v>7</v>
      </c>
      <c r="O37" s="5">
        <v>0</v>
      </c>
      <c r="P37" s="5">
        <f>M42</f>
        <v>132</v>
      </c>
      <c r="Q37" s="5">
        <f>P37</f>
        <v>132</v>
      </c>
      <c r="R37" s="5" t="s">
        <v>28</v>
      </c>
      <c r="S37" s="5" t="s">
        <v>28</v>
      </c>
      <c r="T37" s="5" t="s">
        <v>28</v>
      </c>
      <c r="U37" s="7" t="s">
        <v>28</v>
      </c>
      <c r="V37" s="8">
        <f>SUM(U37:U42)</f>
        <v>62431</v>
      </c>
      <c r="W37" s="7" t="s">
        <v>28</v>
      </c>
      <c r="X37" s="9">
        <f>SUM(W37:W42)/10^6*10^4</f>
        <v>467.18999999999994</v>
      </c>
    </row>
    <row r="38" spans="1:24" x14ac:dyDescent="0.35">
      <c r="A38">
        <v>37</v>
      </c>
      <c r="B38" t="s">
        <v>24</v>
      </c>
      <c r="C38" t="s">
        <v>42</v>
      </c>
      <c r="D38" t="s">
        <v>43</v>
      </c>
      <c r="L38">
        <v>7</v>
      </c>
      <c r="M38">
        <v>19</v>
      </c>
      <c r="N38">
        <f t="shared" si="0"/>
        <v>12</v>
      </c>
      <c r="R38">
        <v>0.09</v>
      </c>
      <c r="S38">
        <v>4</v>
      </c>
      <c r="T38">
        <f t="shared" ref="T38:T63" si="5">(100-S38)/2</f>
        <v>48</v>
      </c>
      <c r="U38" s="10">
        <f t="shared" ref="U38:U63" si="6">R38*T38/100*N38*100*100</f>
        <v>5184</v>
      </c>
      <c r="V38" s="11"/>
      <c r="W38" s="10">
        <f>R38*T38/100*N38*100*100</f>
        <v>5184</v>
      </c>
      <c r="X38" s="11"/>
    </row>
    <row r="39" spans="1:24" x14ac:dyDescent="0.35">
      <c r="A39">
        <v>38</v>
      </c>
      <c r="B39" t="s">
        <v>24</v>
      </c>
      <c r="C39" t="s">
        <v>42</v>
      </c>
      <c r="D39" t="s">
        <v>43</v>
      </c>
      <c r="L39">
        <v>19</v>
      </c>
      <c r="M39">
        <v>44</v>
      </c>
      <c r="N39">
        <f t="shared" si="0"/>
        <v>25</v>
      </c>
      <c r="R39">
        <v>0.1</v>
      </c>
      <c r="S39">
        <v>1</v>
      </c>
      <c r="T39">
        <f t="shared" si="5"/>
        <v>49.5</v>
      </c>
      <c r="U39" s="10">
        <f t="shared" si="6"/>
        <v>12375</v>
      </c>
      <c r="V39" s="11"/>
      <c r="W39" s="10">
        <f>R39*T39/100*N39*100*100</f>
        <v>12375</v>
      </c>
      <c r="X39" s="11"/>
    </row>
    <row r="40" spans="1:24" x14ac:dyDescent="0.35">
      <c r="A40">
        <v>39</v>
      </c>
      <c r="B40" t="s">
        <v>24</v>
      </c>
      <c r="C40" t="s">
        <v>42</v>
      </c>
      <c r="D40" t="s">
        <v>43</v>
      </c>
      <c r="L40">
        <v>44</v>
      </c>
      <c r="M40">
        <v>80</v>
      </c>
      <c r="N40">
        <f t="shared" si="0"/>
        <v>36</v>
      </c>
      <c r="R40">
        <v>0.1</v>
      </c>
      <c r="S40">
        <v>2</v>
      </c>
      <c r="T40">
        <f t="shared" si="5"/>
        <v>49</v>
      </c>
      <c r="U40" s="10">
        <f t="shared" si="6"/>
        <v>17640</v>
      </c>
      <c r="V40" s="11"/>
      <c r="W40" s="10">
        <f>R40*T40/100*N40*100*100</f>
        <v>17640</v>
      </c>
      <c r="X40" s="11"/>
    </row>
    <row r="41" spans="1:24" x14ac:dyDescent="0.35">
      <c r="A41">
        <v>40</v>
      </c>
      <c r="B41" t="s">
        <v>24</v>
      </c>
      <c r="C41" t="s">
        <v>42</v>
      </c>
      <c r="D41" t="s">
        <v>43</v>
      </c>
      <c r="L41">
        <v>80</v>
      </c>
      <c r="M41">
        <v>112</v>
      </c>
      <c r="N41">
        <f t="shared" si="0"/>
        <v>32</v>
      </c>
      <c r="R41">
        <v>0.12</v>
      </c>
      <c r="S41">
        <v>4</v>
      </c>
      <c r="T41">
        <f t="shared" si="5"/>
        <v>48</v>
      </c>
      <c r="U41" s="10">
        <f t="shared" si="6"/>
        <v>18432</v>
      </c>
      <c r="V41" s="11"/>
      <c r="W41" s="10">
        <f>IF(L41&gt;-100,U41-U41*(ABS(M41)-100)/(ABS(M41)-ABS(L41)),0)</f>
        <v>11520</v>
      </c>
      <c r="X41" s="11"/>
    </row>
    <row r="42" spans="1:24" x14ac:dyDescent="0.35">
      <c r="A42">
        <v>41</v>
      </c>
      <c r="B42" t="s">
        <v>24</v>
      </c>
      <c r="C42" t="s">
        <v>42</v>
      </c>
      <c r="D42" t="s">
        <v>43</v>
      </c>
      <c r="L42">
        <v>112</v>
      </c>
      <c r="M42">
        <v>132</v>
      </c>
      <c r="N42">
        <f t="shared" si="0"/>
        <v>20</v>
      </c>
      <c r="R42">
        <v>0.1</v>
      </c>
      <c r="S42">
        <v>12</v>
      </c>
      <c r="T42">
        <f t="shared" si="5"/>
        <v>44</v>
      </c>
      <c r="U42" s="10">
        <f t="shared" si="6"/>
        <v>8800.0000000000018</v>
      </c>
      <c r="V42" s="11"/>
      <c r="W42" s="10">
        <v>0</v>
      </c>
      <c r="X42" s="11"/>
    </row>
    <row r="43" spans="1:24" x14ac:dyDescent="0.35">
      <c r="A43">
        <v>42</v>
      </c>
      <c r="B43" s="5" t="s">
        <v>24</v>
      </c>
      <c r="C43" s="5" t="s">
        <v>44</v>
      </c>
      <c r="D43" s="5" t="s">
        <v>36</v>
      </c>
      <c r="E43" s="3">
        <v>55.696669</v>
      </c>
      <c r="F43" s="3">
        <v>-131.64777799999999</v>
      </c>
      <c r="G43" s="3" t="s">
        <v>27</v>
      </c>
      <c r="H43" s="5" t="s">
        <v>28</v>
      </c>
      <c r="I43" s="5">
        <v>3.5</v>
      </c>
      <c r="J43" s="5" t="s">
        <v>28</v>
      </c>
      <c r="K43" s="5"/>
      <c r="L43" s="5">
        <v>0</v>
      </c>
      <c r="M43" s="5">
        <v>10</v>
      </c>
      <c r="N43" s="5">
        <f t="shared" si="0"/>
        <v>10</v>
      </c>
      <c r="O43" s="5">
        <v>0</v>
      </c>
      <c r="P43" s="5">
        <f>M46</f>
        <v>85</v>
      </c>
      <c r="Q43" s="5">
        <f>P43</f>
        <v>85</v>
      </c>
      <c r="R43" s="5">
        <v>0.14000000000000001</v>
      </c>
      <c r="S43" s="5">
        <v>11</v>
      </c>
      <c r="T43" s="5">
        <f t="shared" si="5"/>
        <v>44.5</v>
      </c>
      <c r="U43" s="7">
        <f t="shared" si="6"/>
        <v>6230</v>
      </c>
      <c r="V43" s="8">
        <f>SUM(U43:U46)</f>
        <v>30400.5</v>
      </c>
      <c r="W43" s="7">
        <f t="shared" ref="W43:W50" si="7">R43*T43/100*N43*100*100</f>
        <v>6230</v>
      </c>
      <c r="X43" s="9">
        <f>SUM(W43:W46)/10^6*10^4</f>
        <v>304.005</v>
      </c>
    </row>
    <row r="44" spans="1:24" x14ac:dyDescent="0.35">
      <c r="A44">
        <v>43</v>
      </c>
      <c r="B44" t="s">
        <v>24</v>
      </c>
      <c r="C44" t="s">
        <v>44</v>
      </c>
      <c r="D44" t="s">
        <v>36</v>
      </c>
      <c r="L44">
        <v>10</v>
      </c>
      <c r="M44">
        <v>36</v>
      </c>
      <c r="N44">
        <f t="shared" si="0"/>
        <v>26</v>
      </c>
      <c r="R44">
        <v>7.0000000000000007E-2</v>
      </c>
      <c r="S44">
        <v>8</v>
      </c>
      <c r="T44">
        <f t="shared" si="5"/>
        <v>46</v>
      </c>
      <c r="U44" s="10">
        <f t="shared" si="6"/>
        <v>8372</v>
      </c>
      <c r="V44" s="11"/>
      <c r="W44" s="10">
        <f t="shared" si="7"/>
        <v>8372</v>
      </c>
      <c r="X44" s="11"/>
    </row>
    <row r="45" spans="1:24" x14ac:dyDescent="0.35">
      <c r="A45">
        <v>44</v>
      </c>
      <c r="B45" t="s">
        <v>24</v>
      </c>
      <c r="C45" t="s">
        <v>44</v>
      </c>
      <c r="D45" t="s">
        <v>36</v>
      </c>
      <c r="L45">
        <v>36</v>
      </c>
      <c r="M45">
        <v>74</v>
      </c>
      <c r="N45">
        <f t="shared" si="0"/>
        <v>38</v>
      </c>
      <c r="R45">
        <v>0.13</v>
      </c>
      <c r="S45">
        <v>50</v>
      </c>
      <c r="T45">
        <f t="shared" si="5"/>
        <v>25</v>
      </c>
      <c r="U45" s="10">
        <f t="shared" si="6"/>
        <v>12350.000000000002</v>
      </c>
      <c r="V45" s="11"/>
      <c r="W45" s="10">
        <f t="shared" si="7"/>
        <v>12350.000000000002</v>
      </c>
      <c r="X45" s="11"/>
    </row>
    <row r="46" spans="1:24" x14ac:dyDescent="0.35">
      <c r="A46">
        <v>45</v>
      </c>
      <c r="B46" t="s">
        <v>24</v>
      </c>
      <c r="C46" t="s">
        <v>44</v>
      </c>
      <c r="D46" t="s">
        <v>36</v>
      </c>
      <c r="L46">
        <v>74</v>
      </c>
      <c r="M46">
        <v>85</v>
      </c>
      <c r="N46">
        <f t="shared" si="0"/>
        <v>11</v>
      </c>
      <c r="R46">
        <v>0.33</v>
      </c>
      <c r="S46">
        <v>81</v>
      </c>
      <c r="T46">
        <f t="shared" si="5"/>
        <v>9.5</v>
      </c>
      <c r="U46" s="10">
        <f t="shared" si="6"/>
        <v>3448.5000000000005</v>
      </c>
      <c r="V46" s="11"/>
      <c r="W46" s="10">
        <f t="shared" si="7"/>
        <v>3448.5000000000005</v>
      </c>
      <c r="X46" s="11"/>
    </row>
    <row r="47" spans="1:24" x14ac:dyDescent="0.35">
      <c r="A47">
        <v>46</v>
      </c>
      <c r="B47" s="5" t="s">
        <v>24</v>
      </c>
      <c r="C47" s="5" t="s">
        <v>45</v>
      </c>
      <c r="D47" s="5" t="s">
        <v>36</v>
      </c>
      <c r="E47" s="3">
        <v>55.776800000000001</v>
      </c>
      <c r="F47" s="3">
        <v>-133.09937099999999</v>
      </c>
      <c r="G47" s="3" t="s">
        <v>27</v>
      </c>
      <c r="H47" s="5" t="s">
        <v>28</v>
      </c>
      <c r="I47" s="5">
        <v>1</v>
      </c>
      <c r="J47" s="5" t="s">
        <v>28</v>
      </c>
      <c r="K47" s="5"/>
      <c r="L47" s="5">
        <v>2</v>
      </c>
      <c r="M47" s="5">
        <v>12</v>
      </c>
      <c r="N47" s="5">
        <f t="shared" si="0"/>
        <v>10</v>
      </c>
      <c r="O47" s="5">
        <v>0</v>
      </c>
      <c r="P47" s="5">
        <f>M51</f>
        <v>105</v>
      </c>
      <c r="Q47" s="5">
        <f>P47</f>
        <v>105</v>
      </c>
      <c r="R47" s="5">
        <v>0.13</v>
      </c>
      <c r="S47" s="5">
        <v>14</v>
      </c>
      <c r="T47" s="5">
        <f t="shared" si="5"/>
        <v>43</v>
      </c>
      <c r="U47" s="7">
        <f t="shared" si="6"/>
        <v>5589.9999999999991</v>
      </c>
      <c r="V47" s="8">
        <f>SUM(U47:U51)</f>
        <v>76590.5</v>
      </c>
      <c r="W47" s="7">
        <f t="shared" si="7"/>
        <v>5589.9999999999991</v>
      </c>
      <c r="X47" s="9">
        <f>SUM(W47:W51)/10^6*10^4</f>
        <v>720.23</v>
      </c>
    </row>
    <row r="48" spans="1:24" x14ac:dyDescent="0.35">
      <c r="A48">
        <v>47</v>
      </c>
      <c r="B48" t="s">
        <v>24</v>
      </c>
      <c r="C48" t="s">
        <v>45</v>
      </c>
      <c r="D48" t="s">
        <v>36</v>
      </c>
      <c r="L48">
        <v>12</v>
      </c>
      <c r="M48">
        <v>24</v>
      </c>
      <c r="N48">
        <f t="shared" si="0"/>
        <v>12</v>
      </c>
      <c r="R48">
        <v>0.13</v>
      </c>
      <c r="S48">
        <v>10</v>
      </c>
      <c r="T48">
        <f t="shared" si="5"/>
        <v>45</v>
      </c>
      <c r="U48" s="10">
        <f t="shared" si="6"/>
        <v>7020</v>
      </c>
      <c r="V48" s="11"/>
      <c r="W48" s="10">
        <f t="shared" si="7"/>
        <v>7020</v>
      </c>
      <c r="X48" s="11"/>
    </row>
    <row r="49" spans="1:24" x14ac:dyDescent="0.35">
      <c r="A49">
        <v>48</v>
      </c>
      <c r="B49" t="s">
        <v>24</v>
      </c>
      <c r="C49" t="s">
        <v>45</v>
      </c>
      <c r="D49" t="s">
        <v>36</v>
      </c>
      <c r="L49">
        <v>24</v>
      </c>
      <c r="M49">
        <v>46</v>
      </c>
      <c r="N49">
        <f t="shared" si="0"/>
        <v>22</v>
      </c>
      <c r="R49">
        <v>0.17</v>
      </c>
      <c r="S49">
        <v>15</v>
      </c>
      <c r="T49">
        <f t="shared" si="5"/>
        <v>42.5</v>
      </c>
      <c r="U49" s="10">
        <f t="shared" si="6"/>
        <v>15895.000000000002</v>
      </c>
      <c r="V49" s="11"/>
      <c r="W49" s="10">
        <f t="shared" si="7"/>
        <v>15895.000000000002</v>
      </c>
      <c r="X49" s="11"/>
    </row>
    <row r="50" spans="1:24" x14ac:dyDescent="0.35">
      <c r="A50">
        <v>49</v>
      </c>
      <c r="B50" t="s">
        <v>24</v>
      </c>
      <c r="C50" t="s">
        <v>45</v>
      </c>
      <c r="D50" t="s">
        <v>36</v>
      </c>
      <c r="L50">
        <v>46</v>
      </c>
      <c r="M50">
        <v>72</v>
      </c>
      <c r="N50">
        <f t="shared" si="0"/>
        <v>26</v>
      </c>
      <c r="R50">
        <v>0.15</v>
      </c>
      <c r="S50">
        <v>8</v>
      </c>
      <c r="T50">
        <f t="shared" si="5"/>
        <v>46</v>
      </c>
      <c r="U50" s="10">
        <f t="shared" si="6"/>
        <v>17939.999999999996</v>
      </c>
      <c r="V50" s="11"/>
      <c r="W50" s="10">
        <f t="shared" si="7"/>
        <v>17939.999999999996</v>
      </c>
      <c r="X50" s="11"/>
    </row>
    <row r="51" spans="1:24" x14ac:dyDescent="0.35">
      <c r="A51">
        <v>50</v>
      </c>
      <c r="B51" t="s">
        <v>24</v>
      </c>
      <c r="C51" t="s">
        <v>45</v>
      </c>
      <c r="D51" t="s">
        <v>36</v>
      </c>
      <c r="L51">
        <v>72</v>
      </c>
      <c r="M51">
        <v>105</v>
      </c>
      <c r="N51">
        <f t="shared" si="0"/>
        <v>33</v>
      </c>
      <c r="R51">
        <v>0.21</v>
      </c>
      <c r="S51">
        <v>13</v>
      </c>
      <c r="T51">
        <f t="shared" si="5"/>
        <v>43.5</v>
      </c>
      <c r="U51" s="10">
        <f t="shared" si="6"/>
        <v>30145.5</v>
      </c>
      <c r="V51" s="11"/>
      <c r="W51" s="10">
        <f>IF(L51&gt;-100,U51-U51*(ABS(M51)-100)/(ABS(M51)-ABS(L51)),0)</f>
        <v>25578</v>
      </c>
      <c r="X51" s="11"/>
    </row>
    <row r="52" spans="1:24" x14ac:dyDescent="0.35">
      <c r="A52">
        <v>51</v>
      </c>
      <c r="B52" s="5" t="s">
        <v>24</v>
      </c>
      <c r="C52" s="5" t="s">
        <v>46</v>
      </c>
      <c r="D52" s="5" t="s">
        <v>47</v>
      </c>
      <c r="E52" s="3">
        <v>55.777506000000002</v>
      </c>
      <c r="F52" s="3">
        <v>-133.09586100000001</v>
      </c>
      <c r="G52" s="3" t="s">
        <v>27</v>
      </c>
      <c r="H52" s="5" t="s">
        <v>28</v>
      </c>
      <c r="I52" s="5">
        <v>1</v>
      </c>
      <c r="J52" s="5" t="s">
        <v>28</v>
      </c>
      <c r="K52" s="5"/>
      <c r="L52" s="5">
        <v>0</v>
      </c>
      <c r="M52" s="5">
        <v>3</v>
      </c>
      <c r="N52" s="5">
        <f t="shared" si="0"/>
        <v>3</v>
      </c>
      <c r="O52" s="5">
        <v>0</v>
      </c>
      <c r="P52" s="5">
        <f>M57</f>
        <v>132</v>
      </c>
      <c r="Q52" s="5">
        <f>P52</f>
        <v>132</v>
      </c>
      <c r="R52" s="5">
        <v>0.15</v>
      </c>
      <c r="S52" s="5">
        <v>13</v>
      </c>
      <c r="T52" s="5">
        <f t="shared" si="5"/>
        <v>43.5</v>
      </c>
      <c r="U52" s="7">
        <f t="shared" si="6"/>
        <v>1957.5</v>
      </c>
      <c r="V52" s="8">
        <f>SUM(U52:U57)</f>
        <v>77529</v>
      </c>
      <c r="W52" s="7">
        <f>R52*T52/100*N52*100*100</f>
        <v>1957.5</v>
      </c>
      <c r="X52" s="9">
        <f>SUM(W52:W57)/10^6*10^4</f>
        <v>604.73</v>
      </c>
    </row>
    <row r="53" spans="1:24" x14ac:dyDescent="0.35">
      <c r="A53">
        <v>52</v>
      </c>
      <c r="B53" t="s">
        <v>24</v>
      </c>
      <c r="C53" t="s">
        <v>46</v>
      </c>
      <c r="D53" t="s">
        <v>47</v>
      </c>
      <c r="L53">
        <v>3</v>
      </c>
      <c r="M53">
        <v>12</v>
      </c>
      <c r="N53">
        <f t="shared" si="0"/>
        <v>9</v>
      </c>
      <c r="R53">
        <v>0.13</v>
      </c>
      <c r="S53">
        <v>18</v>
      </c>
      <c r="T53">
        <f t="shared" si="5"/>
        <v>41</v>
      </c>
      <c r="U53" s="10">
        <f t="shared" si="6"/>
        <v>4797</v>
      </c>
      <c r="V53" s="11"/>
      <c r="W53" s="10">
        <f>R53*T53/100*N53*100*100</f>
        <v>4797</v>
      </c>
      <c r="X53" s="11"/>
    </row>
    <row r="54" spans="1:24" x14ac:dyDescent="0.35">
      <c r="A54">
        <v>53</v>
      </c>
      <c r="B54" t="s">
        <v>24</v>
      </c>
      <c r="C54" t="s">
        <v>46</v>
      </c>
      <c r="D54" t="s">
        <v>47</v>
      </c>
      <c r="L54">
        <v>12</v>
      </c>
      <c r="M54">
        <v>21</v>
      </c>
      <c r="N54">
        <f t="shared" si="0"/>
        <v>9</v>
      </c>
      <c r="R54">
        <v>0.17</v>
      </c>
      <c r="S54">
        <v>16</v>
      </c>
      <c r="T54">
        <f t="shared" si="5"/>
        <v>42</v>
      </c>
      <c r="U54" s="10">
        <f t="shared" si="6"/>
        <v>6426.0000000000009</v>
      </c>
      <c r="V54" s="11"/>
      <c r="W54" s="10">
        <f>R54*T54/100*N54*100*100</f>
        <v>6426.0000000000009</v>
      </c>
      <c r="X54" s="11"/>
    </row>
    <row r="55" spans="1:24" x14ac:dyDescent="0.35">
      <c r="A55">
        <v>54</v>
      </c>
      <c r="B55" t="s">
        <v>24</v>
      </c>
      <c r="C55" t="s">
        <v>46</v>
      </c>
      <c r="D55" t="s">
        <v>47</v>
      </c>
      <c r="L55">
        <v>21</v>
      </c>
      <c r="M55">
        <v>40</v>
      </c>
      <c r="N55">
        <f t="shared" si="0"/>
        <v>19</v>
      </c>
      <c r="R55">
        <v>0.15</v>
      </c>
      <c r="S55">
        <v>13</v>
      </c>
      <c r="T55">
        <f t="shared" si="5"/>
        <v>43.5</v>
      </c>
      <c r="U55" s="10">
        <f t="shared" si="6"/>
        <v>12397.499999999996</v>
      </c>
      <c r="V55" s="11"/>
      <c r="W55" s="10">
        <f>R55*T55/100*N55*100*100</f>
        <v>12397.499999999996</v>
      </c>
      <c r="X55" s="11"/>
    </row>
    <row r="56" spans="1:24" x14ac:dyDescent="0.35">
      <c r="A56">
        <v>55</v>
      </c>
      <c r="B56" t="s">
        <v>24</v>
      </c>
      <c r="C56" t="s">
        <v>46</v>
      </c>
      <c r="D56" t="s">
        <v>47</v>
      </c>
      <c r="L56">
        <v>40</v>
      </c>
      <c r="M56">
        <v>93</v>
      </c>
      <c r="N56">
        <f t="shared" si="0"/>
        <v>53</v>
      </c>
      <c r="R56">
        <v>0.14000000000000001</v>
      </c>
      <c r="S56">
        <v>16</v>
      </c>
      <c r="T56">
        <f t="shared" si="5"/>
        <v>42</v>
      </c>
      <c r="U56" s="10">
        <f t="shared" si="6"/>
        <v>31164</v>
      </c>
      <c r="V56" s="11"/>
      <c r="W56" s="10">
        <f>R56*T56/100*N56*100*100</f>
        <v>31164</v>
      </c>
      <c r="X56" s="11"/>
    </row>
    <row r="57" spans="1:24" x14ac:dyDescent="0.35">
      <c r="A57">
        <v>56</v>
      </c>
      <c r="B57" t="s">
        <v>24</v>
      </c>
      <c r="C57" t="s">
        <v>46</v>
      </c>
      <c r="D57" t="s">
        <v>47</v>
      </c>
      <c r="L57">
        <v>93</v>
      </c>
      <c r="M57">
        <v>132</v>
      </c>
      <c r="N57">
        <f t="shared" si="0"/>
        <v>39</v>
      </c>
      <c r="R57">
        <v>0.13</v>
      </c>
      <c r="S57">
        <v>18</v>
      </c>
      <c r="T57">
        <f t="shared" si="5"/>
        <v>41</v>
      </c>
      <c r="U57" s="10">
        <f t="shared" si="6"/>
        <v>20787</v>
      </c>
      <c r="V57" s="11"/>
      <c r="W57" s="10">
        <f>IF(L57&gt;-100,U57-U57*(ABS(M57)-100)/(ABS(M57)-ABS(L57)),0)</f>
        <v>3731</v>
      </c>
      <c r="X57" s="11"/>
    </row>
    <row r="58" spans="1:24" x14ac:dyDescent="0.35">
      <c r="A58">
        <v>57</v>
      </c>
      <c r="B58" s="5" t="s">
        <v>24</v>
      </c>
      <c r="C58" s="5" t="s">
        <v>48</v>
      </c>
      <c r="D58" s="5" t="s">
        <v>49</v>
      </c>
      <c r="E58" s="6">
        <v>56.605490000000003</v>
      </c>
      <c r="F58" s="6">
        <v>-132.723964</v>
      </c>
      <c r="G58" s="6" t="s">
        <v>40</v>
      </c>
      <c r="H58" s="5" t="s">
        <v>28</v>
      </c>
      <c r="I58" s="5">
        <v>17.5</v>
      </c>
      <c r="J58" s="5" t="s">
        <v>28</v>
      </c>
      <c r="K58" s="5"/>
      <c r="L58" s="5">
        <v>0</v>
      </c>
      <c r="M58" s="5">
        <v>10</v>
      </c>
      <c r="N58" s="5">
        <f t="shared" si="0"/>
        <v>10</v>
      </c>
      <c r="O58" s="5">
        <v>0</v>
      </c>
      <c r="P58" s="5">
        <f>M63</f>
        <v>89</v>
      </c>
      <c r="Q58" s="5">
        <f>P58</f>
        <v>89</v>
      </c>
      <c r="R58" s="5">
        <v>0.03</v>
      </c>
      <c r="S58" s="5">
        <v>3</v>
      </c>
      <c r="T58" s="5">
        <f t="shared" si="5"/>
        <v>48.5</v>
      </c>
      <c r="U58" s="7">
        <f t="shared" si="6"/>
        <v>1455</v>
      </c>
      <c r="V58" s="8">
        <f>SUM(U58:U63)</f>
        <v>45532.999999999993</v>
      </c>
      <c r="W58" s="7">
        <f t="shared" ref="W58:W63" si="8">R58*T58/100*N58*100*100</f>
        <v>1455</v>
      </c>
      <c r="X58" s="9">
        <f>SUM(W58:W63)/10^6*10^4</f>
        <v>455.32999999999993</v>
      </c>
    </row>
    <row r="59" spans="1:24" x14ac:dyDescent="0.35">
      <c r="A59">
        <v>58</v>
      </c>
      <c r="B59" t="s">
        <v>24</v>
      </c>
      <c r="C59" t="s">
        <v>48</v>
      </c>
      <c r="D59" t="s">
        <v>49</v>
      </c>
      <c r="L59">
        <v>10</v>
      </c>
      <c r="M59">
        <v>25</v>
      </c>
      <c r="N59">
        <f t="shared" si="0"/>
        <v>15</v>
      </c>
      <c r="R59">
        <v>0.08</v>
      </c>
      <c r="S59">
        <v>20</v>
      </c>
      <c r="T59">
        <f t="shared" si="5"/>
        <v>40</v>
      </c>
      <c r="U59" s="10">
        <f t="shared" si="6"/>
        <v>4800</v>
      </c>
      <c r="V59" s="11"/>
      <c r="W59" s="10">
        <f t="shared" si="8"/>
        <v>4800</v>
      </c>
      <c r="X59" s="11"/>
    </row>
    <row r="60" spans="1:24" x14ac:dyDescent="0.35">
      <c r="A60">
        <v>59</v>
      </c>
      <c r="B60" t="s">
        <v>24</v>
      </c>
      <c r="C60" t="s">
        <v>48</v>
      </c>
      <c r="D60" t="s">
        <v>49</v>
      </c>
      <c r="L60">
        <v>25</v>
      </c>
      <c r="M60">
        <v>45</v>
      </c>
      <c r="N60">
        <f t="shared" si="0"/>
        <v>20</v>
      </c>
      <c r="R60">
        <v>0.1</v>
      </c>
      <c r="S60">
        <v>10</v>
      </c>
      <c r="T60">
        <f t="shared" si="5"/>
        <v>45</v>
      </c>
      <c r="U60" s="10">
        <f t="shared" si="6"/>
        <v>8999.9999999999982</v>
      </c>
      <c r="V60" s="11"/>
      <c r="W60" s="10">
        <f t="shared" si="8"/>
        <v>8999.9999999999982</v>
      </c>
      <c r="X60" s="11"/>
    </row>
    <row r="61" spans="1:24" x14ac:dyDescent="0.35">
      <c r="A61">
        <v>60</v>
      </c>
      <c r="B61" t="s">
        <v>24</v>
      </c>
      <c r="C61" t="s">
        <v>48</v>
      </c>
      <c r="D61" t="s">
        <v>49</v>
      </c>
      <c r="L61">
        <v>45</v>
      </c>
      <c r="M61">
        <v>65</v>
      </c>
      <c r="N61">
        <f t="shared" si="0"/>
        <v>20</v>
      </c>
      <c r="R61">
        <v>0.15</v>
      </c>
      <c r="S61">
        <v>7</v>
      </c>
      <c r="T61">
        <f t="shared" si="5"/>
        <v>46.5</v>
      </c>
      <c r="U61" s="10">
        <f t="shared" si="6"/>
        <v>13949.999999999996</v>
      </c>
      <c r="V61" s="11"/>
      <c r="W61" s="10">
        <f t="shared" si="8"/>
        <v>13949.999999999996</v>
      </c>
      <c r="X61" s="11"/>
    </row>
    <row r="62" spans="1:24" x14ac:dyDescent="0.35">
      <c r="A62">
        <v>61</v>
      </c>
      <c r="B62" t="s">
        <v>24</v>
      </c>
      <c r="C62" t="s">
        <v>48</v>
      </c>
      <c r="D62" t="s">
        <v>49</v>
      </c>
      <c r="L62">
        <v>65</v>
      </c>
      <c r="M62">
        <v>78</v>
      </c>
      <c r="N62">
        <f t="shared" si="0"/>
        <v>13</v>
      </c>
      <c r="R62">
        <v>0.12</v>
      </c>
      <c r="S62">
        <v>8</v>
      </c>
      <c r="T62">
        <f t="shared" si="5"/>
        <v>46</v>
      </c>
      <c r="U62" s="10">
        <f t="shared" si="6"/>
        <v>7176.0000000000009</v>
      </c>
      <c r="V62" s="11"/>
      <c r="W62" s="10">
        <f t="shared" si="8"/>
        <v>7176.0000000000009</v>
      </c>
      <c r="X62" s="11"/>
    </row>
    <row r="63" spans="1:24" x14ac:dyDescent="0.35">
      <c r="A63">
        <v>62</v>
      </c>
      <c r="B63" t="s">
        <v>24</v>
      </c>
      <c r="C63" t="s">
        <v>48</v>
      </c>
      <c r="D63" t="s">
        <v>49</v>
      </c>
      <c r="L63">
        <v>78</v>
      </c>
      <c r="M63">
        <v>89</v>
      </c>
      <c r="N63">
        <f t="shared" si="0"/>
        <v>11</v>
      </c>
      <c r="R63">
        <v>0.64</v>
      </c>
      <c r="S63">
        <v>74</v>
      </c>
      <c r="T63">
        <f t="shared" si="5"/>
        <v>13</v>
      </c>
      <c r="U63" s="10">
        <f t="shared" si="6"/>
        <v>9152</v>
      </c>
      <c r="V63" s="11"/>
      <c r="W63" s="10">
        <f t="shared" si="8"/>
        <v>9152</v>
      </c>
      <c r="X63" s="11"/>
    </row>
    <row r="64" spans="1:24" x14ac:dyDescent="0.35">
      <c r="A64">
        <v>63</v>
      </c>
      <c r="B64" s="5" t="s">
        <v>24</v>
      </c>
      <c r="C64" s="5" t="s">
        <v>50</v>
      </c>
      <c r="D64" s="5" t="s">
        <v>51</v>
      </c>
      <c r="E64" s="6">
        <v>56.314501999999997</v>
      </c>
      <c r="F64" s="6">
        <v>-132.212198</v>
      </c>
      <c r="G64" s="6" t="s">
        <v>27</v>
      </c>
      <c r="H64" s="5" t="s">
        <v>28</v>
      </c>
      <c r="I64" s="5">
        <v>17.5</v>
      </c>
      <c r="J64" s="5" t="s">
        <v>28</v>
      </c>
      <c r="K64" s="5"/>
      <c r="L64" s="5">
        <v>0</v>
      </c>
      <c r="M64" s="5">
        <v>7</v>
      </c>
      <c r="N64" s="5">
        <f t="shared" si="0"/>
        <v>7</v>
      </c>
      <c r="O64" s="5">
        <v>0</v>
      </c>
      <c r="P64" s="5">
        <f>M71</f>
        <v>213</v>
      </c>
      <c r="Q64" s="5">
        <f>P64</f>
        <v>213</v>
      </c>
      <c r="R64" s="5" t="s">
        <v>28</v>
      </c>
      <c r="S64" s="5" t="s">
        <v>28</v>
      </c>
      <c r="T64" s="5" t="s">
        <v>28</v>
      </c>
      <c r="U64" s="5" t="s">
        <v>28</v>
      </c>
      <c r="V64" s="8">
        <f>SUM(U64:U71)</f>
        <v>123717.5</v>
      </c>
      <c r="W64" s="7" t="s">
        <v>28</v>
      </c>
      <c r="X64" s="9">
        <f>SUM(W64:W71)/10^6*10^4</f>
        <v>650.07499999999993</v>
      </c>
    </row>
    <row r="65" spans="1:24" x14ac:dyDescent="0.35">
      <c r="A65">
        <v>64</v>
      </c>
      <c r="B65" t="s">
        <v>24</v>
      </c>
      <c r="C65" t="s">
        <v>50</v>
      </c>
      <c r="D65" t="s">
        <v>51</v>
      </c>
      <c r="L65">
        <v>7</v>
      </c>
      <c r="M65">
        <v>20</v>
      </c>
      <c r="N65">
        <f t="shared" si="0"/>
        <v>13</v>
      </c>
      <c r="R65">
        <v>0.17</v>
      </c>
      <c r="S65">
        <v>21</v>
      </c>
      <c r="T65">
        <f>(100-S65)/2</f>
        <v>39.5</v>
      </c>
      <c r="U65" s="10">
        <f>R65*T65/100*N65*100*100</f>
        <v>8729.5</v>
      </c>
      <c r="V65" s="11"/>
      <c r="W65" s="10">
        <f>R65*T65/100*N65*100*100</f>
        <v>8729.5</v>
      </c>
      <c r="X65" s="11"/>
    </row>
    <row r="66" spans="1:24" x14ac:dyDescent="0.35">
      <c r="A66">
        <v>65</v>
      </c>
      <c r="B66" t="s">
        <v>24</v>
      </c>
      <c r="C66" t="s">
        <v>50</v>
      </c>
      <c r="D66" t="s">
        <v>51</v>
      </c>
      <c r="L66">
        <v>20</v>
      </c>
      <c r="M66">
        <v>44</v>
      </c>
      <c r="N66">
        <f t="shared" ref="N66:N119" si="9">ABS(M66-L66)</f>
        <v>24</v>
      </c>
      <c r="R66">
        <v>0.16</v>
      </c>
      <c r="S66">
        <v>13</v>
      </c>
      <c r="T66">
        <f>(100-S66)/2</f>
        <v>43.5</v>
      </c>
      <c r="U66" s="10">
        <f>R66*T66/100*N66*100*100</f>
        <v>16704</v>
      </c>
      <c r="V66" s="11"/>
      <c r="W66" s="10">
        <f>R66*T66/100*N66*100*100</f>
        <v>16704</v>
      </c>
      <c r="X66" s="11"/>
    </row>
    <row r="67" spans="1:24" x14ac:dyDescent="0.35">
      <c r="A67">
        <v>66</v>
      </c>
      <c r="B67" t="s">
        <v>24</v>
      </c>
      <c r="C67" t="s">
        <v>50</v>
      </c>
      <c r="D67" t="s">
        <v>51</v>
      </c>
      <c r="L67">
        <v>44</v>
      </c>
      <c r="M67">
        <v>70</v>
      </c>
      <c r="N67">
        <f t="shared" si="9"/>
        <v>26</v>
      </c>
      <c r="R67">
        <v>0.31</v>
      </c>
      <c r="S67">
        <v>42</v>
      </c>
      <c r="T67">
        <f>(100-S67)/2</f>
        <v>29</v>
      </c>
      <c r="U67" s="10">
        <f>R67*T67/100*N67*100*100</f>
        <v>23374</v>
      </c>
      <c r="V67" s="11"/>
      <c r="W67" s="10">
        <f>R67*T67/100*N67*100*100</f>
        <v>23374</v>
      </c>
      <c r="X67" s="11"/>
    </row>
    <row r="68" spans="1:24" x14ac:dyDescent="0.35">
      <c r="A68">
        <v>67</v>
      </c>
      <c r="B68" t="s">
        <v>24</v>
      </c>
      <c r="C68" t="s">
        <v>50</v>
      </c>
      <c r="D68" t="s">
        <v>51</v>
      </c>
      <c r="L68">
        <v>70</v>
      </c>
      <c r="M68">
        <v>109</v>
      </c>
      <c r="N68">
        <f t="shared" si="9"/>
        <v>39</v>
      </c>
      <c r="R68">
        <v>0.24</v>
      </c>
      <c r="S68">
        <v>55</v>
      </c>
      <c r="T68">
        <f>(100-S68)/2</f>
        <v>22.5</v>
      </c>
      <c r="U68" s="10">
        <f>R68*T68/100*N68*100*100</f>
        <v>21060</v>
      </c>
      <c r="V68" s="11"/>
      <c r="W68" s="10">
        <f>IF(L68&gt;-100,U68-U68*(ABS(M68)-100)/(ABS(M68)-ABS(L68)),0)</f>
        <v>16200</v>
      </c>
      <c r="X68" s="11"/>
    </row>
    <row r="69" spans="1:24" x14ac:dyDescent="0.35">
      <c r="A69">
        <v>68</v>
      </c>
      <c r="B69" t="s">
        <v>24</v>
      </c>
      <c r="C69" t="s">
        <v>50</v>
      </c>
      <c r="D69" t="s">
        <v>51</v>
      </c>
      <c r="L69">
        <v>109</v>
      </c>
      <c r="M69">
        <v>139</v>
      </c>
      <c r="N69">
        <f t="shared" si="9"/>
        <v>30</v>
      </c>
      <c r="R69" t="s">
        <v>28</v>
      </c>
      <c r="S69" t="s">
        <v>28</v>
      </c>
      <c r="T69" t="s">
        <v>28</v>
      </c>
      <c r="U69" t="s">
        <v>28</v>
      </c>
      <c r="V69" s="11"/>
      <c r="W69" s="10" t="s">
        <v>28</v>
      </c>
      <c r="X69" s="11"/>
    </row>
    <row r="70" spans="1:24" x14ac:dyDescent="0.35">
      <c r="A70">
        <v>69</v>
      </c>
      <c r="B70" t="s">
        <v>24</v>
      </c>
      <c r="C70" t="s">
        <v>50</v>
      </c>
      <c r="D70" t="s">
        <v>51</v>
      </c>
      <c r="L70">
        <v>139</v>
      </c>
      <c r="M70">
        <v>169</v>
      </c>
      <c r="N70">
        <f t="shared" si="9"/>
        <v>30</v>
      </c>
      <c r="R70">
        <v>0.13</v>
      </c>
      <c r="S70">
        <v>10</v>
      </c>
      <c r="T70">
        <f t="shared" ref="T70:T92" si="10">(100-S70)/2</f>
        <v>45</v>
      </c>
      <c r="U70" s="10">
        <f t="shared" ref="U70:U92" si="11">R70*T70/100*N70*100*100</f>
        <v>17550</v>
      </c>
      <c r="V70" s="11"/>
      <c r="W70" s="10">
        <v>0</v>
      </c>
      <c r="X70" s="11"/>
    </row>
    <row r="71" spans="1:24" x14ac:dyDescent="0.35">
      <c r="A71">
        <v>70</v>
      </c>
      <c r="B71" t="s">
        <v>24</v>
      </c>
      <c r="C71" t="s">
        <v>50</v>
      </c>
      <c r="D71" t="s">
        <v>51</v>
      </c>
      <c r="L71">
        <v>169</v>
      </c>
      <c r="M71">
        <v>213</v>
      </c>
      <c r="N71">
        <f t="shared" si="9"/>
        <v>44</v>
      </c>
      <c r="R71">
        <v>0.25</v>
      </c>
      <c r="S71">
        <v>34</v>
      </c>
      <c r="T71">
        <f t="shared" si="10"/>
        <v>33</v>
      </c>
      <c r="U71" s="10">
        <f t="shared" si="11"/>
        <v>36300.000000000007</v>
      </c>
      <c r="V71" s="11"/>
      <c r="W71" s="10">
        <v>0</v>
      </c>
      <c r="X71" s="11"/>
    </row>
    <row r="72" spans="1:24" x14ac:dyDescent="0.35">
      <c r="A72">
        <v>71</v>
      </c>
      <c r="B72" s="5" t="s">
        <v>24</v>
      </c>
      <c r="C72" s="5" t="s">
        <v>52</v>
      </c>
      <c r="D72" s="5" t="s">
        <v>53</v>
      </c>
      <c r="E72" s="6">
        <v>58.297274267100001</v>
      </c>
      <c r="F72" s="6">
        <v>-134.549282594</v>
      </c>
      <c r="G72" s="6" t="s">
        <v>27</v>
      </c>
      <c r="H72" s="5" t="s">
        <v>28</v>
      </c>
      <c r="I72" s="5">
        <v>2.5</v>
      </c>
      <c r="J72" s="5" t="s">
        <v>28</v>
      </c>
      <c r="K72" s="5"/>
      <c r="L72" s="5">
        <v>0</v>
      </c>
      <c r="M72" s="5">
        <v>16</v>
      </c>
      <c r="N72" s="5">
        <f t="shared" si="9"/>
        <v>16</v>
      </c>
      <c r="O72" s="5">
        <v>0</v>
      </c>
      <c r="P72" s="5">
        <f>M76</f>
        <v>102</v>
      </c>
      <c r="Q72" s="5">
        <f>P72</f>
        <v>102</v>
      </c>
      <c r="R72" s="5">
        <v>0.08</v>
      </c>
      <c r="S72" s="5">
        <v>7</v>
      </c>
      <c r="T72" s="5">
        <f t="shared" si="10"/>
        <v>46.5</v>
      </c>
      <c r="U72" s="7">
        <f t="shared" si="11"/>
        <v>5952</v>
      </c>
      <c r="V72" s="8">
        <f>SUM(U72:U76)</f>
        <v>57229.5</v>
      </c>
      <c r="W72" s="7">
        <f>R72*T72/100*N72*100*100</f>
        <v>5952</v>
      </c>
      <c r="X72" s="9">
        <f>SUM(W72:W76)/10^6*10^4</f>
        <v>561.11500000000001</v>
      </c>
    </row>
    <row r="73" spans="1:24" x14ac:dyDescent="0.35">
      <c r="A73">
        <v>72</v>
      </c>
      <c r="B73" t="s">
        <v>24</v>
      </c>
      <c r="C73" t="s">
        <v>52</v>
      </c>
      <c r="D73" t="s">
        <v>53</v>
      </c>
      <c r="L73">
        <v>16</v>
      </c>
      <c r="M73">
        <v>33</v>
      </c>
      <c r="N73">
        <f t="shared" si="9"/>
        <v>17</v>
      </c>
      <c r="R73">
        <v>0.09</v>
      </c>
      <c r="S73">
        <v>13</v>
      </c>
      <c r="T73">
        <f t="shared" si="10"/>
        <v>43.5</v>
      </c>
      <c r="U73" s="10">
        <f t="shared" si="11"/>
        <v>6655.4999999999991</v>
      </c>
      <c r="V73" s="11"/>
      <c r="W73" s="10">
        <f>R73*T73/100*N73*100*100</f>
        <v>6655.4999999999991</v>
      </c>
      <c r="X73" s="11"/>
    </row>
    <row r="74" spans="1:24" x14ac:dyDescent="0.35">
      <c r="A74">
        <v>73</v>
      </c>
      <c r="B74" t="s">
        <v>24</v>
      </c>
      <c r="C74" t="s">
        <v>52</v>
      </c>
      <c r="D74" t="s">
        <v>53</v>
      </c>
      <c r="L74">
        <v>33</v>
      </c>
      <c r="M74">
        <v>60</v>
      </c>
      <c r="N74">
        <f t="shared" si="9"/>
        <v>27</v>
      </c>
      <c r="R74">
        <v>0.12</v>
      </c>
      <c r="S74">
        <v>12</v>
      </c>
      <c r="T74">
        <f t="shared" si="10"/>
        <v>44</v>
      </c>
      <c r="U74" s="10">
        <f t="shared" si="11"/>
        <v>14255.999999999998</v>
      </c>
      <c r="V74" s="11"/>
      <c r="W74" s="10">
        <f>R74*T74/100*N74*100*100</f>
        <v>14255.999999999998</v>
      </c>
      <c r="X74" s="11"/>
    </row>
    <row r="75" spans="1:24" x14ac:dyDescent="0.35">
      <c r="A75">
        <v>74</v>
      </c>
      <c r="B75" t="s">
        <v>24</v>
      </c>
      <c r="C75" t="s">
        <v>52</v>
      </c>
      <c r="D75" t="s">
        <v>53</v>
      </c>
      <c r="L75">
        <v>60</v>
      </c>
      <c r="M75">
        <v>84</v>
      </c>
      <c r="N75">
        <f t="shared" si="9"/>
        <v>24</v>
      </c>
      <c r="R75">
        <v>0.18</v>
      </c>
      <c r="S75">
        <v>6</v>
      </c>
      <c r="T75">
        <f t="shared" si="10"/>
        <v>47</v>
      </c>
      <c r="U75" s="10">
        <f t="shared" si="11"/>
        <v>20303.999999999996</v>
      </c>
      <c r="V75" s="11"/>
      <c r="W75" s="10">
        <f>R75*T75/100*N75*100*100</f>
        <v>20303.999999999996</v>
      </c>
      <c r="X75" s="11"/>
    </row>
    <row r="76" spans="1:24" x14ac:dyDescent="0.35">
      <c r="A76">
        <v>75</v>
      </c>
      <c r="B76" t="s">
        <v>24</v>
      </c>
      <c r="C76" t="s">
        <v>52</v>
      </c>
      <c r="D76" t="s">
        <v>53</v>
      </c>
      <c r="L76">
        <v>84</v>
      </c>
      <c r="M76">
        <v>102</v>
      </c>
      <c r="N76">
        <f t="shared" si="9"/>
        <v>18</v>
      </c>
      <c r="R76">
        <v>0.26</v>
      </c>
      <c r="S76">
        <v>57</v>
      </c>
      <c r="T76">
        <f t="shared" si="10"/>
        <v>21.5</v>
      </c>
      <c r="U76" s="10">
        <f t="shared" si="11"/>
        <v>10062</v>
      </c>
      <c r="V76" s="11"/>
      <c r="W76" s="10">
        <f>IF(L76&gt;-100,U76-U76*(ABS(M76)-100)/(ABS(M76)-ABS(L76)),0)</f>
        <v>8944</v>
      </c>
      <c r="X76" s="11"/>
    </row>
    <row r="77" spans="1:24" x14ac:dyDescent="0.35">
      <c r="A77">
        <v>76</v>
      </c>
      <c r="B77" s="5" t="s">
        <v>24</v>
      </c>
      <c r="C77" s="5" t="s">
        <v>54</v>
      </c>
      <c r="D77" s="5" t="s">
        <v>53</v>
      </c>
      <c r="E77" s="6">
        <v>58.2975802375</v>
      </c>
      <c r="F77" s="6">
        <v>-134.551117482</v>
      </c>
      <c r="G77" s="6" t="s">
        <v>27</v>
      </c>
      <c r="H77" s="5" t="s">
        <v>28</v>
      </c>
      <c r="I77" s="5">
        <v>7.5</v>
      </c>
      <c r="J77" s="5" t="s">
        <v>28</v>
      </c>
      <c r="K77" s="5"/>
      <c r="L77" s="5">
        <v>0</v>
      </c>
      <c r="M77" s="5">
        <v>10</v>
      </c>
      <c r="N77" s="5">
        <f t="shared" si="9"/>
        <v>10</v>
      </c>
      <c r="O77" s="5">
        <v>0</v>
      </c>
      <c r="P77" s="5">
        <f>M80</f>
        <v>51</v>
      </c>
      <c r="Q77" s="5">
        <f>P77</f>
        <v>51</v>
      </c>
      <c r="R77" s="5">
        <v>0.09</v>
      </c>
      <c r="S77" s="5">
        <v>17</v>
      </c>
      <c r="T77" s="5">
        <f t="shared" si="10"/>
        <v>41.5</v>
      </c>
      <c r="U77" s="7">
        <f t="shared" si="11"/>
        <v>3735</v>
      </c>
      <c r="V77" s="8">
        <f>SUM(U77:U80)</f>
        <v>21865</v>
      </c>
      <c r="W77" s="7">
        <f t="shared" ref="W77:W89" si="12">R77*T77/100*N77*100*100</f>
        <v>3735</v>
      </c>
      <c r="X77" s="9">
        <f>SUM(W77:W80)/10^6*10^4</f>
        <v>218.64999999999998</v>
      </c>
    </row>
    <row r="78" spans="1:24" x14ac:dyDescent="0.35">
      <c r="A78">
        <v>77</v>
      </c>
      <c r="B78" t="s">
        <v>24</v>
      </c>
      <c r="C78" t="s">
        <v>54</v>
      </c>
      <c r="D78" t="s">
        <v>53</v>
      </c>
      <c r="L78">
        <v>10</v>
      </c>
      <c r="M78">
        <v>23</v>
      </c>
      <c r="N78">
        <f t="shared" si="9"/>
        <v>13</v>
      </c>
      <c r="R78">
        <v>0.19</v>
      </c>
      <c r="S78">
        <v>52</v>
      </c>
      <c r="T78">
        <f t="shared" si="10"/>
        <v>24</v>
      </c>
      <c r="U78" s="10">
        <f t="shared" si="11"/>
        <v>5928</v>
      </c>
      <c r="V78" s="11"/>
      <c r="W78" s="10">
        <f t="shared" si="12"/>
        <v>5928</v>
      </c>
      <c r="X78" s="11"/>
    </row>
    <row r="79" spans="1:24" x14ac:dyDescent="0.35">
      <c r="A79">
        <v>78</v>
      </c>
      <c r="B79" t="s">
        <v>24</v>
      </c>
      <c r="C79" t="s">
        <v>54</v>
      </c>
      <c r="D79" t="s">
        <v>53</v>
      </c>
      <c r="L79">
        <v>23</v>
      </c>
      <c r="M79">
        <v>31</v>
      </c>
      <c r="N79">
        <f t="shared" si="9"/>
        <v>8</v>
      </c>
      <c r="R79">
        <v>0.21</v>
      </c>
      <c r="S79">
        <v>47</v>
      </c>
      <c r="T79">
        <f t="shared" si="10"/>
        <v>26.5</v>
      </c>
      <c r="U79" s="10">
        <f t="shared" si="11"/>
        <v>4452</v>
      </c>
      <c r="V79" s="11"/>
      <c r="W79" s="10">
        <f t="shared" si="12"/>
        <v>4452</v>
      </c>
      <c r="X79" s="11"/>
    </row>
    <row r="80" spans="1:24" x14ac:dyDescent="0.35">
      <c r="A80">
        <v>79</v>
      </c>
      <c r="B80" t="s">
        <v>24</v>
      </c>
      <c r="C80" t="s">
        <v>54</v>
      </c>
      <c r="D80" t="s">
        <v>53</v>
      </c>
      <c r="L80">
        <v>31</v>
      </c>
      <c r="M80">
        <v>51</v>
      </c>
      <c r="N80">
        <f t="shared" si="9"/>
        <v>20</v>
      </c>
      <c r="R80">
        <v>0.31</v>
      </c>
      <c r="S80">
        <v>75</v>
      </c>
      <c r="T80">
        <f t="shared" si="10"/>
        <v>12.5</v>
      </c>
      <c r="U80" s="10">
        <f t="shared" si="11"/>
        <v>7750</v>
      </c>
      <c r="V80" s="11"/>
      <c r="W80" s="10">
        <f t="shared" si="12"/>
        <v>7750</v>
      </c>
      <c r="X80" s="11"/>
    </row>
    <row r="81" spans="1:24" x14ac:dyDescent="0.35">
      <c r="A81">
        <v>80</v>
      </c>
      <c r="B81" s="5" t="s">
        <v>24</v>
      </c>
      <c r="C81" s="5" t="s">
        <v>55</v>
      </c>
      <c r="D81" s="5" t="s">
        <v>30</v>
      </c>
      <c r="E81" s="6">
        <v>55.724411000000003</v>
      </c>
      <c r="F81" s="6">
        <v>-132.55249900000001</v>
      </c>
      <c r="G81" s="6" t="s">
        <v>27</v>
      </c>
      <c r="H81" s="5" t="s">
        <v>28</v>
      </c>
      <c r="I81" s="5">
        <v>3.5</v>
      </c>
      <c r="J81" s="5" t="s">
        <v>28</v>
      </c>
      <c r="K81" s="5"/>
      <c r="L81" s="5">
        <v>0</v>
      </c>
      <c r="M81" s="5">
        <v>8</v>
      </c>
      <c r="N81" s="5">
        <f t="shared" si="9"/>
        <v>8</v>
      </c>
      <c r="O81" s="5">
        <v>0</v>
      </c>
      <c r="P81" s="5">
        <f>M85</f>
        <v>80</v>
      </c>
      <c r="Q81" s="5">
        <f>P81</f>
        <v>80</v>
      </c>
      <c r="R81" s="5">
        <v>0.23</v>
      </c>
      <c r="S81" s="5">
        <v>40</v>
      </c>
      <c r="T81" s="5">
        <f t="shared" si="10"/>
        <v>30</v>
      </c>
      <c r="U81" s="7">
        <f t="shared" si="11"/>
        <v>5520</v>
      </c>
      <c r="V81" s="8">
        <f>SUM(U81:U84)</f>
        <v>34795</v>
      </c>
      <c r="W81" s="7">
        <f t="shared" si="12"/>
        <v>5520</v>
      </c>
      <c r="X81" s="9">
        <f>SUM(W81:W84)/10^6*10^4</f>
        <v>347.95</v>
      </c>
    </row>
    <row r="82" spans="1:24" x14ac:dyDescent="0.35">
      <c r="A82">
        <v>81</v>
      </c>
      <c r="B82" t="s">
        <v>24</v>
      </c>
      <c r="C82" t="s">
        <v>55</v>
      </c>
      <c r="D82" t="s">
        <v>30</v>
      </c>
      <c r="L82">
        <v>8</v>
      </c>
      <c r="M82">
        <v>20</v>
      </c>
      <c r="N82">
        <f t="shared" si="9"/>
        <v>12</v>
      </c>
      <c r="R82">
        <v>0.2</v>
      </c>
      <c r="S82">
        <v>46</v>
      </c>
      <c r="T82">
        <f t="shared" si="10"/>
        <v>27</v>
      </c>
      <c r="U82" s="10">
        <f t="shared" si="11"/>
        <v>6480.0000000000009</v>
      </c>
      <c r="V82" s="11"/>
      <c r="W82" s="10">
        <f t="shared" si="12"/>
        <v>6480.0000000000009</v>
      </c>
      <c r="X82" s="11"/>
    </row>
    <row r="83" spans="1:24" x14ac:dyDescent="0.35">
      <c r="A83">
        <v>82</v>
      </c>
      <c r="B83" t="s">
        <v>24</v>
      </c>
      <c r="C83" t="s">
        <v>55</v>
      </c>
      <c r="D83" t="s">
        <v>30</v>
      </c>
      <c r="L83">
        <v>20</v>
      </c>
      <c r="M83">
        <v>39</v>
      </c>
      <c r="N83">
        <f t="shared" si="9"/>
        <v>19</v>
      </c>
      <c r="R83">
        <v>0.23</v>
      </c>
      <c r="S83">
        <v>54</v>
      </c>
      <c r="T83">
        <f t="shared" si="10"/>
        <v>23</v>
      </c>
      <c r="U83" s="10">
        <f t="shared" si="11"/>
        <v>10051</v>
      </c>
      <c r="V83" s="11"/>
      <c r="W83" s="10">
        <f t="shared" si="12"/>
        <v>10051</v>
      </c>
      <c r="X83" s="11"/>
    </row>
    <row r="84" spans="1:24" x14ac:dyDescent="0.35">
      <c r="A84">
        <v>83</v>
      </c>
      <c r="B84" t="s">
        <v>24</v>
      </c>
      <c r="C84" t="s">
        <v>55</v>
      </c>
      <c r="D84" t="s">
        <v>30</v>
      </c>
      <c r="L84">
        <v>39</v>
      </c>
      <c r="M84">
        <v>63</v>
      </c>
      <c r="N84">
        <f t="shared" si="9"/>
        <v>24</v>
      </c>
      <c r="R84">
        <v>0.18</v>
      </c>
      <c r="S84">
        <v>41</v>
      </c>
      <c r="T84">
        <f t="shared" si="10"/>
        <v>29.5</v>
      </c>
      <c r="U84" s="10">
        <f t="shared" si="11"/>
        <v>12744</v>
      </c>
      <c r="V84" s="11"/>
      <c r="W84" s="10">
        <f t="shared" si="12"/>
        <v>12744</v>
      </c>
      <c r="X84" s="11"/>
    </row>
    <row r="85" spans="1:24" x14ac:dyDescent="0.35">
      <c r="A85">
        <v>84</v>
      </c>
      <c r="B85" t="s">
        <v>24</v>
      </c>
      <c r="C85" t="s">
        <v>55</v>
      </c>
      <c r="D85" t="s">
        <v>30</v>
      </c>
      <c r="L85">
        <v>63</v>
      </c>
      <c r="M85">
        <v>80</v>
      </c>
      <c r="N85">
        <f t="shared" si="9"/>
        <v>17</v>
      </c>
      <c r="R85">
        <v>0.35</v>
      </c>
      <c r="S85">
        <v>56</v>
      </c>
      <c r="T85">
        <f t="shared" si="10"/>
        <v>22</v>
      </c>
      <c r="U85" s="10">
        <f t="shared" si="11"/>
        <v>13090</v>
      </c>
      <c r="V85" s="11"/>
      <c r="W85" s="10">
        <f t="shared" si="12"/>
        <v>13090</v>
      </c>
      <c r="X85" s="11"/>
    </row>
    <row r="86" spans="1:24" x14ac:dyDescent="0.35">
      <c r="A86">
        <v>85</v>
      </c>
      <c r="B86" s="5" t="s">
        <v>24</v>
      </c>
      <c r="C86" s="5" t="s">
        <v>56</v>
      </c>
      <c r="D86" s="5" t="s">
        <v>57</v>
      </c>
      <c r="E86" s="6">
        <v>55.724066999999998</v>
      </c>
      <c r="F86" s="6">
        <v>-132.552888</v>
      </c>
      <c r="G86" s="6" t="s">
        <v>27</v>
      </c>
      <c r="H86" s="5" t="s">
        <v>28</v>
      </c>
      <c r="I86" s="5">
        <v>3.5</v>
      </c>
      <c r="J86" s="5" t="s">
        <v>28</v>
      </c>
      <c r="K86" s="5"/>
      <c r="L86" s="5">
        <v>0</v>
      </c>
      <c r="M86" s="5">
        <v>8</v>
      </c>
      <c r="N86" s="5">
        <f t="shared" si="9"/>
        <v>8</v>
      </c>
      <c r="O86" s="5">
        <v>0</v>
      </c>
      <c r="P86" s="5">
        <f>M92</f>
        <v>200</v>
      </c>
      <c r="Q86" s="5">
        <f>P86</f>
        <v>200</v>
      </c>
      <c r="R86" s="5">
        <v>0.13</v>
      </c>
      <c r="S86" s="5">
        <v>2</v>
      </c>
      <c r="T86" s="5">
        <f t="shared" si="10"/>
        <v>49</v>
      </c>
      <c r="U86" s="7">
        <f t="shared" si="11"/>
        <v>5096.0000000000009</v>
      </c>
      <c r="V86" s="8">
        <f>SUM(U86:U89)</f>
        <v>44623</v>
      </c>
      <c r="W86" s="7">
        <f t="shared" si="12"/>
        <v>5096.0000000000009</v>
      </c>
      <c r="X86" s="9">
        <f>SUM(W86:W89)/10^6*10^4</f>
        <v>446.23</v>
      </c>
    </row>
    <row r="87" spans="1:24" x14ac:dyDescent="0.35">
      <c r="A87">
        <v>86</v>
      </c>
      <c r="B87" t="s">
        <v>24</v>
      </c>
      <c r="C87" t="s">
        <v>56</v>
      </c>
      <c r="D87" t="s">
        <v>57</v>
      </c>
      <c r="L87">
        <v>8</v>
      </c>
      <c r="M87">
        <v>27</v>
      </c>
      <c r="N87">
        <f t="shared" si="9"/>
        <v>19</v>
      </c>
      <c r="R87">
        <v>0.12</v>
      </c>
      <c r="S87">
        <v>3</v>
      </c>
      <c r="T87">
        <f t="shared" si="10"/>
        <v>48.5</v>
      </c>
      <c r="U87" s="10">
        <f t="shared" si="11"/>
        <v>11057.999999999998</v>
      </c>
      <c r="V87" s="11"/>
      <c r="W87" s="10">
        <f t="shared" si="12"/>
        <v>11057.999999999998</v>
      </c>
      <c r="X87" s="11"/>
    </row>
    <row r="88" spans="1:24" x14ac:dyDescent="0.35">
      <c r="A88">
        <v>87</v>
      </c>
      <c r="B88" t="s">
        <v>24</v>
      </c>
      <c r="C88" t="s">
        <v>56</v>
      </c>
      <c r="D88" t="s">
        <v>57</v>
      </c>
      <c r="L88">
        <v>27</v>
      </c>
      <c r="M88">
        <v>40</v>
      </c>
      <c r="N88">
        <f t="shared" si="9"/>
        <v>13</v>
      </c>
      <c r="R88">
        <v>0.17</v>
      </c>
      <c r="S88">
        <v>2</v>
      </c>
      <c r="T88">
        <f t="shared" si="10"/>
        <v>49</v>
      </c>
      <c r="U88" s="10">
        <f t="shared" si="11"/>
        <v>10829</v>
      </c>
      <c r="V88" s="11"/>
      <c r="W88" s="10">
        <f t="shared" si="12"/>
        <v>10829</v>
      </c>
      <c r="X88" s="11"/>
    </row>
    <row r="89" spans="1:24" x14ac:dyDescent="0.35">
      <c r="A89">
        <v>88</v>
      </c>
      <c r="B89" t="s">
        <v>24</v>
      </c>
      <c r="C89" t="s">
        <v>56</v>
      </c>
      <c r="D89" t="s">
        <v>57</v>
      </c>
      <c r="L89">
        <v>40</v>
      </c>
      <c r="M89">
        <v>70</v>
      </c>
      <c r="N89">
        <f t="shared" si="9"/>
        <v>30</v>
      </c>
      <c r="R89">
        <v>0.12</v>
      </c>
      <c r="S89">
        <v>2</v>
      </c>
      <c r="T89">
        <f t="shared" si="10"/>
        <v>49</v>
      </c>
      <c r="U89" s="10">
        <f t="shared" si="11"/>
        <v>17640</v>
      </c>
      <c r="V89" s="11"/>
      <c r="W89" s="10">
        <f t="shared" si="12"/>
        <v>17640</v>
      </c>
      <c r="X89" s="11"/>
    </row>
    <row r="90" spans="1:24" x14ac:dyDescent="0.35">
      <c r="A90">
        <v>89</v>
      </c>
      <c r="B90" t="s">
        <v>24</v>
      </c>
      <c r="C90" t="s">
        <v>56</v>
      </c>
      <c r="D90" t="s">
        <v>57</v>
      </c>
      <c r="L90">
        <v>70</v>
      </c>
      <c r="M90">
        <v>115</v>
      </c>
      <c r="N90">
        <f t="shared" si="9"/>
        <v>45</v>
      </c>
      <c r="R90">
        <v>0.13</v>
      </c>
      <c r="S90">
        <v>10</v>
      </c>
      <c r="T90">
        <f t="shared" si="10"/>
        <v>45</v>
      </c>
      <c r="U90" s="10">
        <f t="shared" si="11"/>
        <v>26325</v>
      </c>
      <c r="V90" s="11"/>
      <c r="W90" s="10">
        <f>IF(L90&gt;-100,U90-U90*(ABS(M90)-100)/(ABS(M90)-ABS(L90)),0)</f>
        <v>17550</v>
      </c>
      <c r="X90" s="11"/>
    </row>
    <row r="91" spans="1:24" x14ac:dyDescent="0.35">
      <c r="A91">
        <v>90</v>
      </c>
      <c r="B91" t="s">
        <v>24</v>
      </c>
      <c r="C91" t="s">
        <v>56</v>
      </c>
      <c r="D91" t="s">
        <v>57</v>
      </c>
      <c r="L91">
        <v>115</v>
      </c>
      <c r="M91">
        <v>150</v>
      </c>
      <c r="N91">
        <f t="shared" si="9"/>
        <v>35</v>
      </c>
      <c r="R91">
        <v>0.24</v>
      </c>
      <c r="S91">
        <v>55</v>
      </c>
      <c r="T91">
        <f t="shared" si="10"/>
        <v>22.5</v>
      </c>
      <c r="U91" s="10">
        <f t="shared" si="11"/>
        <v>18899.999999999996</v>
      </c>
      <c r="V91" s="11"/>
      <c r="W91" s="10">
        <v>0</v>
      </c>
      <c r="X91" s="11"/>
    </row>
    <row r="92" spans="1:24" x14ac:dyDescent="0.35">
      <c r="A92">
        <v>91</v>
      </c>
      <c r="B92" t="s">
        <v>24</v>
      </c>
      <c r="C92" t="s">
        <v>56</v>
      </c>
      <c r="D92" t="s">
        <v>57</v>
      </c>
      <c r="L92">
        <v>150</v>
      </c>
      <c r="M92">
        <v>200</v>
      </c>
      <c r="N92">
        <f t="shared" si="9"/>
        <v>50</v>
      </c>
      <c r="R92">
        <v>0.19</v>
      </c>
      <c r="S92">
        <v>18</v>
      </c>
      <c r="T92">
        <f t="shared" si="10"/>
        <v>41</v>
      </c>
      <c r="U92" s="10">
        <f t="shared" si="11"/>
        <v>38950</v>
      </c>
      <c r="V92" s="11"/>
      <c r="W92" s="10">
        <v>0</v>
      </c>
      <c r="X92" s="11"/>
    </row>
    <row r="93" spans="1:24" x14ac:dyDescent="0.35">
      <c r="A93">
        <v>92</v>
      </c>
      <c r="B93" s="5" t="s">
        <v>24</v>
      </c>
      <c r="C93" s="5" t="s">
        <v>58</v>
      </c>
      <c r="D93" s="5" t="s">
        <v>57</v>
      </c>
      <c r="E93" s="6">
        <v>0</v>
      </c>
      <c r="F93" s="6">
        <v>0</v>
      </c>
      <c r="G93" s="6" t="s">
        <v>40</v>
      </c>
      <c r="H93" s="5" t="s">
        <v>28</v>
      </c>
      <c r="I93" s="5">
        <v>17.5</v>
      </c>
      <c r="J93" s="5" t="s">
        <v>28</v>
      </c>
      <c r="K93" s="5"/>
      <c r="L93" s="5">
        <v>2</v>
      </c>
      <c r="M93" s="5">
        <v>5</v>
      </c>
      <c r="N93" s="5">
        <f t="shared" si="9"/>
        <v>3</v>
      </c>
      <c r="O93" s="5">
        <v>0</v>
      </c>
      <c r="P93" s="5">
        <f>M98</f>
        <v>205</v>
      </c>
      <c r="Q93" s="5">
        <f>P93</f>
        <v>205</v>
      </c>
      <c r="R93" s="5" t="s">
        <v>28</v>
      </c>
      <c r="S93" s="5" t="s">
        <v>28</v>
      </c>
      <c r="T93" s="5" t="s">
        <v>28</v>
      </c>
      <c r="U93" s="5" t="s">
        <v>28</v>
      </c>
      <c r="V93" s="8">
        <f>SUM(U93:U98)</f>
        <v>135357.5</v>
      </c>
      <c r="W93" s="7" t="s">
        <v>28</v>
      </c>
      <c r="X93" s="9">
        <f>SUM(W93:W98)/10^6*10^4</f>
        <v>684.72500000000002</v>
      </c>
    </row>
    <row r="94" spans="1:24" x14ac:dyDescent="0.35">
      <c r="A94">
        <v>93</v>
      </c>
      <c r="B94" t="s">
        <v>24</v>
      </c>
      <c r="C94" t="s">
        <v>58</v>
      </c>
      <c r="D94" t="s">
        <v>57</v>
      </c>
      <c r="L94">
        <v>5</v>
      </c>
      <c r="M94">
        <v>24</v>
      </c>
      <c r="N94">
        <f t="shared" si="9"/>
        <v>19</v>
      </c>
      <c r="R94">
        <v>0.25</v>
      </c>
      <c r="S94">
        <v>37</v>
      </c>
      <c r="T94">
        <f>(100-S94)/2</f>
        <v>31.5</v>
      </c>
      <c r="U94" s="10">
        <f>R94*T94/100*N94*100*100</f>
        <v>14962.5</v>
      </c>
      <c r="V94" s="11"/>
      <c r="W94" s="10">
        <f>R94*T94/100*N94*100*100</f>
        <v>14962.5</v>
      </c>
      <c r="X94" s="11"/>
    </row>
    <row r="95" spans="1:24" x14ac:dyDescent="0.35">
      <c r="A95">
        <v>94</v>
      </c>
      <c r="B95" t="s">
        <v>24</v>
      </c>
      <c r="C95" t="s">
        <v>58</v>
      </c>
      <c r="D95" t="s">
        <v>57</v>
      </c>
      <c r="L95">
        <v>24</v>
      </c>
      <c r="M95">
        <v>50</v>
      </c>
      <c r="N95">
        <f t="shared" si="9"/>
        <v>26</v>
      </c>
      <c r="R95">
        <v>0.17</v>
      </c>
      <c r="S95">
        <v>15</v>
      </c>
      <c r="T95">
        <f>(100-S95)/2</f>
        <v>42.5</v>
      </c>
      <c r="U95" s="10">
        <f>R95*T95/100*N95*100*100</f>
        <v>18785.000000000004</v>
      </c>
      <c r="V95" s="11"/>
      <c r="W95" s="10">
        <f>R95*T95/100*N95*100*100</f>
        <v>18785.000000000004</v>
      </c>
      <c r="X95" s="11"/>
    </row>
    <row r="96" spans="1:24" x14ac:dyDescent="0.35">
      <c r="A96">
        <v>95</v>
      </c>
      <c r="B96" t="s">
        <v>24</v>
      </c>
      <c r="C96" t="s">
        <v>58</v>
      </c>
      <c r="D96" t="s">
        <v>57</v>
      </c>
      <c r="L96">
        <v>50</v>
      </c>
      <c r="M96">
        <v>95</v>
      </c>
      <c r="N96">
        <f t="shared" si="9"/>
        <v>45</v>
      </c>
      <c r="R96">
        <v>0.15</v>
      </c>
      <c r="S96">
        <v>8</v>
      </c>
      <c r="T96">
        <f>(100-S96)/2</f>
        <v>46</v>
      </c>
      <c r="U96" s="10">
        <f>R96*T96/100*N96*100*100</f>
        <v>31049.999999999993</v>
      </c>
      <c r="V96" s="11"/>
      <c r="W96" s="10">
        <f>R96*T96/100*N96*100*100</f>
        <v>31049.999999999993</v>
      </c>
      <c r="X96" s="11"/>
    </row>
    <row r="97" spans="1:24" x14ac:dyDescent="0.35">
      <c r="A97">
        <v>96</v>
      </c>
      <c r="B97" t="s">
        <v>24</v>
      </c>
      <c r="C97" t="s">
        <v>58</v>
      </c>
      <c r="D97" t="s">
        <v>57</v>
      </c>
      <c r="L97">
        <v>95</v>
      </c>
      <c r="M97">
        <v>135</v>
      </c>
      <c r="N97">
        <f t="shared" si="9"/>
        <v>40</v>
      </c>
      <c r="R97">
        <v>0.15</v>
      </c>
      <c r="S97">
        <v>2</v>
      </c>
      <c r="T97">
        <f>(100-S97)/2</f>
        <v>49</v>
      </c>
      <c r="U97" s="10">
        <f>R97*T97/100*N97*100*100</f>
        <v>29400</v>
      </c>
      <c r="V97" s="11"/>
      <c r="W97" s="10">
        <f>IF(L97&gt;-100,U97-U97*(ABS(M97)-100)/(ABS(M97)-ABS(L97)),0)</f>
        <v>3675</v>
      </c>
      <c r="X97" s="11"/>
    </row>
    <row r="98" spans="1:24" x14ac:dyDescent="0.35">
      <c r="A98">
        <v>97</v>
      </c>
      <c r="B98" t="s">
        <v>24</v>
      </c>
      <c r="C98" t="s">
        <v>58</v>
      </c>
      <c r="D98" t="s">
        <v>57</v>
      </c>
      <c r="L98">
        <v>135</v>
      </c>
      <c r="M98">
        <v>205</v>
      </c>
      <c r="N98">
        <f t="shared" si="9"/>
        <v>70</v>
      </c>
      <c r="R98">
        <v>0.12</v>
      </c>
      <c r="S98">
        <v>2</v>
      </c>
      <c r="T98">
        <f>(100-S98)/2</f>
        <v>49</v>
      </c>
      <c r="U98" s="10">
        <f>R98*T98/100*N98*100*100</f>
        <v>41160</v>
      </c>
      <c r="V98" s="11"/>
      <c r="W98" s="10">
        <v>0</v>
      </c>
      <c r="X98" s="11"/>
    </row>
    <row r="99" spans="1:24" x14ac:dyDescent="0.35">
      <c r="A99">
        <v>98</v>
      </c>
      <c r="B99" s="5" t="s">
        <v>24</v>
      </c>
      <c r="C99" s="5" t="s">
        <v>59</v>
      </c>
      <c r="D99" s="5" t="s">
        <v>36</v>
      </c>
      <c r="E99" s="3">
        <v>56.404684000000003</v>
      </c>
      <c r="F99" s="3">
        <v>-132.95901599999999</v>
      </c>
      <c r="G99" s="3" t="s">
        <v>27</v>
      </c>
      <c r="H99" s="5" t="s">
        <v>28</v>
      </c>
      <c r="I99" s="5">
        <v>1</v>
      </c>
      <c r="J99" s="5" t="s">
        <v>28</v>
      </c>
      <c r="K99" s="5"/>
      <c r="L99" s="5">
        <v>0</v>
      </c>
      <c r="M99" s="5">
        <v>4</v>
      </c>
      <c r="N99" s="5">
        <f t="shared" si="9"/>
        <v>4</v>
      </c>
      <c r="O99" s="5">
        <v>0</v>
      </c>
      <c r="P99" s="5">
        <f>M103</f>
        <v>87</v>
      </c>
      <c r="Q99" s="5">
        <f>P99</f>
        <v>87</v>
      </c>
      <c r="R99" s="5" t="s">
        <v>28</v>
      </c>
      <c r="S99" s="5" t="s">
        <v>28</v>
      </c>
      <c r="T99" s="5" t="s">
        <v>28</v>
      </c>
      <c r="U99" s="5" t="s">
        <v>28</v>
      </c>
      <c r="V99" s="8">
        <f>SUM(U99:U103)</f>
        <v>45789</v>
      </c>
      <c r="W99" s="7" t="s">
        <v>28</v>
      </c>
      <c r="X99" s="9">
        <f>SUM(W99:W103)/10^6*10^4</f>
        <v>457.89000000000004</v>
      </c>
    </row>
    <row r="100" spans="1:24" x14ac:dyDescent="0.35">
      <c r="A100">
        <v>99</v>
      </c>
      <c r="B100" t="s">
        <v>24</v>
      </c>
      <c r="C100" t="s">
        <v>59</v>
      </c>
      <c r="D100" t="s">
        <v>36</v>
      </c>
      <c r="L100">
        <v>4</v>
      </c>
      <c r="M100">
        <v>19</v>
      </c>
      <c r="N100">
        <f t="shared" si="9"/>
        <v>15</v>
      </c>
      <c r="R100">
        <v>0.12</v>
      </c>
      <c r="S100">
        <v>14</v>
      </c>
      <c r="T100">
        <f t="shared" ref="T100:T119" si="13">(100-S100)/2</f>
        <v>43</v>
      </c>
      <c r="U100" s="10">
        <f t="shared" ref="U100:U119" si="14">R100*T100/100*N100*100*100</f>
        <v>7740.0000000000009</v>
      </c>
      <c r="V100" s="11"/>
      <c r="W100" s="10">
        <f t="shared" ref="W100:W112" si="15">R100*T100/100*N100*100*100</f>
        <v>7740.0000000000009</v>
      </c>
      <c r="X100" s="11"/>
    </row>
    <row r="101" spans="1:24" x14ac:dyDescent="0.35">
      <c r="A101">
        <v>100</v>
      </c>
      <c r="B101" t="s">
        <v>24</v>
      </c>
      <c r="C101" t="s">
        <v>59</v>
      </c>
      <c r="D101" t="s">
        <v>36</v>
      </c>
      <c r="L101">
        <v>19</v>
      </c>
      <c r="M101">
        <v>49</v>
      </c>
      <c r="N101">
        <f t="shared" si="9"/>
        <v>30</v>
      </c>
      <c r="R101">
        <v>0.13</v>
      </c>
      <c r="S101">
        <v>21</v>
      </c>
      <c r="T101">
        <f t="shared" si="13"/>
        <v>39.5</v>
      </c>
      <c r="U101" s="10">
        <f t="shared" si="14"/>
        <v>15405.000000000002</v>
      </c>
      <c r="V101" s="11"/>
      <c r="W101" s="10">
        <f t="shared" si="15"/>
        <v>15405.000000000002</v>
      </c>
      <c r="X101" s="11"/>
    </row>
    <row r="102" spans="1:24" x14ac:dyDescent="0.35">
      <c r="A102">
        <v>101</v>
      </c>
      <c r="B102" t="s">
        <v>24</v>
      </c>
      <c r="C102" t="s">
        <v>59</v>
      </c>
      <c r="D102" t="s">
        <v>36</v>
      </c>
      <c r="L102">
        <v>49</v>
      </c>
      <c r="M102">
        <v>75</v>
      </c>
      <c r="N102">
        <f t="shared" si="9"/>
        <v>26</v>
      </c>
      <c r="R102">
        <v>0.18</v>
      </c>
      <c r="S102">
        <v>29</v>
      </c>
      <c r="T102">
        <f t="shared" si="13"/>
        <v>35.5</v>
      </c>
      <c r="U102" s="10">
        <f t="shared" si="14"/>
        <v>16614</v>
      </c>
      <c r="V102" s="11"/>
      <c r="W102" s="10">
        <f t="shared" si="15"/>
        <v>16614</v>
      </c>
      <c r="X102" s="11"/>
    </row>
    <row r="103" spans="1:24" x14ac:dyDescent="0.35">
      <c r="A103">
        <v>102</v>
      </c>
      <c r="B103" t="s">
        <v>24</v>
      </c>
      <c r="C103" t="s">
        <v>59</v>
      </c>
      <c r="D103" t="s">
        <v>36</v>
      </c>
      <c r="L103">
        <v>75</v>
      </c>
      <c r="M103">
        <v>87</v>
      </c>
      <c r="N103">
        <f t="shared" si="9"/>
        <v>12</v>
      </c>
      <c r="R103">
        <v>0.15</v>
      </c>
      <c r="S103">
        <v>33</v>
      </c>
      <c r="T103">
        <f t="shared" si="13"/>
        <v>33.5</v>
      </c>
      <c r="U103" s="10">
        <f t="shared" si="14"/>
        <v>6030</v>
      </c>
      <c r="V103" s="11"/>
      <c r="W103" s="10">
        <f t="shared" si="15"/>
        <v>6030</v>
      </c>
      <c r="X103" s="11"/>
    </row>
    <row r="104" spans="1:24" x14ac:dyDescent="0.35">
      <c r="A104">
        <v>103</v>
      </c>
      <c r="B104" s="5" t="s">
        <v>24</v>
      </c>
      <c r="C104" s="5" t="s">
        <v>60</v>
      </c>
      <c r="D104" s="5" t="s">
        <v>53</v>
      </c>
      <c r="E104" s="3">
        <v>56.3022865047</v>
      </c>
      <c r="F104" s="3">
        <v>-132.20643703900001</v>
      </c>
      <c r="G104" s="3" t="s">
        <v>27</v>
      </c>
      <c r="H104" s="5" t="s">
        <v>28</v>
      </c>
      <c r="I104" s="5">
        <v>22.5</v>
      </c>
      <c r="J104" s="5" t="s">
        <v>28</v>
      </c>
      <c r="K104" s="5"/>
      <c r="L104" s="5">
        <v>0</v>
      </c>
      <c r="M104" s="5">
        <v>11</v>
      </c>
      <c r="N104" s="5">
        <f t="shared" si="9"/>
        <v>11</v>
      </c>
      <c r="O104" s="5">
        <v>0</v>
      </c>
      <c r="P104" s="5">
        <f>M107</f>
        <v>70</v>
      </c>
      <c r="Q104" s="5">
        <f>P104</f>
        <v>70</v>
      </c>
      <c r="R104" s="5">
        <v>0.09</v>
      </c>
      <c r="S104" s="5">
        <v>8</v>
      </c>
      <c r="T104" s="5">
        <f t="shared" si="13"/>
        <v>46</v>
      </c>
      <c r="U104" s="7">
        <f t="shared" si="14"/>
        <v>4554</v>
      </c>
      <c r="V104" s="8">
        <f>SUM(U104:U107)</f>
        <v>47010</v>
      </c>
      <c r="W104" s="7">
        <f t="shared" si="15"/>
        <v>4554</v>
      </c>
      <c r="X104" s="9">
        <f>SUM(W104:W107)/10^6*10^4</f>
        <v>470.1</v>
      </c>
    </row>
    <row r="105" spans="1:24" x14ac:dyDescent="0.35">
      <c r="A105">
        <v>104</v>
      </c>
      <c r="B105" t="s">
        <v>24</v>
      </c>
      <c r="C105" t="s">
        <v>60</v>
      </c>
      <c r="D105" t="s">
        <v>53</v>
      </c>
      <c r="L105">
        <v>11</v>
      </c>
      <c r="M105">
        <v>26</v>
      </c>
      <c r="N105">
        <f t="shared" si="9"/>
        <v>15</v>
      </c>
      <c r="R105">
        <v>0.22</v>
      </c>
      <c r="S105">
        <v>18</v>
      </c>
      <c r="T105">
        <f t="shared" si="13"/>
        <v>41</v>
      </c>
      <c r="U105" s="10">
        <f t="shared" si="14"/>
        <v>13530.000000000002</v>
      </c>
      <c r="V105" s="11"/>
      <c r="W105" s="10">
        <f t="shared" si="15"/>
        <v>13530.000000000002</v>
      </c>
      <c r="X105" s="11"/>
    </row>
    <row r="106" spans="1:24" x14ac:dyDescent="0.35">
      <c r="A106">
        <v>105</v>
      </c>
      <c r="B106" t="s">
        <v>24</v>
      </c>
      <c r="C106" t="s">
        <v>60</v>
      </c>
      <c r="D106" t="s">
        <v>53</v>
      </c>
      <c r="L106">
        <v>26</v>
      </c>
      <c r="M106">
        <v>53</v>
      </c>
      <c r="N106">
        <f t="shared" si="9"/>
        <v>27</v>
      </c>
      <c r="R106">
        <v>0.15</v>
      </c>
      <c r="S106">
        <v>4</v>
      </c>
      <c r="T106">
        <f t="shared" si="13"/>
        <v>48</v>
      </c>
      <c r="U106" s="10">
        <f t="shared" si="14"/>
        <v>19440</v>
      </c>
      <c r="V106" s="11"/>
      <c r="W106" s="10">
        <f t="shared" si="15"/>
        <v>19440</v>
      </c>
      <c r="X106" s="11"/>
    </row>
    <row r="107" spans="1:24" x14ac:dyDescent="0.35">
      <c r="A107">
        <v>106</v>
      </c>
      <c r="B107" t="s">
        <v>24</v>
      </c>
      <c r="C107" t="s">
        <v>60</v>
      </c>
      <c r="D107" t="s">
        <v>53</v>
      </c>
      <c r="L107">
        <v>53</v>
      </c>
      <c r="M107">
        <v>70</v>
      </c>
      <c r="N107">
        <f t="shared" si="9"/>
        <v>17</v>
      </c>
      <c r="R107">
        <v>0.18</v>
      </c>
      <c r="S107">
        <v>38</v>
      </c>
      <c r="T107">
        <f t="shared" si="13"/>
        <v>31</v>
      </c>
      <c r="U107" s="10">
        <f t="shared" si="14"/>
        <v>9486</v>
      </c>
      <c r="V107" s="11"/>
      <c r="W107" s="10">
        <f t="shared" si="15"/>
        <v>9486</v>
      </c>
      <c r="X107" s="11"/>
    </row>
    <row r="108" spans="1:24" x14ac:dyDescent="0.35">
      <c r="A108">
        <v>107</v>
      </c>
      <c r="B108" s="5" t="s">
        <v>24</v>
      </c>
      <c r="C108" s="5" t="s">
        <v>61</v>
      </c>
      <c r="D108" s="5" t="s">
        <v>62</v>
      </c>
      <c r="E108" s="3">
        <v>56.3022900303</v>
      </c>
      <c r="F108" s="3">
        <v>-132.20558329100001</v>
      </c>
      <c r="G108" s="3" t="s">
        <v>27</v>
      </c>
      <c r="H108" s="5" t="s">
        <v>28</v>
      </c>
      <c r="I108" s="5">
        <v>7.5</v>
      </c>
      <c r="J108" s="5" t="s">
        <v>28</v>
      </c>
      <c r="K108" s="5"/>
      <c r="L108" s="5">
        <v>0</v>
      </c>
      <c r="M108" s="5">
        <v>7</v>
      </c>
      <c r="N108" s="5">
        <f t="shared" si="9"/>
        <v>7</v>
      </c>
      <c r="O108" s="5">
        <v>0</v>
      </c>
      <c r="P108" s="5">
        <f>M113</f>
        <v>130</v>
      </c>
      <c r="Q108" s="5">
        <f>P108</f>
        <v>130</v>
      </c>
      <c r="R108" s="5">
        <v>0.1</v>
      </c>
      <c r="S108" s="5">
        <v>3</v>
      </c>
      <c r="T108" s="5">
        <f t="shared" si="13"/>
        <v>48.5</v>
      </c>
      <c r="U108" s="7">
        <f t="shared" si="14"/>
        <v>3395.0000000000009</v>
      </c>
      <c r="V108" s="8">
        <f>SUM(U108:U111)</f>
        <v>26364</v>
      </c>
      <c r="W108" s="7">
        <f t="shared" si="15"/>
        <v>3395.0000000000009</v>
      </c>
      <c r="X108" s="9">
        <f>SUM(W108:W111)/10^6*10^4</f>
        <v>263.64</v>
      </c>
    </row>
    <row r="109" spans="1:24" x14ac:dyDescent="0.35">
      <c r="A109">
        <v>108</v>
      </c>
      <c r="B109" t="s">
        <v>24</v>
      </c>
      <c r="C109" t="s">
        <v>61</v>
      </c>
      <c r="D109" t="s">
        <v>62</v>
      </c>
      <c r="L109">
        <v>7</v>
      </c>
      <c r="M109">
        <v>15</v>
      </c>
      <c r="N109">
        <f t="shared" si="9"/>
        <v>8</v>
      </c>
      <c r="R109">
        <v>0.17</v>
      </c>
      <c r="S109">
        <v>9</v>
      </c>
      <c r="T109">
        <f t="shared" si="13"/>
        <v>45.5</v>
      </c>
      <c r="U109" s="10">
        <f t="shared" si="14"/>
        <v>6188</v>
      </c>
      <c r="V109" s="11"/>
      <c r="W109" s="10">
        <f t="shared" si="15"/>
        <v>6188</v>
      </c>
      <c r="X109" s="11"/>
    </row>
    <row r="110" spans="1:24" x14ac:dyDescent="0.35">
      <c r="A110">
        <v>109</v>
      </c>
      <c r="B110" t="s">
        <v>24</v>
      </c>
      <c r="C110" t="s">
        <v>61</v>
      </c>
      <c r="D110" t="s">
        <v>62</v>
      </c>
      <c r="L110">
        <v>15</v>
      </c>
      <c r="M110">
        <v>22</v>
      </c>
      <c r="N110">
        <f t="shared" si="9"/>
        <v>7</v>
      </c>
      <c r="R110">
        <v>0.1</v>
      </c>
      <c r="S110">
        <v>3</v>
      </c>
      <c r="T110">
        <f t="shared" si="13"/>
        <v>48.5</v>
      </c>
      <c r="U110" s="10">
        <f t="shared" si="14"/>
        <v>3395.0000000000009</v>
      </c>
      <c r="V110" s="11"/>
      <c r="W110" s="10">
        <f t="shared" si="15"/>
        <v>3395.0000000000009</v>
      </c>
      <c r="X110" s="11"/>
    </row>
    <row r="111" spans="1:24" x14ac:dyDescent="0.35">
      <c r="A111">
        <v>110</v>
      </c>
      <c r="B111" t="s">
        <v>24</v>
      </c>
      <c r="C111" t="s">
        <v>61</v>
      </c>
      <c r="D111" t="s">
        <v>62</v>
      </c>
      <c r="L111">
        <v>22</v>
      </c>
      <c r="M111">
        <v>45</v>
      </c>
      <c r="N111">
        <f t="shared" si="9"/>
        <v>23</v>
      </c>
      <c r="R111">
        <v>0.12</v>
      </c>
      <c r="S111">
        <v>3</v>
      </c>
      <c r="T111">
        <f t="shared" si="13"/>
        <v>48.5</v>
      </c>
      <c r="U111" s="10">
        <f t="shared" si="14"/>
        <v>13385.999999999998</v>
      </c>
      <c r="V111" s="11"/>
      <c r="W111" s="10">
        <f t="shared" si="15"/>
        <v>13385.999999999998</v>
      </c>
      <c r="X111" s="11"/>
    </row>
    <row r="112" spans="1:24" x14ac:dyDescent="0.35">
      <c r="A112">
        <v>111</v>
      </c>
      <c r="B112" t="s">
        <v>24</v>
      </c>
      <c r="C112" t="s">
        <v>61</v>
      </c>
      <c r="D112" t="s">
        <v>62</v>
      </c>
      <c r="L112">
        <v>45</v>
      </c>
      <c r="M112">
        <v>90</v>
      </c>
      <c r="N112">
        <f t="shared" si="9"/>
        <v>45</v>
      </c>
      <c r="R112">
        <v>0.08</v>
      </c>
      <c r="S112">
        <v>3</v>
      </c>
      <c r="T112">
        <f t="shared" si="13"/>
        <v>48.5</v>
      </c>
      <c r="U112" s="10">
        <f t="shared" si="14"/>
        <v>17460</v>
      </c>
      <c r="V112" s="11"/>
      <c r="W112" s="10">
        <f t="shared" si="15"/>
        <v>17460</v>
      </c>
      <c r="X112" s="11"/>
    </row>
    <row r="113" spans="1:24" x14ac:dyDescent="0.35">
      <c r="A113">
        <v>112</v>
      </c>
      <c r="B113" t="s">
        <v>24</v>
      </c>
      <c r="C113" t="s">
        <v>61</v>
      </c>
      <c r="D113" t="s">
        <v>62</v>
      </c>
      <c r="L113">
        <v>90</v>
      </c>
      <c r="M113">
        <v>130</v>
      </c>
      <c r="N113">
        <f t="shared" si="9"/>
        <v>40</v>
      </c>
      <c r="R113">
        <v>0.13</v>
      </c>
      <c r="S113">
        <v>4</v>
      </c>
      <c r="T113">
        <f t="shared" si="13"/>
        <v>48</v>
      </c>
      <c r="U113" s="10">
        <f t="shared" si="14"/>
        <v>24960</v>
      </c>
      <c r="V113" s="11"/>
      <c r="W113" s="10">
        <f>IF(L113&gt;-100,U113-U113*(ABS(M113)-100)/(ABS(M113)-ABS(L113)),0)</f>
        <v>6240</v>
      </c>
      <c r="X113" s="11"/>
    </row>
    <row r="114" spans="1:24" x14ac:dyDescent="0.35">
      <c r="A114">
        <v>113</v>
      </c>
      <c r="B114" s="5" t="s">
        <v>24</v>
      </c>
      <c r="C114" s="5" t="s">
        <v>63</v>
      </c>
      <c r="D114" s="5" t="s">
        <v>47</v>
      </c>
      <c r="E114" s="6">
        <v>0</v>
      </c>
      <c r="F114" s="6">
        <v>0</v>
      </c>
      <c r="G114" s="6" t="s">
        <v>40</v>
      </c>
      <c r="H114" s="5" t="s">
        <v>28</v>
      </c>
      <c r="I114" s="5">
        <v>2.5</v>
      </c>
      <c r="J114" s="5" t="s">
        <v>28</v>
      </c>
      <c r="K114" s="5"/>
      <c r="L114" s="5">
        <v>0</v>
      </c>
      <c r="M114" s="5">
        <v>8</v>
      </c>
      <c r="N114" s="5">
        <f t="shared" si="9"/>
        <v>8</v>
      </c>
      <c r="O114" s="5">
        <v>0</v>
      </c>
      <c r="P114" s="5">
        <f>M119</f>
        <v>150</v>
      </c>
      <c r="Q114" s="5">
        <f>P114</f>
        <v>150</v>
      </c>
      <c r="R114" s="5">
        <v>0.09</v>
      </c>
      <c r="S114" s="5">
        <v>3</v>
      </c>
      <c r="T114" s="5">
        <f t="shared" si="13"/>
        <v>48.5</v>
      </c>
      <c r="U114" s="7">
        <f t="shared" si="14"/>
        <v>3492</v>
      </c>
      <c r="V114" s="8">
        <f>SUM(U114:U117)</f>
        <v>43019.500000000007</v>
      </c>
      <c r="W114" s="7">
        <f>R114*T114/100*N114*100*100</f>
        <v>3492</v>
      </c>
      <c r="X114" s="9">
        <f>SUM(W114:W117)/10^6*10^4</f>
        <v>430.19500000000011</v>
      </c>
    </row>
    <row r="115" spans="1:24" x14ac:dyDescent="0.35">
      <c r="A115">
        <v>114</v>
      </c>
      <c r="B115" t="s">
        <v>24</v>
      </c>
      <c r="C115" t="s">
        <v>63</v>
      </c>
      <c r="D115" t="s">
        <v>47</v>
      </c>
      <c r="L115">
        <v>8</v>
      </c>
      <c r="M115">
        <v>33</v>
      </c>
      <c r="N115">
        <f t="shared" si="9"/>
        <v>25</v>
      </c>
      <c r="R115">
        <v>0.13</v>
      </c>
      <c r="S115">
        <v>3</v>
      </c>
      <c r="T115">
        <f t="shared" si="13"/>
        <v>48.5</v>
      </c>
      <c r="U115" s="10">
        <f t="shared" si="14"/>
        <v>15762.500000000004</v>
      </c>
      <c r="W115" s="10">
        <f>R115*T115/100*N115*100*100</f>
        <v>15762.500000000004</v>
      </c>
    </row>
    <row r="116" spans="1:24" x14ac:dyDescent="0.35">
      <c r="A116">
        <v>115</v>
      </c>
      <c r="B116" t="s">
        <v>24</v>
      </c>
      <c r="C116" t="s">
        <v>63</v>
      </c>
      <c r="D116" t="s">
        <v>47</v>
      </c>
      <c r="L116">
        <v>33</v>
      </c>
      <c r="M116">
        <v>63</v>
      </c>
      <c r="N116">
        <f t="shared" si="9"/>
        <v>30</v>
      </c>
      <c r="R116">
        <v>0.09</v>
      </c>
      <c r="S116">
        <v>3</v>
      </c>
      <c r="T116">
        <f t="shared" si="13"/>
        <v>48.5</v>
      </c>
      <c r="U116" s="10">
        <f t="shared" si="14"/>
        <v>13095.000000000002</v>
      </c>
      <c r="W116" s="10">
        <f>R116*T116/100*N116*100*100</f>
        <v>13095.000000000002</v>
      </c>
    </row>
    <row r="117" spans="1:24" x14ac:dyDescent="0.35">
      <c r="A117">
        <v>116</v>
      </c>
      <c r="B117" t="s">
        <v>24</v>
      </c>
      <c r="C117" t="s">
        <v>63</v>
      </c>
      <c r="D117" t="s">
        <v>47</v>
      </c>
      <c r="L117">
        <v>63</v>
      </c>
      <c r="M117">
        <v>85</v>
      </c>
      <c r="N117">
        <f t="shared" si="9"/>
        <v>22</v>
      </c>
      <c r="R117">
        <v>0.1</v>
      </c>
      <c r="S117">
        <v>3</v>
      </c>
      <c r="T117">
        <f t="shared" si="13"/>
        <v>48.5</v>
      </c>
      <c r="U117" s="10">
        <f t="shared" si="14"/>
        <v>10670.000000000002</v>
      </c>
      <c r="W117" s="10">
        <f>R117*T117/100*N117*100*100</f>
        <v>10670.000000000002</v>
      </c>
    </row>
    <row r="118" spans="1:24" x14ac:dyDescent="0.35">
      <c r="A118">
        <v>117</v>
      </c>
      <c r="B118" t="s">
        <v>24</v>
      </c>
      <c r="C118" t="s">
        <v>63</v>
      </c>
      <c r="D118" t="s">
        <v>47</v>
      </c>
      <c r="L118">
        <v>85</v>
      </c>
      <c r="M118">
        <v>125</v>
      </c>
      <c r="N118">
        <f t="shared" si="9"/>
        <v>40</v>
      </c>
      <c r="R118">
        <v>0.12</v>
      </c>
      <c r="S118">
        <v>7</v>
      </c>
      <c r="T118">
        <f t="shared" si="13"/>
        <v>46.5</v>
      </c>
      <c r="U118" s="10">
        <f t="shared" si="14"/>
        <v>22320</v>
      </c>
      <c r="W118" s="10">
        <f>IF(L118&gt;-100,U118-U118*(ABS(M118)-100)/(ABS(M118)-ABS(L118)),0)</f>
        <v>8370</v>
      </c>
    </row>
    <row r="119" spans="1:24" x14ac:dyDescent="0.35">
      <c r="A119">
        <v>118</v>
      </c>
      <c r="B119" t="s">
        <v>24</v>
      </c>
      <c r="C119" t="s">
        <v>63</v>
      </c>
      <c r="D119" t="s">
        <v>47</v>
      </c>
      <c r="E119" s="3"/>
      <c r="F119" s="3"/>
      <c r="G119" s="3"/>
      <c r="L119">
        <v>125</v>
      </c>
      <c r="M119">
        <v>150</v>
      </c>
      <c r="N119">
        <f t="shared" si="9"/>
        <v>25</v>
      </c>
      <c r="R119">
        <v>0.18</v>
      </c>
      <c r="S119">
        <v>10</v>
      </c>
      <c r="T119">
        <f t="shared" si="13"/>
        <v>45</v>
      </c>
      <c r="U119" s="10">
        <f t="shared" si="14"/>
        <v>20250</v>
      </c>
      <c r="W119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2022-01-20T04:57:13Z</dcterms:created>
  <dcterms:modified xsi:type="dcterms:W3CDTF">2022-01-20T04:57:37Z</dcterms:modified>
</cp:coreProperties>
</file>