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19E9ySQzszR4gUpJDuuX1501bP9/W2l0icsx50Tsrx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63">
      <text>
        <t xml:space="preserve">======
ID#AAABfVGxhBw
turnen    (2025-03-04 11:13:13)
Users can easily give feedback (Very low importance)
For example, via email or an online feedback / contact us form. There should be an indication of how long users can expect to wait for a response if a query has been made.</t>
      </text>
    </comment>
    <comment authorId="0" ref="B83">
      <text>
        <t xml:space="preserve">======
ID#AAABfVGxhBs
turnen    (2025-03-04 11:13:13)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9">
      <text>
        <t xml:space="preserve">======
ID#AAABfVGxhBo
turnen    (2025-03-04 11:13:13)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45">
      <text>
        <t xml:space="preserve">======
ID#AAABfVGxhBk
turnen    (2025-03-04 11:13:13)
A clear and well structure site map or index is provided (where necessary) (Low importance)
The sitemap might be part of the header or footer and should ideally be available from every page on the site.</t>
      </text>
    </comment>
    <comment authorId="0" ref="B111">
      <text>
        <t xml:space="preserve">======
ID#AAABfVGxhBg
turnen    (2025-03-04 11:13:13)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93">
      <text>
        <t xml:space="preserve">======
ID#AAABfVGxhBc
turnen    (2025-03-04 11:13:13)
Language, terminology and tone used is appropriate and readily understood by the target audience (High importance)
Jargon should be kept to a minimum and plain language should be used where ever possible.</t>
      </text>
    </comment>
    <comment authorId="0" ref="B15">
      <text>
        <t xml:space="preserve">======
ID#AAABfVGxhBY
turnen    (2025-03-04 11:13:13)
Users are adequately supported according to their level of expertise (Medium importance)
For example, novice users are given help and instructions and features are progressively disclosed (e.g. advanced features not being shown by default).</t>
      </text>
    </comment>
    <comment authorId="0" ref="B25">
      <text>
        <t xml:space="preserve">======
ID#AAABfVGxhBU
turnen    (2025-03-04 11:13:13)
The homepage / starting page layout is clear and uncluttered with sufficient 'white space' (Medium importance)
Users should be able to quickly scan the homepage and make sense of both the content available and of how the site is structured.</t>
      </text>
    </comment>
    <comment authorId="0" ref="B11">
      <text>
        <t xml:space="preserve">======
ID#AAABfVGxhBQ
turnen    (2025-03-04 11:13:13)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7">
      <text>
        <t xml:space="preserve">======
ID#AAABfVGxhBM
turnen    (2025-03-04 11:13:13)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41">
      <text>
        <t xml:space="preserve">======
ID#AAABfVGxhBI
turnen    (2025-03-04 11:13:13)
The current location is clearly indicated (e.g. breadcrumb, highlighted menu item) (Low importance)
Users should always know where they are in the site or application.</t>
      </text>
    </comment>
    <comment authorId="0" ref="B39">
      <text>
        <t xml:space="preserve">======
ID#AAABfVGxhBE
turnen    (2025-03-04 11:13:13)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7">
      <text>
        <t xml:space="preserve">======
ID#AAABfVGxhBA
turnen    (2025-03-04 11:13:13)
Text and content is legible and scanable, with good typography and visual contrast (Medium importance)
Users should be able to quickly scan headers and body text, in order to get an overview of what's available.</t>
      </text>
    </comment>
    <comment authorId="0" ref="B33">
      <text>
        <t xml:space="preserve">======
ID#AAABfVGxhA8
turnen    (2025-03-04 11:13:13)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91">
      <text>
        <t xml:space="preserve">======
ID#AAABfVGxhA4
turnen    (2025-03-04 11:13:13)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3">
      <text>
        <t xml:space="preserve">======
ID#AAABfVGxhA0
turnen    (2025-03-04 11:13:13)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01">
      <text>
        <t xml:space="preserve">======
ID#AAABfVGxhAw
turnen    (2025-03-04 11:13:13)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71">
      <text>
        <t xml:space="preserve">======
ID#AAABfVGxhAs
turnen    (2025-03-04 11:13:13)
Required and optional form fields are clearly indicated (e.g. using text or '*') (Low importance)
Where most fields are required the optional fields should be identified and when most fields are optional the required fields should be identified.</t>
      </text>
    </comment>
    <comment authorId="0" ref="B75">
      <text>
        <t xml:space="preserve">======
ID#AAABfVGxhAo
turnen    (2025-03-04 11:13:13)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29">
      <text>
        <t xml:space="preserve">======
ID#AAABfVGxhAk
turnen    (2025-03-04 11:13:13)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05">
      <text>
        <t xml:space="preserve">======
ID#AAABfVGxhAg
turnen    (2025-03-04 11:13:13)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1">
      <text>
        <t xml:space="preserve">======
ID#AAABfVGxhAc
turnen    (2025-03-04 11:13:13)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21">
      <text>
        <t xml:space="preserve">======
ID#AAABfVGxhAY
turnen    (2025-03-04 11:13:13)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31">
      <text>
        <t xml:space="preserve">======
ID#AAABfVGxhAU
turnen    (2025-03-04 11:13:13)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7">
      <text>
        <t xml:space="preserve">======
ID#AAABfVGxhAQ
turnen    (2025-03-04 11:13:13)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9">
      <text>
        <t xml:space="preserve">======
ID#AAABfVGxhAM
turnen    (2025-03-04 11:13:13)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73">
      <text>
        <t xml:space="preserve">======
ID#AAABfVGxhAI
turnen    (2025-03-04 11:13:13)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103">
      <text>
        <t xml:space="preserve">======
ID#AAABfVGxhAE
turnen    (2025-03-04 11:13:13)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35">
      <text>
        <t xml:space="preserve">======
ID#AAABfVGxhAA
turnen    (2025-03-04 11:13:13)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13">
      <text>
        <t xml:space="preserve">======
ID#AAABfVGxg_8
turnen    (2025-03-04 11:13:13)
Errors and reliability issues don't inhibit the user experience (High importance)
Sites and applications should be free of bugs and shouldn't have any broken links.</t>
      </text>
    </comment>
    <comment authorId="0" ref="B43">
      <text>
        <t xml:space="preserve">======
ID#AAABfVGxg_4
turnen    (2025-03-04 11:13:13)
Users can easily get back to the homepage or a relevant start point (Low importance)
For example, a homepage link might be part of the breadcrumb or a home link might be available as part of the header.</t>
      </text>
    </comment>
    <comment authorId="0" ref="B23">
      <text>
        <t xml:space="preserve">======
ID#AAABfVGxg_0
turnen    (2025-03-04 11:13:13)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61">
      <text>
        <t xml:space="preserve">======
ID#AAABfVGxg_w
turnen    (2025-03-04 11:13:13)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1">
      <text>
        <t xml:space="preserve">======
ID#AAABfVGxg_s
turnen    (2025-03-04 11:13:13)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67">
      <text>
        <t xml:space="preserve">======
ID#AAABfVGxg_o
turnen    (2025-03-04 11:13:13)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115">
      <text>
        <t xml:space="preserve">======
ID#AAABfVGxg_k
turnen    (2025-03-04 11:13:13)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07">
      <text>
        <t xml:space="preserve">======
ID#AAABfVGxg_g
turnen    (2025-03-04 11:13:13)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55">
      <text>
        <t xml:space="preserve">======
ID#AAABfVGxg_c
turnen    (2025-03-04 11:13:13)
Search results are relevant, comprehensive, precise, and well displayed (High importance)
It should be easy for users to see what has been returned, to work out why something has been returned and to determine how many results there are.</t>
      </text>
    </comment>
    <comment authorId="0" ref="B69">
      <text>
        <t xml:space="preserve">======
ID#AAABfVGxg_Y
turnen    (2025-03-04 11:13:13)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53">
      <text>
        <t xml:space="preserve">======
ID#AAABfVGxg_U
turnen    (2025-03-04 11:13:13)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9">
      <text>
        <t xml:space="preserve">======
ID#AAABfVGxg_Q
turnen    (2025-03-04 11:13:13)
Prompt and  appropriate feedback is given (High importance)
For example, a confirmation message is shown following a successful transaction, input errors are promptly highlighted and it's made clear to users when a page has been updated.</t>
      </text>
    </comment>
    <comment authorId="0" ref="B95">
      <text>
        <t xml:space="preserve">======
ID#AAABfVGxg_M
turnen    (2025-03-04 11:13:13)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49">
      <text>
        <t xml:space="preserve">======
ID#AAABfVGxg_I
turnen    (2025-03-04 11:13:13)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89">
      <text>
        <t xml:space="preserve">======
ID#AAABfVGxg_E
turnen    (2025-03-04 11:13:13)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ID#AAABfVGxg_A
turnen    (2025-03-04 11:13:13)
Users are able to easily recover (i.e. not have to start again) from errors (Medium importance)
For example, users might be able to re-edit and resubmit a form or enter a different value.</t>
      </text>
    </comment>
  </commentList>
  <extLst>
    <ext uri="GoogleSheetsCustomDataVersion2">
      <go:sheetsCustomData xmlns:go="http://customooxmlschemas.google.com/" r:id="rId1" roundtripDataSignature="AMtx7mhesqRHGrFiCevb0vOLBPOYilk7wQ=="/>
    </ext>
  </extLst>
</comments>
</file>

<file path=xl/sharedStrings.xml><?xml version="1.0" encoding="utf-8"?>
<sst xmlns="http://schemas.openxmlformats.org/spreadsheetml/2006/main" count="273" uniqueCount="169">
  <si>
    <t>Usability review</t>
  </si>
  <si>
    <t>Enter score</t>
  </si>
  <si>
    <t>Very poor</t>
  </si>
  <si>
    <t>Moda re-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</si>
  <si>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</si>
  <si>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</si>
  <si>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</si>
  <si>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</si>
  <si>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</si>
  <si>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</si>
  <si>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</si>
  <si>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</si>
  <si>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</si>
  <si>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</si>
  <si>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</si>
  <si>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</si>
  <si>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</si>
  <si>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</si>
  <si>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</si>
  <si>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</si>
  <si>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Podemos encontrar información sobre el interés particular de manera moderada, tras mucho leer. El mayor problema es que las entidades públicas/empresas tienen muy limitada su información, a mandarles un correo y no se les facilita nada de antemano. No da pie a una valoración positiva por parte del interesado.</t>
  </si>
  <si>
    <t>Features and functionality support users desired workflows.</t>
  </si>
  <si>
    <t>Ni se puede comprar por la web, ni se puede donar, ni se puede consultar gran parte de la información para empresas, todo te redirige a un tercero/moverte tú por tu cuenta, cuando lo ideal sería que ellos ofrecieran menos "relleno" y más ir al grano en lo que estoy interesado. Es una tienda de ropa no un periódico.</t>
  </si>
  <si>
    <t>Frequently-used tasks are readily available (e.g. easily accessible from the homepage) and well supported (e.g. short cuts are available).</t>
  </si>
  <si>
    <t>Las funcionalidades básicas como donar o comprar ropa están un poco escondidas, ya que requerimos de mucha lectura sobre la web/proyecto para comprender que tendremos que ir físicamente a los sitios.</t>
  </si>
  <si>
    <t>Users are adequately supported according to their level of expertise (e.g. short cuts for expert users, help and instructions for novice users).</t>
  </si>
  <si>
    <t>Encontramos atajos, pero ayudas a los usuarios nuevos no hay a penas, y para los más expertos, es tedioso de leer.</t>
  </si>
  <si>
    <t>Call to actions (e.g. register, add to basket, submit) are clear, well labelled and appear clickable.</t>
  </si>
  <si>
    <t>No es excelente porque hay algun suelto que no funciona, aunque el ratón da a entender que debería, pero por lo general funciona bien.</t>
  </si>
  <si>
    <t>Homepage / starting page</t>
  </si>
  <si>
    <t>The Homepage / starting page provides a clear snapshot and overview of the content, features and functionality available.</t>
  </si>
  <si>
    <t>Mucha información de relleno y solo ofrece posibilidades, un tanto escondidas, sobre las tiendas y donar, pero empresas/entidades lo tienen crudo para saber qué les ofrecen.</t>
  </si>
  <si>
    <t>The home page / starting page is effective in orienting and directing users to their desired information and tasks.</t>
  </si>
  <si>
    <t>A pesar de carecer de las posibilidades, a los tipos de usuario si los redirige bien</t>
  </si>
  <si>
    <t>The homepage / starting page layout is clear and uncluttered with sufficient 'white space'.</t>
  </si>
  <si>
    <t>Mucho relleno y un poco abrumador. Mucha letra pequeña, texto irrelevante para una home-page etc. La estructura es un tanto enrevesada.</t>
  </si>
  <si>
    <t>Navigation</t>
  </si>
  <si>
    <t>Users can easily access the site or application (e.g. the URL is predictable and is returned by search engines).</t>
  </si>
  <si>
    <t>The navigational scheme (e.g. menu) is easy to find, intuitive and consistent.</t>
  </si>
  <si>
    <t>Al bajar en los apartados se oculta, por tanto no es tan sencillo de acceder</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</si>
  <si>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</si>
  <si>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</si>
  <si>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La estructura es un tanto liosa, requiere un rato de lectura para entender las posibilidades de la página y lo que se ofrece a cada cliente</t>
  </si>
  <si>
    <t>Links are clear, descriptive and and well labelled.</t>
  </si>
  <si>
    <t>Browser standard functions (e.g. 'back', 'forward', 'bookmark') are supported.</t>
  </si>
  <si>
    <t>The current location is clearly indicated (e.g. breadcrumb, highlighted menu item).</t>
  </si>
  <si>
    <t xml:space="preserve">En el menú sólo se resalta el apartado grande. Los títulos del artículo del apartado dado, no son el mismo, da lugar a pérdida. Además el subapartado en sí, no se resalta. </t>
  </si>
  <si>
    <t>Users can easily get back to the homepage or a relevant start point.</t>
  </si>
  <si>
    <t>Hay que subir arriba del todo o abajo para acceder al menú.</t>
  </si>
  <si>
    <t>A clear and well structure site map or index is provided (where necessary).</t>
  </si>
  <si>
    <t>Search</t>
  </si>
  <si>
    <t>A consitent, easy to find and easy to use search function is available throughout (where desirable).</t>
  </si>
  <si>
    <t>El mapa es un tanto enrevesado para usuarios inexpertos y poco familiarizados, el buscador del magazine no se sabe bien para qué sirve.</t>
  </si>
  <si>
    <t>The search interface is appropriate to meet user goals (e.g. multi-parameter, prioritised results, filtering search results).</t>
  </si>
  <si>
    <t>The search facility deals well with common searchs (e.g. showing most popular results), misspellings and abbreviations.</t>
  </si>
  <si>
    <t>Están los filtros básicos en el mapa, en el magazine está regular el buscador</t>
  </si>
  <si>
    <t>Search results are relevant, comprehensive, precise, and well displayed.</t>
  </si>
  <si>
    <t>En el mapa los resultados están ajustados a su localización, y está bien. En la parte de magazine el buscador es un poco más pobre.</t>
  </si>
  <si>
    <t>Control &amp; feedback</t>
  </si>
  <si>
    <t>Prompt and appropriate feedback is given (e.g. following a successful or unsuccessful action).</t>
  </si>
  <si>
    <t>No se confirman acciones a penas en la web</t>
  </si>
  <si>
    <t>Users can easily undo, go back and change or cancel actions; or are at least given the chance to confirm an action before commiting (e.g. before placing an order).</t>
  </si>
  <si>
    <t>Misma lógica que la opción anterior</t>
  </si>
  <si>
    <t>Users can easily give feedback (e.g. via email or an online feedback / contact us form).</t>
  </si>
  <si>
    <t>Se dispone de sus redes sociales, pero no hay correo tan a mano ni lugar para dejar opiniones en la web.</t>
  </si>
  <si>
    <t>Forms</t>
  </si>
  <si>
    <t>Complex forms and processes are broken up into readily understood steps and sections. Where a process is used a progress indicator is present with clear numbers or named stages.</t>
  </si>
  <si>
    <t>No hay indicador de la sección ni subapartado en el que te encuentras</t>
  </si>
  <si>
    <t>A minimal amount of information is requested and where required justification is given for asking for information (e.g. date of birth, telephone number).</t>
  </si>
  <si>
    <t>Para hacer búsquedas te piden el código postal</t>
  </si>
  <si>
    <t>Required and optional form fields are clearly indicated.</t>
  </si>
  <si>
    <t>No se indica si es opcional u obligatorio en los campos de búsqueda</t>
  </si>
  <si>
    <t>Appropriate input fields (e.g. calendar for date selection, drop down for selection) are used and required formats are indicated.</t>
  </si>
  <si>
    <t>Help and instructions (e.g. examples, information required) are provided where necessary.</t>
  </si>
  <si>
    <t>En el buscador de magazine no indica ejemplos de lo que se puede buscar</t>
  </si>
  <si>
    <t>Errors</t>
  </si>
  <si>
    <t>Errors are clear, easily identifiable and appear in appropriate location (e.g. adjacent to data entry field, adjacent to form, etc.).</t>
  </si>
  <si>
    <t>El apartado de "Trabaja en Moda re-"  no está disponible y está indicado correctamente</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</si>
  <si>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</si>
  <si>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</si>
  <si>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En el buscador de magazine no se sabe qué buscar</t>
  </si>
  <si>
    <t>Users are able to easily recover (i.e. not have to start again) from errors.</t>
  </si>
  <si>
    <t>En el buscador de Magazine te hace volver a la página de inicio. En el buscador de tiendas y contenedores guarda los campos de CP y radio</t>
  </si>
  <si>
    <t>Content &amp; text</t>
  </si>
  <si>
    <t>Content available (e.g. text, images, video) is appropriate and sufficiently relevant, and detailed to meet user goals.</t>
  </si>
  <si>
    <t>Las imágenes tienen buena calidad y se ve todo perfectamente</t>
  </si>
  <si>
    <t>Links to other useful and relevant content (e.g. related pages or external websites) are available and shown in context.</t>
  </si>
  <si>
    <t>Los enlaces a Cáritas funcionan correctamente</t>
  </si>
  <si>
    <t>Language, terminology and tone used is appropriate and readily understood by the target audience.</t>
  </si>
  <si>
    <t>Emplea un lenguaje sencillo y plano que todo el mundo puede comprender</t>
  </si>
  <si>
    <t>Terms, language and tone used are consitent (e.g. the same term is used throughout).</t>
  </si>
  <si>
    <t xml:space="preserve">En el menú principal las opciones están en minúscula. No se utilizan expresiones abreviadas en la web. </t>
  </si>
  <si>
    <t>Text and content is legible and scanable, with good typography and visual contrast.</t>
  </si>
  <si>
    <t>Hay demasiados apartados/frases que no son enlaces con un tamaño de letra excesivamente grande y en mayúscula. Es incómodo para la vista tantas frases con una tipografía tan grande, imágenes grandes y texto pequeño. Los títulos de las secciones tienen un tamaño superior al de la letra de texto pero no accede a ninguna parte pulsando en ellos, sino en la flecha de debajo del texto. Da lugar a confución y equivocación</t>
  </si>
  <si>
    <t>Help</t>
  </si>
  <si>
    <t>Online help is provided and is suitable for the user base (e.g. is written in easy to understand langugage and only uses recognised terms). Where appropriate contextual help is provided.</t>
  </si>
  <si>
    <t>No existe ayuda en linea ni una página de ayuda.</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</si>
  <si>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</si>
  <si>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</si>
  <si>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</si>
  <si>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Sólo da la opción de contactar con ellos si eres una entidad pública o una empresa, Como particular no hay teléfono o correo electrónico disponible o visible. Están disponibles las redes sociales de la empresa pero no el contacto.</t>
  </si>
  <si>
    <t>Performance</t>
  </si>
  <si>
    <t>Site or application performance doesn't inhibit the user experience (e.g. slow page downloads, long delays).</t>
  </si>
  <si>
    <t xml:space="preserve">La web no tarda más de 1 segundo en responder en ninguno de sus enlaces. </t>
  </si>
  <si>
    <t>Errors and reliabilty issues don't inhibit the user experience.</t>
  </si>
  <si>
    <t>Algunos enlaces abren una nueva pestaña de la misma web en vez de utilizar lamisma pestaña, trabajar en moda-re no está disponible</t>
  </si>
  <si>
    <t>Possible user configurations (e.g. browsers, resolutions, computer specs) are supported.</t>
  </si>
  <si>
    <t xml:space="preserve">No se ajusta bien a la escala de un teléfono móvil ni en vertical ni en horizontal </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</si>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</sst>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b/>
      <sz val="10.0"/>
      <color theme="1"/>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4" fillId="0" fontId="17" numFmtId="0" xfId="0" applyAlignment="1" applyBorder="1" applyFont="1">
      <alignment horizontal="left" shrinkToFit="0" vertical="top" wrapText="1"/>
    </xf>
    <xf borderId="0" fillId="0" fontId="11" numFmtId="0" xfId="0" applyAlignment="1" applyFont="1">
      <alignment horizontal="left" shrinkToFit="0" vertical="top" wrapText="1"/>
    </xf>
    <xf borderId="4" fillId="0" fontId="19" numFmtId="0" xfId="0" applyAlignment="1" applyBorder="1" applyFont="1">
      <alignment horizontal="center" readingOrder="0" shrinkToFit="0" vertical="center" wrapText="0"/>
    </xf>
    <xf borderId="0" fillId="0" fontId="3" numFmtId="0" xfId="0" applyAlignment="1" applyFont="1">
      <alignment readingOrder="0"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19"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6</v>
      </c>
      <c r="E9" s="4"/>
      <c r="F9" s="4" t="str">
        <f>#REF!*#REF!</f>
        <v>#REF!</v>
      </c>
      <c r="G9" s="4" t="str">
        <f>IF(#REF!&gt;=0,10*#REF!,0)</f>
        <v>#REF!</v>
      </c>
      <c r="H9" s="4"/>
      <c r="I9" s="39" t="s">
        <v>20</v>
      </c>
      <c r="J9" s="4"/>
      <c r="K9" s="40">
        <v>5.0</v>
      </c>
      <c r="L9" s="41">
        <f>K9/K117</f>
        <v>1</v>
      </c>
      <c r="M9" s="42">
        <f>VLOOKUP(D9,Q1:R9,2,FALSE)</f>
        <v>2</v>
      </c>
      <c r="N9" s="42">
        <f>M9*L9</f>
        <v>2</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2</v>
      </c>
      <c r="E11" s="4"/>
      <c r="F11" s="4" t="str">
        <f>#REF!*#REF!</f>
        <v>#REF!</v>
      </c>
      <c r="G11" s="4" t="str">
        <f>IF(#REF!&gt;=0,10*#REF!,0)</f>
        <v>#REF!</v>
      </c>
      <c r="H11" s="4"/>
      <c r="I11" s="39" t="s">
        <v>22</v>
      </c>
      <c r="J11" s="4"/>
      <c r="K11" s="40">
        <v>5.0</v>
      </c>
      <c r="L11" s="41">
        <f>K11/K117</f>
        <v>1</v>
      </c>
      <c r="M11" s="42">
        <f>VLOOKUP(D11,Q1:R9,2,FALSE)</f>
        <v>1</v>
      </c>
      <c r="N11" s="42">
        <f>M11*L11</f>
        <v>1</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6</v>
      </c>
      <c r="E13" s="4"/>
      <c r="F13" s="4" t="str">
        <f>#REF!*#REF!</f>
        <v>#REF!</v>
      </c>
      <c r="G13" s="4" t="str">
        <f>IF(#REF!&gt;=0,10*#REF!,0)</f>
        <v>#REF!</v>
      </c>
      <c r="H13" s="4"/>
      <c r="I13" s="39" t="s">
        <v>24</v>
      </c>
      <c r="J13" s="4"/>
      <c r="K13" s="40">
        <v>4.0</v>
      </c>
      <c r="L13" s="41">
        <f>K13/K117</f>
        <v>0.8</v>
      </c>
      <c r="M13" s="42">
        <f>VLOOKUP(D13,Q1:R9,2,FALSE)</f>
        <v>2</v>
      </c>
      <c r="N13" s="42">
        <f>M13*L13</f>
        <v>1.6</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7</v>
      </c>
      <c r="E15" s="4"/>
      <c r="F15" s="4" t="str">
        <f>#REF!*#REF!</f>
        <v>#REF!</v>
      </c>
      <c r="G15" s="4" t="str">
        <f>IF(#REF!&gt;=0,10*#REF!,0)</f>
        <v>#REF!</v>
      </c>
      <c r="H15" s="4"/>
      <c r="I15" s="39" t="s">
        <v>26</v>
      </c>
      <c r="J15" s="4"/>
      <c r="K15" s="46">
        <v>3.0</v>
      </c>
      <c r="L15" s="47">
        <f>K15/K117</f>
        <v>0.6</v>
      </c>
      <c r="M15" s="42">
        <f>VLOOKUP(D15,Q1:R9,2,FALSE)</f>
        <v>3</v>
      </c>
      <c r="N15" s="42">
        <f>M15*L15</f>
        <v>1.8</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11</v>
      </c>
      <c r="E17" s="4"/>
      <c r="F17" s="4" t="str">
        <f>#REF!*#REF!</f>
        <v>#REF!</v>
      </c>
      <c r="G17" s="4" t="str">
        <f>IF(#REF!&gt;=0,10*#REF!,0)</f>
        <v>#REF!</v>
      </c>
      <c r="H17" s="4"/>
      <c r="I17" s="39" t="s">
        <v>28</v>
      </c>
      <c r="J17" s="4"/>
      <c r="K17" s="40">
        <v>3.0</v>
      </c>
      <c r="L17" s="41">
        <f>K17/K117</f>
        <v>0.6</v>
      </c>
      <c r="M17" s="42">
        <f>VLOOKUP(D17,Q1:R9,2,FALSE)</f>
        <v>4</v>
      </c>
      <c r="N17" s="42">
        <f>M17*L17</f>
        <v>2.4</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2</v>
      </c>
      <c r="E21" s="4"/>
      <c r="F21" s="4" t="str">
        <f>#REF!*#REF!</f>
        <v>#REF!</v>
      </c>
      <c r="G21" s="4" t="str">
        <f>IF(#REF!&gt;=0,10*#REF!,0)</f>
        <v>#REF!</v>
      </c>
      <c r="H21" s="4"/>
      <c r="I21" s="39" t="s">
        <v>31</v>
      </c>
      <c r="J21" s="4"/>
      <c r="K21" s="40">
        <v>3.0</v>
      </c>
      <c r="L21" s="41">
        <f>K21/K117</f>
        <v>0.6</v>
      </c>
      <c r="M21" s="42">
        <f>VLOOKUP(D21,Q1:R9,2,FALSE)</f>
        <v>1</v>
      </c>
      <c r="N21" s="42">
        <f>M21*L21</f>
        <v>0.6</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11</v>
      </c>
      <c r="E23" s="4"/>
      <c r="F23" s="4" t="str">
        <f>#REF!*#REF!</f>
        <v>#REF!</v>
      </c>
      <c r="G23" s="4" t="str">
        <f>IF(#REF!&gt;=0,10*#REF!,0)</f>
        <v>#REF!</v>
      </c>
      <c r="H23" s="4"/>
      <c r="I23" s="39" t="s">
        <v>33</v>
      </c>
      <c r="J23" s="4"/>
      <c r="K23" s="40">
        <v>4.0</v>
      </c>
      <c r="L23" s="41">
        <f>K23/K117</f>
        <v>0.8</v>
      </c>
      <c r="M23" s="42">
        <f>VLOOKUP(D23,Q1:R9,2,FALSE)</f>
        <v>4</v>
      </c>
      <c r="N23" s="42">
        <f>M23*L23</f>
        <v>3.2</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2</v>
      </c>
      <c r="E25" s="4"/>
      <c r="F25" s="4"/>
      <c r="G25" s="4"/>
      <c r="H25" s="4"/>
      <c r="I25" s="39" t="s">
        <v>35</v>
      </c>
      <c r="J25" s="4"/>
      <c r="K25" s="40">
        <v>3.0</v>
      </c>
      <c r="L25" s="41">
        <f>K25/K117</f>
        <v>0.6</v>
      </c>
      <c r="M25" s="42">
        <f>VLOOKUP(D25,Q1:R9,2,FALSE)</f>
        <v>1</v>
      </c>
      <c r="N25" s="42">
        <f>M25*L25</f>
        <v>0.6</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12</v>
      </c>
      <c r="E29" s="4"/>
      <c r="F29" s="4" t="str">
        <f>#REF!*#REF!</f>
        <v>#REF!</v>
      </c>
      <c r="G29" s="4" t="str">
        <f>IF(#REF!&gt;=0,10*#REF!,0)</f>
        <v>#REF!</v>
      </c>
      <c r="H29" s="4"/>
      <c r="I29" s="53"/>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4"/>
      <c r="O30" s="51"/>
      <c r="P30" s="14"/>
      <c r="Q30" s="14"/>
      <c r="R30" s="14"/>
      <c r="S30" s="14"/>
    </row>
    <row r="31" ht="39.75" customHeight="1">
      <c r="A31" s="36">
        <f>A29+1</f>
        <v>10</v>
      </c>
      <c r="B31" s="37" t="s">
        <v>38</v>
      </c>
      <c r="C31" s="4"/>
      <c r="D31" s="38" t="s">
        <v>7</v>
      </c>
      <c r="E31" s="4"/>
      <c r="F31" s="4" t="str">
        <f>#REF!*#REF!</f>
        <v>#REF!</v>
      </c>
      <c r="G31" s="4" t="str">
        <f>IF(#REF!&gt;=0,10*#REF!,0)</f>
        <v>#REF!</v>
      </c>
      <c r="H31" s="4"/>
      <c r="I31" s="39" t="s">
        <v>39</v>
      </c>
      <c r="J31" s="4"/>
      <c r="K31" s="40">
        <v>4.0</v>
      </c>
      <c r="L31" s="41">
        <f>K31/K117</f>
        <v>0.8</v>
      </c>
      <c r="M31" s="42">
        <f>VLOOKUP(D31,Q1:R9,2,FALSE)</f>
        <v>3</v>
      </c>
      <c r="N31" s="42">
        <f>M31*L31</f>
        <v>2.4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40</v>
      </c>
      <c r="C33" s="4"/>
      <c r="D33" s="38" t="s">
        <v>11</v>
      </c>
      <c r="E33" s="4"/>
      <c r="F33" s="4"/>
      <c r="G33" s="4"/>
      <c r="H33" s="4"/>
      <c r="I33" s="53"/>
      <c r="J33" s="4"/>
      <c r="K33" s="40">
        <v>3.0</v>
      </c>
      <c r="L33" s="41">
        <f>K33/K117</f>
        <v>0.6</v>
      </c>
      <c r="M33" s="42">
        <f>VLOOKUP(D33,Q1:R9,2,FALSE)</f>
        <v>4</v>
      </c>
      <c r="N33" s="42">
        <f>M33*L33</f>
        <v>2.4</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41</v>
      </c>
      <c r="C35" s="4"/>
      <c r="D35" s="38" t="s">
        <v>7</v>
      </c>
      <c r="E35" s="4"/>
      <c r="F35" s="4" t="str">
        <f>#REF!*#REF!</f>
        <v>#REF!</v>
      </c>
      <c r="G35" s="4" t="str">
        <f>IF(#REF!&gt;=0,10*#REF!,0)</f>
        <v>#REF!</v>
      </c>
      <c r="H35" s="4"/>
      <c r="I35" s="39" t="s">
        <v>42</v>
      </c>
      <c r="J35" s="4"/>
      <c r="K35" s="40">
        <v>5.0</v>
      </c>
      <c r="L35" s="41">
        <f>K35/K117</f>
        <v>1</v>
      </c>
      <c r="M35" s="42">
        <f>VLOOKUP(D35,Q1:R9,2,FALSE)</f>
        <v>3</v>
      </c>
      <c r="N35" s="42">
        <f>M35*L35</f>
        <v>3</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43</v>
      </c>
      <c r="C37" s="4"/>
      <c r="D37" s="38" t="s">
        <v>12</v>
      </c>
      <c r="E37" s="4"/>
      <c r="F37" s="4" t="str">
        <f>#REF!*#REF!</f>
        <v>#REF!</v>
      </c>
      <c r="G37" s="4" t="str">
        <f>IF(#REF!&gt;=0,10*#REF!,0)</f>
        <v>#REF!</v>
      </c>
      <c r="H37" s="4"/>
      <c r="I37" s="53"/>
      <c r="J37" s="4"/>
      <c r="K37" s="40">
        <v>3.0</v>
      </c>
      <c r="L37" s="41">
        <f>K37/K117</f>
        <v>0.6</v>
      </c>
      <c r="M37" s="42">
        <f>VLOOKUP(D37,Q1:R9,2,FALSE)</f>
        <v>5</v>
      </c>
      <c r="N37" s="42">
        <f>M37*L37</f>
        <v>3</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44</v>
      </c>
      <c r="C39" s="4"/>
      <c r="D39" s="38" t="s">
        <v>11</v>
      </c>
      <c r="E39" s="4"/>
      <c r="F39" s="4" t="str">
        <f>#REF!*#REF!</f>
        <v>#REF!</v>
      </c>
      <c r="G39" s="4" t="str">
        <f>IF(#REF!&gt;=0,10*#REF!,0)</f>
        <v>#REF!</v>
      </c>
      <c r="H39" s="4"/>
      <c r="I39" s="53"/>
      <c r="J39" s="4"/>
      <c r="K39" s="40">
        <v>4.0</v>
      </c>
      <c r="L39" s="41">
        <f>K39/K117</f>
        <v>0.8</v>
      </c>
      <c r="M39" s="42">
        <f>VLOOKUP(D39,Q1:R9,2,FALSE)</f>
        <v>4</v>
      </c>
      <c r="N39" s="42">
        <f>M39*L39</f>
        <v>3.2</v>
      </c>
      <c r="O39" s="42">
        <f>IF(M39=0,0,L39*MAX(R2:R8))</f>
        <v>4</v>
      </c>
      <c r="Q39" s="37"/>
      <c r="R39" s="37"/>
      <c r="S39" s="37"/>
    </row>
    <row r="40" ht="12.0" customHeight="1">
      <c r="A40" s="36"/>
      <c r="B40" s="37"/>
      <c r="C40" s="4"/>
      <c r="D40" s="43"/>
      <c r="E40" s="4"/>
      <c r="F40" s="4"/>
      <c r="G40" s="4"/>
      <c r="H40" s="4"/>
      <c r="I40" s="4"/>
      <c r="J40" s="4"/>
      <c r="K40" s="46"/>
      <c r="L40" s="47"/>
      <c r="M40" s="42"/>
      <c r="N40" s="54"/>
      <c r="O40" s="51"/>
      <c r="P40" s="14"/>
      <c r="Q40" s="14"/>
      <c r="R40" s="14"/>
      <c r="S40" s="14"/>
    </row>
    <row r="41" ht="39.75" customHeight="1">
      <c r="A41" s="36">
        <f>A39+1</f>
        <v>15</v>
      </c>
      <c r="B41" s="37" t="s">
        <v>45</v>
      </c>
      <c r="C41" s="4"/>
      <c r="D41" s="38" t="s">
        <v>6</v>
      </c>
      <c r="E41" s="4"/>
      <c r="F41" s="4" t="str">
        <f>#REF!*#REF!</f>
        <v>#REF!</v>
      </c>
      <c r="G41" s="4" t="str">
        <f>IF(#REF!&gt;=0,10*#REF!,0)</f>
        <v>#REF!</v>
      </c>
      <c r="H41" s="4"/>
      <c r="I41" s="39" t="s">
        <v>46</v>
      </c>
      <c r="J41" s="4"/>
      <c r="K41" s="40">
        <v>2.0</v>
      </c>
      <c r="L41" s="41">
        <f>K41/K117</f>
        <v>0.4</v>
      </c>
      <c r="M41" s="42">
        <f>VLOOKUP(D41,Q1:R9,2,FALSE)</f>
        <v>2</v>
      </c>
      <c r="N41" s="42">
        <f>M41*L41</f>
        <v>0.8</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47</v>
      </c>
      <c r="C43" s="4"/>
      <c r="D43" s="38" t="s">
        <v>7</v>
      </c>
      <c r="E43" s="4"/>
      <c r="F43" s="4" t="str">
        <f>#REF!*#REF!</f>
        <v>#REF!</v>
      </c>
      <c r="G43" s="4" t="str">
        <f>IF(#REF!&gt;=0,10*#REF!,0)</f>
        <v>#REF!</v>
      </c>
      <c r="H43" s="4"/>
      <c r="I43" s="39" t="s">
        <v>48</v>
      </c>
      <c r="J43" s="4"/>
      <c r="K43" s="40">
        <v>2.0</v>
      </c>
      <c r="L43" s="41">
        <f>K43/K117</f>
        <v>0.4</v>
      </c>
      <c r="M43" s="42">
        <f>VLOOKUP(D43,Q1:R9,2,FALSE)</f>
        <v>3</v>
      </c>
      <c r="N43" s="42">
        <f>M43*L43</f>
        <v>1.2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49</v>
      </c>
      <c r="C45" s="4"/>
      <c r="D45" s="38" t="s">
        <v>11</v>
      </c>
      <c r="E45" s="4"/>
      <c r="F45" s="4" t="str">
        <f>#REF!*#REF!</f>
        <v>#REF!</v>
      </c>
      <c r="G45" s="4" t="str">
        <f>IF(#REF!&gt;=0,10*#REF!,0)</f>
        <v>#REF!</v>
      </c>
      <c r="H45" s="4"/>
      <c r="I45" s="53"/>
      <c r="J45" s="4"/>
      <c r="K45" s="40">
        <v>1.0</v>
      </c>
      <c r="L45" s="41">
        <f>K45/K117</f>
        <v>0.2</v>
      </c>
      <c r="M45" s="42">
        <f>VLOOKUP(D45,Q1:R9,2,FALSE)</f>
        <v>4</v>
      </c>
      <c r="N45" s="42">
        <f>M45*L45</f>
        <v>0.8</v>
      </c>
      <c r="O45" s="42">
        <f>IF(M45=0,0,L45*MAX(R2:R8))</f>
        <v>1</v>
      </c>
    </row>
    <row r="46" ht="12.0" customHeight="1">
      <c r="B46" s="49"/>
      <c r="C46" s="4"/>
      <c r="D46" s="43"/>
      <c r="E46" s="4"/>
      <c r="F46" s="4"/>
      <c r="G46" s="4"/>
      <c r="H46" s="4"/>
      <c r="I46" s="4"/>
      <c r="J46" s="4"/>
      <c r="K46" s="40"/>
      <c r="L46" s="41"/>
      <c r="M46" s="42"/>
      <c r="N46" s="42"/>
      <c r="O46" s="42"/>
    </row>
    <row r="47" ht="15.75" customHeight="1">
      <c r="A47" s="32" t="s">
        <v>50</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51</v>
      </c>
      <c r="C49" s="4"/>
      <c r="D49" s="38" t="s">
        <v>6</v>
      </c>
      <c r="E49" s="4"/>
      <c r="F49" s="4" t="str">
        <f>#REF!*#REF!</f>
        <v>#REF!</v>
      </c>
      <c r="G49" s="4" t="str">
        <f>IF(#REF!&gt;=0,10*#REF!,0)</f>
        <v>#REF!</v>
      </c>
      <c r="H49" s="4"/>
      <c r="I49" s="39" t="s">
        <v>52</v>
      </c>
      <c r="J49" s="4"/>
      <c r="K49" s="40">
        <v>4.0</v>
      </c>
      <c r="L49" s="41">
        <f>K49/K117</f>
        <v>0.8</v>
      </c>
      <c r="M49" s="42">
        <f>VLOOKUP(D49,Q1:R9,2,FALSE)</f>
        <v>2</v>
      </c>
      <c r="N49" s="42">
        <f>M49*L49</f>
        <v>1.6</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53</v>
      </c>
      <c r="C51" s="4"/>
      <c r="D51" s="38" t="s">
        <v>11</v>
      </c>
      <c r="E51" s="4"/>
      <c r="F51" s="4" t="str">
        <f>#REF!*#REF!</f>
        <v>#REF!</v>
      </c>
      <c r="G51" s="4" t="str">
        <f>IF(#REF!&gt;=0,10*#REF!,0)</f>
        <v>#REF!</v>
      </c>
      <c r="H51" s="4"/>
      <c r="I51" s="53"/>
      <c r="J51" s="4"/>
      <c r="K51" s="40">
        <v>4.0</v>
      </c>
      <c r="L51" s="41">
        <f>K51/K117</f>
        <v>0.8</v>
      </c>
      <c r="M51" s="42">
        <f>VLOOKUP(D51,Q1:R9,2,FALSE)</f>
        <v>4</v>
      </c>
      <c r="N51" s="42">
        <f>M51*L51</f>
        <v>3.2</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54</v>
      </c>
      <c r="C53" s="4"/>
      <c r="D53" s="38" t="s">
        <v>7</v>
      </c>
      <c r="E53" s="4"/>
      <c r="F53" s="4" t="str">
        <f>#REF!*#REF!</f>
        <v>#REF!</v>
      </c>
      <c r="G53" s="4" t="str">
        <f>IF(#REF!&gt;=0,10*#REF!,0)</f>
        <v>#REF!</v>
      </c>
      <c r="H53" s="4"/>
      <c r="I53" s="39" t="s">
        <v>55</v>
      </c>
      <c r="J53" s="4"/>
      <c r="K53" s="40">
        <v>2.0</v>
      </c>
      <c r="L53" s="41">
        <f>K53/K117</f>
        <v>0.4</v>
      </c>
      <c r="M53" s="42">
        <f>VLOOKUP(D53,Q1:R9,2,FALSE)</f>
        <v>3</v>
      </c>
      <c r="N53" s="42">
        <f>M53*L53</f>
        <v>1.2</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56</v>
      </c>
      <c r="C55" s="4"/>
      <c r="D55" s="38" t="s">
        <v>11</v>
      </c>
      <c r="E55" s="4"/>
      <c r="F55" s="4" t="str">
        <f>#REF!*#REF!</f>
        <v>#REF!</v>
      </c>
      <c r="G55" s="4" t="str">
        <f>IF(#REF!&gt;=0,10*#REF!,0)</f>
        <v>#REF!</v>
      </c>
      <c r="H55" s="4"/>
      <c r="I55" s="39" t="s">
        <v>57</v>
      </c>
      <c r="J55" s="4"/>
      <c r="K55" s="40">
        <v>4.0</v>
      </c>
      <c r="L55" s="41">
        <f>K55/K117</f>
        <v>0.8</v>
      </c>
      <c r="M55" s="42">
        <f>VLOOKUP(D55,Q1:R9,2,FALSE)</f>
        <v>4</v>
      </c>
      <c r="N55" s="42">
        <f>M55*L55</f>
        <v>3.2</v>
      </c>
      <c r="O55" s="42">
        <f>IF(M55=0,0,L55*MAX(R2:R8))</f>
        <v>4</v>
      </c>
    </row>
    <row r="56" ht="12.0" customHeight="1">
      <c r="B56" s="49"/>
      <c r="C56" s="4"/>
      <c r="D56" s="43"/>
      <c r="E56" s="4"/>
      <c r="F56" s="4"/>
      <c r="G56" s="4"/>
      <c r="H56" s="4"/>
      <c r="I56" s="4"/>
      <c r="J56" s="4"/>
      <c r="K56" s="40"/>
      <c r="L56" s="41"/>
      <c r="M56" s="42"/>
      <c r="N56" s="42"/>
      <c r="O56" s="42"/>
    </row>
    <row r="57" ht="15.75" customHeight="1">
      <c r="A57" s="32" t="s">
        <v>58</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59</v>
      </c>
      <c r="C59" s="4"/>
      <c r="D59" s="38" t="s">
        <v>18</v>
      </c>
      <c r="E59" s="4"/>
      <c r="F59" s="4" t="str">
        <f>#REF!*#REF!</f>
        <v>#REF!</v>
      </c>
      <c r="G59" s="4" t="str">
        <f>IF(#REF!&gt;=0,10*#REF!,0)</f>
        <v>#REF!</v>
      </c>
      <c r="H59" s="4"/>
      <c r="I59" s="39" t="s">
        <v>60</v>
      </c>
      <c r="J59" s="4"/>
      <c r="K59" s="40">
        <v>4.0</v>
      </c>
      <c r="L59" s="41">
        <f>K59/K117</f>
        <v>0.8</v>
      </c>
      <c r="M59" s="42">
        <f>VLOOKUP(D59,Q1:R9,2,FALSE)</f>
        <v>0</v>
      </c>
      <c r="N59" s="42">
        <f>M59*L59</f>
        <v>0</v>
      </c>
      <c r="O59" s="42">
        <f>IF(M59=0,0,L59*MAX(R2:R8))</f>
        <v>0</v>
      </c>
    </row>
    <row r="60" ht="12.0" customHeight="1">
      <c r="A60" s="36"/>
      <c r="B60" s="37"/>
      <c r="C60" s="4"/>
      <c r="D60" s="43"/>
      <c r="E60" s="4"/>
      <c r="F60" s="4"/>
      <c r="G60" s="4"/>
      <c r="H60" s="4"/>
      <c r="I60" s="4"/>
      <c r="J60" s="4"/>
      <c r="K60" s="40"/>
      <c r="L60" s="41"/>
      <c r="M60" s="42"/>
      <c r="N60" s="42"/>
      <c r="O60" s="42"/>
    </row>
    <row r="61" ht="39.75" customHeight="1">
      <c r="A61" s="36">
        <f>A59+1</f>
        <v>23</v>
      </c>
      <c r="B61" s="37" t="s">
        <v>61</v>
      </c>
      <c r="C61" s="4"/>
      <c r="D61" s="38" t="s">
        <v>18</v>
      </c>
      <c r="E61" s="4"/>
      <c r="F61" s="4" t="str">
        <f>#REF!*#REF!</f>
        <v>#REF!</v>
      </c>
      <c r="G61" s="4" t="str">
        <f>IF(#REF!&gt;=0,10*#REF!,0)</f>
        <v>#REF!</v>
      </c>
      <c r="H61" s="4"/>
      <c r="I61" s="39" t="s">
        <v>62</v>
      </c>
      <c r="J61" s="4"/>
      <c r="K61" s="40">
        <v>3.0</v>
      </c>
      <c r="L61" s="41">
        <f>K61/K117</f>
        <v>0.6</v>
      </c>
      <c r="M61" s="42">
        <f>VLOOKUP(D61,Q1:R9,2,FALSE)</f>
        <v>0</v>
      </c>
      <c r="N61" s="42">
        <f>M61*L61</f>
        <v>0</v>
      </c>
      <c r="O61" s="42">
        <f>IF(M61=0,0,L61*MAX(R2:R8))</f>
        <v>0</v>
      </c>
    </row>
    <row r="62" ht="12.0" customHeight="1">
      <c r="A62" s="36"/>
      <c r="B62" s="37"/>
      <c r="C62" s="4"/>
      <c r="D62" s="43"/>
      <c r="E62" s="4"/>
      <c r="F62" s="4"/>
      <c r="G62" s="4"/>
      <c r="H62" s="4"/>
      <c r="I62" s="4"/>
      <c r="J62" s="4"/>
      <c r="K62" s="40"/>
      <c r="L62" s="41"/>
      <c r="M62" s="42"/>
      <c r="N62" s="42"/>
      <c r="O62" s="42"/>
    </row>
    <row r="63" ht="39.75" customHeight="1">
      <c r="A63" s="36">
        <f>A61+1</f>
        <v>24</v>
      </c>
      <c r="B63" s="37" t="s">
        <v>63</v>
      </c>
      <c r="C63" s="4"/>
      <c r="D63" s="38" t="s">
        <v>7</v>
      </c>
      <c r="E63" s="4"/>
      <c r="F63" s="4" t="str">
        <f>#REF!*#REF!</f>
        <v>#REF!</v>
      </c>
      <c r="G63" s="4" t="str">
        <f>IF(#REF!&gt;=0,10*#REF!,0)</f>
        <v>#REF!</v>
      </c>
      <c r="H63" s="4"/>
      <c r="I63" s="39" t="s">
        <v>64</v>
      </c>
      <c r="J63" s="4"/>
      <c r="K63" s="40">
        <v>1.0</v>
      </c>
      <c r="L63" s="41">
        <f>K63/K117</f>
        <v>0.2</v>
      </c>
      <c r="M63" s="42">
        <f>VLOOKUP(D63,Q1:R9,2,FALSE)</f>
        <v>3</v>
      </c>
      <c r="N63" s="42">
        <f>M63*L63</f>
        <v>0.6</v>
      </c>
      <c r="O63" s="42">
        <f>IF(M63=0,0,L63*MAX(R2:R8))</f>
        <v>1</v>
      </c>
    </row>
    <row r="64" ht="12.0" customHeight="1">
      <c r="B64" s="26"/>
      <c r="C64" s="4"/>
      <c r="D64" s="43"/>
      <c r="E64" s="4"/>
      <c r="F64" s="4"/>
      <c r="G64" s="4"/>
      <c r="H64" s="4"/>
      <c r="I64" s="4"/>
      <c r="J64" s="4"/>
      <c r="K64" s="40"/>
      <c r="L64" s="41"/>
      <c r="M64" s="42"/>
      <c r="N64" s="42"/>
      <c r="O64" s="42"/>
    </row>
    <row r="65" ht="15.75" customHeight="1">
      <c r="A65" s="32" t="s">
        <v>65</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66</v>
      </c>
      <c r="C67" s="4"/>
      <c r="D67" s="55" t="s">
        <v>2</v>
      </c>
      <c r="E67" s="4"/>
      <c r="F67" s="4" t="str">
        <f>#REF!*#REF!</f>
        <v>#REF!</v>
      </c>
      <c r="G67" s="4" t="str">
        <f>IF(#REF!&gt;=0,10*#REF!,0)</f>
        <v>#REF!</v>
      </c>
      <c r="H67" s="4"/>
      <c r="I67" s="39" t="s">
        <v>67</v>
      </c>
      <c r="J67" s="4"/>
      <c r="K67" s="40">
        <v>3.0</v>
      </c>
      <c r="L67" s="41">
        <f>K67/K117</f>
        <v>0.6</v>
      </c>
      <c r="M67" s="42">
        <f>VLOOKUP(D67,Q1:R9,2,FALSE)</f>
        <v>1</v>
      </c>
      <c r="N67" s="42">
        <f>M67*L67</f>
        <v>0.6</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68</v>
      </c>
      <c r="C69" s="4"/>
      <c r="D69" s="55" t="s">
        <v>7</v>
      </c>
      <c r="E69" s="4"/>
      <c r="F69" s="4" t="str">
        <f>#REF!*#REF!</f>
        <v>#REF!</v>
      </c>
      <c r="G69" s="4" t="str">
        <f>IF(#REF!&gt;=0,10*#REF!,0)</f>
        <v>#REF!</v>
      </c>
      <c r="H69" s="4"/>
      <c r="I69" s="39" t="s">
        <v>69</v>
      </c>
      <c r="J69" s="4"/>
      <c r="K69" s="40">
        <v>2.0</v>
      </c>
      <c r="L69" s="41">
        <f>K69/K117</f>
        <v>0.4</v>
      </c>
      <c r="M69" s="42">
        <f>VLOOKUP(D69,Q1:R9,2,FALSE)</f>
        <v>3</v>
      </c>
      <c r="N69" s="42">
        <f>M69*L69</f>
        <v>1.2</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70</v>
      </c>
      <c r="C71" s="4"/>
      <c r="D71" s="55" t="s">
        <v>2</v>
      </c>
      <c r="E71" s="4"/>
      <c r="F71" s="4" t="str">
        <f>#REF!*#REF!</f>
        <v>#REF!</v>
      </c>
      <c r="G71" s="4" t="str">
        <f>IF(#REF!&gt;=0,10*#REF!,0)</f>
        <v>#REF!</v>
      </c>
      <c r="H71" s="4"/>
      <c r="I71" s="39" t="s">
        <v>71</v>
      </c>
      <c r="J71" s="4"/>
      <c r="K71" s="40">
        <v>2.0</v>
      </c>
      <c r="L71" s="41">
        <f>K71/K117</f>
        <v>0.4</v>
      </c>
      <c r="M71" s="42">
        <f>VLOOKUP(D71,Q1:R9,2,FALSE)</f>
        <v>1</v>
      </c>
      <c r="N71" s="42">
        <f>M71*L71</f>
        <v>0.4</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56" t="s">
        <v>72</v>
      </c>
      <c r="C73" s="4"/>
      <c r="D73" s="55" t="s">
        <v>11</v>
      </c>
      <c r="E73" s="4"/>
      <c r="F73" s="4" t="str">
        <f>#REF!*#REF!</f>
        <v>#REF!</v>
      </c>
      <c r="G73" s="4" t="str">
        <f>IF(#REF!&gt;=0,10*#REF!,0)</f>
        <v>#REF!</v>
      </c>
      <c r="H73" s="4"/>
      <c r="I73" s="53"/>
      <c r="J73" s="4"/>
      <c r="K73" s="40">
        <v>3.0</v>
      </c>
      <c r="L73" s="41">
        <f>K73/K117</f>
        <v>0.6</v>
      </c>
      <c r="M73" s="42">
        <f>VLOOKUP(D73,Q1:R9,2,FALSE)</f>
        <v>4</v>
      </c>
      <c r="N73" s="42">
        <f>M73*L73</f>
        <v>2.4</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73</v>
      </c>
      <c r="C75" s="4"/>
      <c r="D75" s="55" t="s">
        <v>2</v>
      </c>
      <c r="E75" s="4"/>
      <c r="F75" s="4" t="str">
        <f>#REF!*#REF!</f>
        <v>#REF!</v>
      </c>
      <c r="G75" s="4" t="str">
        <f>IF(#REF!&gt;=0,10*#REF!,0)</f>
        <v>#REF!</v>
      </c>
      <c r="H75" s="4"/>
      <c r="I75" s="39" t="s">
        <v>74</v>
      </c>
      <c r="J75" s="4"/>
      <c r="K75" s="40">
        <v>3.0</v>
      </c>
      <c r="L75" s="41">
        <f>K75/K117</f>
        <v>0.6</v>
      </c>
      <c r="M75" s="42">
        <f>VLOOKUP(D75,Q1:R9,2,FALSE)</f>
        <v>1</v>
      </c>
      <c r="N75" s="42">
        <f>M75*L75</f>
        <v>0.6</v>
      </c>
      <c r="O75" s="42">
        <f>IF(M75=0,0,L75*MAX(R2:R8))</f>
        <v>3</v>
      </c>
    </row>
    <row r="76" ht="12.0" customHeight="1">
      <c r="B76" s="49"/>
      <c r="C76" s="4"/>
      <c r="D76" s="43"/>
      <c r="E76" s="4"/>
      <c r="F76" s="4"/>
      <c r="G76" s="4"/>
      <c r="H76" s="4"/>
      <c r="I76" s="4"/>
      <c r="J76" s="4"/>
      <c r="K76" s="40"/>
      <c r="L76" s="41"/>
      <c r="M76" s="42"/>
      <c r="N76" s="42"/>
      <c r="O76" s="42"/>
    </row>
    <row r="77" ht="15.75" customHeight="1">
      <c r="A77" s="32" t="s">
        <v>75</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76</v>
      </c>
      <c r="C79" s="4"/>
      <c r="D79" s="38" t="s">
        <v>12</v>
      </c>
      <c r="E79" s="4"/>
      <c r="F79" s="4" t="str">
        <f>#REF!*#REF!</f>
        <v>#REF!</v>
      </c>
      <c r="G79" s="4" t="str">
        <f>IF(#REF!&gt;=0,10*#REF!,0)</f>
        <v>#REF!</v>
      </c>
      <c r="H79" s="4"/>
      <c r="I79" s="39" t="s">
        <v>77</v>
      </c>
      <c r="J79" s="4"/>
      <c r="K79" s="40">
        <v>4.0</v>
      </c>
      <c r="L79" s="41">
        <f>K79/K117</f>
        <v>0.8</v>
      </c>
      <c r="M79" s="42">
        <f>VLOOKUP(D79,Q1:R9,2,FALSE)</f>
        <v>5</v>
      </c>
      <c r="N79" s="42">
        <f>M79*L79</f>
        <v>4</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78</v>
      </c>
      <c r="C81" s="4"/>
      <c r="D81" s="38" t="s">
        <v>12</v>
      </c>
      <c r="E81" s="4"/>
      <c r="F81" s="4" t="str">
        <f>#REF!*#REF!</f>
        <v>#REF!</v>
      </c>
      <c r="G81" s="4" t="str">
        <f>IF(#REF!&gt;=0,10*#REF!,0)</f>
        <v>#REF!</v>
      </c>
      <c r="H81" s="4"/>
      <c r="I81" s="53"/>
      <c r="J81" s="4"/>
      <c r="K81" s="40">
        <v>3.0</v>
      </c>
      <c r="L81" s="41">
        <f>K81/K117</f>
        <v>0.6</v>
      </c>
      <c r="M81" s="42">
        <f>VLOOKUP(D81,Q1:R9,2,FALSE)</f>
        <v>5</v>
      </c>
      <c r="N81" s="42">
        <f>M81*L81</f>
        <v>3</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79</v>
      </c>
      <c r="C83" s="4"/>
      <c r="D83" s="38" t="s">
        <v>2</v>
      </c>
      <c r="E83" s="4"/>
      <c r="F83" s="4" t="str">
        <f>#REF!*#REF!</f>
        <v>#REF!</v>
      </c>
      <c r="G83" s="4" t="str">
        <f>IF(#REF!&gt;=0,10*#REF!,0)</f>
        <v>#REF!</v>
      </c>
      <c r="H83" s="4"/>
      <c r="I83" s="39" t="s">
        <v>80</v>
      </c>
      <c r="J83" s="4"/>
      <c r="K83" s="40">
        <v>3.0</v>
      </c>
      <c r="L83" s="41">
        <f>K83/K117</f>
        <v>0.6</v>
      </c>
      <c r="M83" s="42">
        <f>VLOOKUP(D83,Q1:R9,2,FALSE)</f>
        <v>1</v>
      </c>
      <c r="N83" s="42">
        <f>M83*L83</f>
        <v>0.6</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81</v>
      </c>
      <c r="C85" s="4"/>
      <c r="D85" s="38" t="s">
        <v>6</v>
      </c>
      <c r="E85" s="4"/>
      <c r="F85" s="4" t="str">
        <f>#REF!*#REF!</f>
        <v>#REF!</v>
      </c>
      <c r="G85" s="4" t="str">
        <f>IF(#REF!&gt;=0,10*#REF!,0)</f>
        <v>#REF!</v>
      </c>
      <c r="H85" s="4"/>
      <c r="I85" s="39" t="s">
        <v>82</v>
      </c>
      <c r="J85" s="4"/>
      <c r="K85" s="40">
        <v>3.0</v>
      </c>
      <c r="L85" s="41">
        <f>K85/K117</f>
        <v>0.6</v>
      </c>
      <c r="M85" s="42">
        <f>VLOOKUP(D85,Q1:R9,2,FALSE)</f>
        <v>2</v>
      </c>
      <c r="N85" s="42">
        <f>M85*L85</f>
        <v>1.2</v>
      </c>
      <c r="O85" s="42">
        <f>IF(M85=0,0,L85*MAX(R2:R8))</f>
        <v>3</v>
      </c>
    </row>
    <row r="86" ht="12.0" customHeight="1">
      <c r="B86" s="49"/>
      <c r="C86" s="4"/>
      <c r="D86" s="43"/>
      <c r="E86" s="4"/>
      <c r="F86" s="4"/>
      <c r="G86" s="4"/>
      <c r="H86" s="4"/>
      <c r="I86" s="4"/>
      <c r="J86" s="4"/>
      <c r="K86" s="40"/>
      <c r="L86" s="41"/>
      <c r="M86" s="42"/>
      <c r="N86" s="42"/>
      <c r="O86" s="42"/>
    </row>
    <row r="87" ht="15.75" customHeight="1">
      <c r="A87" s="32" t="s">
        <v>83</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84</v>
      </c>
      <c r="C89" s="4"/>
      <c r="D89" s="38" t="s">
        <v>12</v>
      </c>
      <c r="E89" s="4"/>
      <c r="F89" s="4" t="str">
        <f>#REF!*#REF!</f>
        <v>#REF!</v>
      </c>
      <c r="G89" s="4" t="str">
        <f>IF(#REF!&gt;=0,10*#REF!,0)</f>
        <v>#REF!</v>
      </c>
      <c r="H89" s="4"/>
      <c r="I89" s="39" t="s">
        <v>85</v>
      </c>
      <c r="J89" s="4"/>
      <c r="K89" s="40">
        <v>5.0</v>
      </c>
      <c r="L89" s="41">
        <f>K89/K117</f>
        <v>1</v>
      </c>
      <c r="M89" s="42">
        <f>VLOOKUP(D89,Q1:R9,2,FALSE)</f>
        <v>5</v>
      </c>
      <c r="N89" s="42">
        <f>M89*L89</f>
        <v>5</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86</v>
      </c>
      <c r="C91" s="4"/>
      <c r="D91" s="38" t="s">
        <v>12</v>
      </c>
      <c r="E91" s="4"/>
      <c r="F91" s="4" t="str">
        <f>#REF!*#REF!</f>
        <v>#REF!</v>
      </c>
      <c r="G91" s="4" t="str">
        <f>IF(#REF!&gt;=0,10*#REF!,0)</f>
        <v>#REF!</v>
      </c>
      <c r="H91" s="4"/>
      <c r="I91" s="39" t="s">
        <v>87</v>
      </c>
      <c r="J91" s="4"/>
      <c r="K91" s="40">
        <v>2.0</v>
      </c>
      <c r="L91" s="41">
        <f>K91/K117</f>
        <v>0.4</v>
      </c>
      <c r="M91" s="42">
        <f>VLOOKUP(D91,Q1:R9,2,FALSE)</f>
        <v>5</v>
      </c>
      <c r="N91" s="42">
        <f>M91*L91</f>
        <v>2</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88</v>
      </c>
      <c r="C93" s="4"/>
      <c r="D93" s="38" t="s">
        <v>12</v>
      </c>
      <c r="E93" s="4"/>
      <c r="F93" s="4" t="str">
        <f>#REF!*#REF!</f>
        <v>#REF!</v>
      </c>
      <c r="G93" s="4" t="str">
        <f>IF(#REF!&gt;=0,10*#REF!,0)</f>
        <v>#REF!</v>
      </c>
      <c r="H93" s="4"/>
      <c r="I93" s="39" t="s">
        <v>89</v>
      </c>
      <c r="J93" s="4"/>
      <c r="K93" s="40">
        <v>4.0</v>
      </c>
      <c r="L93" s="41">
        <f>K93/K117</f>
        <v>0.8</v>
      </c>
      <c r="M93" s="42">
        <f>VLOOKUP(D93,Q1:R9,2,FALSE)</f>
        <v>5</v>
      </c>
      <c r="N93" s="42">
        <f>M93*L93</f>
        <v>4</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90</v>
      </c>
      <c r="C95" s="4"/>
      <c r="D95" s="38" t="s">
        <v>11</v>
      </c>
      <c r="E95" s="4"/>
      <c r="F95" s="4" t="str">
        <f>#REF!*#REF!</f>
        <v>#REF!</v>
      </c>
      <c r="G95" s="4" t="str">
        <f>IF(#REF!&gt;=0,10*#REF!,0)</f>
        <v>#REF!</v>
      </c>
      <c r="H95" s="4"/>
      <c r="I95" s="39" t="s">
        <v>91</v>
      </c>
      <c r="J95" s="4"/>
      <c r="K95" s="40">
        <v>3.0</v>
      </c>
      <c r="L95" s="41">
        <f>K95/K117</f>
        <v>0.6</v>
      </c>
      <c r="M95" s="42">
        <f>VLOOKUP(D95,Q1:R9,2,FALSE)</f>
        <v>4</v>
      </c>
      <c r="N95" s="42">
        <f>M95*L95</f>
        <v>2.4</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92</v>
      </c>
      <c r="C97" s="4"/>
      <c r="D97" s="38" t="s">
        <v>2</v>
      </c>
      <c r="E97" s="4"/>
      <c r="F97" s="4" t="str">
        <f>#REF!*#REF!</f>
        <v>#REF!</v>
      </c>
      <c r="G97" s="4" t="str">
        <f>IF(#REF!&gt;=0,10*#REF!,0)</f>
        <v>#REF!</v>
      </c>
      <c r="H97" s="4"/>
      <c r="I97" s="39" t="s">
        <v>93</v>
      </c>
      <c r="J97" s="4"/>
      <c r="K97" s="40">
        <v>3.0</v>
      </c>
      <c r="L97" s="41">
        <f>K97/K117</f>
        <v>0.6</v>
      </c>
      <c r="M97" s="42">
        <f>VLOOKUP(D97,Q1:R9,2,FALSE)</f>
        <v>1</v>
      </c>
      <c r="N97" s="42">
        <f>M97*L97</f>
        <v>0.6</v>
      </c>
      <c r="O97" s="42">
        <f>IF(M97=0,0,L97*MAX(R2:R8))</f>
        <v>3</v>
      </c>
    </row>
    <row r="98" ht="12.0" customHeight="1">
      <c r="B98" s="49"/>
      <c r="C98" s="4"/>
      <c r="D98" s="43"/>
      <c r="E98" s="4"/>
      <c r="F98" s="4"/>
      <c r="G98" s="4"/>
      <c r="H98" s="4"/>
      <c r="I98" s="4"/>
      <c r="J98" s="4"/>
      <c r="K98" s="40"/>
      <c r="L98" s="41"/>
      <c r="M98" s="42"/>
      <c r="N98" s="42"/>
      <c r="O98" s="42"/>
    </row>
    <row r="99" ht="15.75" customHeight="1">
      <c r="A99" s="32" t="s">
        <v>94</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95</v>
      </c>
      <c r="C101" s="4"/>
      <c r="D101" s="38" t="s">
        <v>2</v>
      </c>
      <c r="E101" s="4"/>
      <c r="F101" s="4" t="str">
        <f>#REF!*#REF!</f>
        <v>#REF!</v>
      </c>
      <c r="G101" s="4" t="str">
        <f>IF(#REF!&gt;=0,10*#REF!,0)</f>
        <v>#REF!</v>
      </c>
      <c r="H101" s="4"/>
      <c r="I101" s="39" t="s">
        <v>96</v>
      </c>
      <c r="J101" s="4"/>
      <c r="K101" s="40">
        <v>4.0</v>
      </c>
      <c r="L101" s="41">
        <f>K101/K117</f>
        <v>0.8</v>
      </c>
      <c r="M101" s="42">
        <f>VLOOKUP(D101,Q1:R9,2,FALSE)</f>
        <v>1</v>
      </c>
      <c r="N101" s="42">
        <f>M101*L101</f>
        <v>0.8</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97</v>
      </c>
      <c r="C103" s="4"/>
      <c r="D103" s="38" t="s">
        <v>2</v>
      </c>
      <c r="E103" s="4"/>
      <c r="F103" s="4" t="str">
        <f>#REF!*#REF!</f>
        <v>#REF!</v>
      </c>
      <c r="G103" s="4" t="str">
        <f>IF(#REF!&gt;=0,10*#REF!,0)</f>
        <v>#REF!</v>
      </c>
      <c r="H103" s="4"/>
      <c r="I103" s="53"/>
      <c r="J103" s="4"/>
      <c r="K103" s="40">
        <v>3.0</v>
      </c>
      <c r="L103" s="41">
        <f>K103/K117</f>
        <v>0.6</v>
      </c>
      <c r="M103" s="42">
        <f>VLOOKUP(D103,Q1:R9,2,FALSE)</f>
        <v>1</v>
      </c>
      <c r="N103" s="42">
        <f>M103*L103</f>
        <v>0.6</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98</v>
      </c>
      <c r="C105" s="4"/>
      <c r="D105" s="38" t="s">
        <v>18</v>
      </c>
      <c r="E105" s="4"/>
      <c r="F105" s="4" t="str">
        <f>#REF!*#REF!</f>
        <v>#REF!</v>
      </c>
      <c r="G105" s="4" t="str">
        <f>IF(#REF!&gt;=0,10*#REF!,0)</f>
        <v>#REF!</v>
      </c>
      <c r="H105" s="4"/>
      <c r="I105" s="53"/>
      <c r="J105" s="4"/>
      <c r="K105" s="40">
        <v>3.0</v>
      </c>
      <c r="L105" s="41">
        <f>K105/K117</f>
        <v>0.6</v>
      </c>
      <c r="M105" s="42">
        <f>VLOOKUP(D105,Q1:R9,2,FALSE)</f>
        <v>0</v>
      </c>
      <c r="N105" s="42">
        <f>M105*L105</f>
        <v>0</v>
      </c>
      <c r="O105" s="42">
        <f>IF(M105=0,0,L105*MAX(R2:R8))</f>
        <v>0</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99</v>
      </c>
      <c r="C107" s="4"/>
      <c r="D107" s="38" t="s">
        <v>2</v>
      </c>
      <c r="E107" s="4"/>
      <c r="F107" s="4" t="str">
        <f>#REF!*#REF!</f>
        <v>#REF!</v>
      </c>
      <c r="G107" s="4" t="str">
        <f>IF(#REF!&gt;=0,10*#REF!,0)</f>
        <v>#REF!</v>
      </c>
      <c r="H107" s="4"/>
      <c r="I107" s="39" t="s">
        <v>100</v>
      </c>
      <c r="J107" s="4"/>
      <c r="K107" s="40">
        <v>2.0</v>
      </c>
      <c r="L107" s="41">
        <f>K107/K117</f>
        <v>0.4</v>
      </c>
      <c r="M107" s="42">
        <f>VLOOKUP(D107,Q1:R9,2,FALSE)</f>
        <v>1</v>
      </c>
      <c r="N107" s="42">
        <f>M107*L107</f>
        <v>0.4</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101</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102</v>
      </c>
      <c r="C111" s="20"/>
      <c r="D111" s="38" t="s">
        <v>12</v>
      </c>
      <c r="E111" s="20"/>
      <c r="F111" s="20" t="str">
        <f>#REF!*#REF!</f>
        <v>#REF!</v>
      </c>
      <c r="G111" s="20" t="str">
        <f>IF(#REF!&gt;=0,10*#REF!,0)</f>
        <v>#REF!</v>
      </c>
      <c r="H111" s="20"/>
      <c r="I111" s="39" t="s">
        <v>103</v>
      </c>
      <c r="J111" s="20"/>
      <c r="K111" s="29">
        <v>4.0</v>
      </c>
      <c r="L111" s="57">
        <f>K111/K117</f>
        <v>0.8</v>
      </c>
      <c r="M111" s="58">
        <f>VLOOKUP(D111,Q1:R9,2,FALSE)</f>
        <v>5</v>
      </c>
      <c r="N111" s="58">
        <f>M111*L111</f>
        <v>4</v>
      </c>
      <c r="O111" s="58">
        <f>IF(M111=0,0,L111*MAX(R2:R8))</f>
        <v>4</v>
      </c>
      <c r="P111" s="20"/>
      <c r="Q111" s="20"/>
      <c r="R111" s="20"/>
      <c r="S111" s="20"/>
      <c r="T111" s="20"/>
      <c r="U111" s="20"/>
      <c r="V111" s="20"/>
      <c r="W111" s="20"/>
      <c r="X111" s="20"/>
      <c r="Y111" s="20"/>
      <c r="Z111" s="20"/>
    </row>
    <row r="112" ht="12.0" customHeight="1">
      <c r="A112" s="36"/>
      <c r="B112" s="37"/>
      <c r="C112" s="20"/>
      <c r="D112" s="59"/>
      <c r="E112" s="20"/>
      <c r="F112" s="20"/>
      <c r="G112" s="20"/>
      <c r="H112" s="20"/>
      <c r="I112" s="20"/>
      <c r="J112" s="20"/>
      <c r="K112" s="29"/>
      <c r="L112" s="57"/>
      <c r="M112" s="58"/>
      <c r="N112" s="58"/>
      <c r="O112" s="58"/>
      <c r="P112" s="20"/>
      <c r="Q112" s="20"/>
      <c r="R112" s="20"/>
      <c r="S112" s="20"/>
      <c r="T112" s="20"/>
      <c r="U112" s="20"/>
      <c r="V112" s="20"/>
      <c r="W112" s="20"/>
      <c r="X112" s="20"/>
      <c r="Y112" s="20"/>
      <c r="Z112" s="20"/>
    </row>
    <row r="113" ht="39.75" customHeight="1">
      <c r="A113" s="36">
        <f>A111+1</f>
        <v>44</v>
      </c>
      <c r="B113" s="37" t="s">
        <v>104</v>
      </c>
      <c r="C113" s="20"/>
      <c r="D113" s="38" t="s">
        <v>11</v>
      </c>
      <c r="E113" s="20"/>
      <c r="F113" s="20" t="str">
        <f>#REF!*#REF!</f>
        <v>#REF!</v>
      </c>
      <c r="G113" s="20" t="str">
        <f>IF(#REF!&gt;=0,10*#REF!,0)</f>
        <v>#REF!</v>
      </c>
      <c r="H113" s="20"/>
      <c r="I113" s="39" t="s">
        <v>105</v>
      </c>
      <c r="J113" s="20"/>
      <c r="K113" s="29">
        <v>4.0</v>
      </c>
      <c r="L113" s="57">
        <f>K113/K117</f>
        <v>0.8</v>
      </c>
      <c r="M113" s="58">
        <f>VLOOKUP(D113,Q1:R9,2,FALSE)</f>
        <v>4</v>
      </c>
      <c r="N113" s="58">
        <f>M113*L113</f>
        <v>3.2</v>
      </c>
      <c r="O113" s="58">
        <f>IF(M113=0,0,L113*MAX(R2:R8))</f>
        <v>4</v>
      </c>
      <c r="P113" s="20"/>
      <c r="Q113" s="20"/>
      <c r="R113" s="20"/>
      <c r="S113" s="20"/>
      <c r="T113" s="20"/>
      <c r="U113" s="20"/>
      <c r="V113" s="20"/>
      <c r="W113" s="20"/>
      <c r="X113" s="20"/>
      <c r="Y113" s="20"/>
      <c r="Z113" s="20"/>
    </row>
    <row r="114" ht="12.0" customHeight="1">
      <c r="A114" s="36"/>
      <c r="B114" s="37"/>
      <c r="C114" s="20"/>
      <c r="D114" s="59"/>
      <c r="E114" s="20"/>
      <c r="F114" s="20"/>
      <c r="G114" s="20"/>
      <c r="H114" s="20"/>
      <c r="I114" s="20"/>
      <c r="J114" s="20"/>
      <c r="K114" s="29"/>
      <c r="L114" s="57"/>
      <c r="M114" s="58"/>
      <c r="N114" s="58"/>
      <c r="O114" s="58"/>
      <c r="P114" s="20"/>
      <c r="Q114" s="20"/>
      <c r="R114" s="20"/>
      <c r="S114" s="20"/>
      <c r="T114" s="20"/>
      <c r="U114" s="20"/>
      <c r="V114" s="20"/>
      <c r="W114" s="20"/>
      <c r="X114" s="20"/>
      <c r="Y114" s="20"/>
      <c r="Z114" s="20"/>
    </row>
    <row r="115" ht="39.75" customHeight="1">
      <c r="A115" s="36">
        <f>A113+1</f>
        <v>45</v>
      </c>
      <c r="B115" s="37" t="s">
        <v>106</v>
      </c>
      <c r="C115" s="20"/>
      <c r="D115" s="38" t="s">
        <v>6</v>
      </c>
      <c r="E115" s="20"/>
      <c r="F115" s="20" t="str">
        <f>#REF!*#REF!</f>
        <v>#REF!</v>
      </c>
      <c r="G115" s="20" t="str">
        <f>IF(#REF!&gt;=0,10*#REF!,0)</f>
        <v>#REF!</v>
      </c>
      <c r="H115" s="20"/>
      <c r="I115" s="39" t="s">
        <v>107</v>
      </c>
      <c r="J115" s="20"/>
      <c r="K115" s="29">
        <v>3.0</v>
      </c>
      <c r="L115" s="57">
        <f>K115/K117</f>
        <v>0.6</v>
      </c>
      <c r="M115" s="58">
        <f>VLOOKUP(D115,Q1:R9,2,FALSE)</f>
        <v>2</v>
      </c>
      <c r="N115" s="58">
        <f>M115*L115</f>
        <v>1.2</v>
      </c>
      <c r="O115" s="58">
        <f>IF(M115=0,0,L115*MAX(R2:R8))</f>
        <v>3</v>
      </c>
      <c r="P115" s="20"/>
      <c r="Q115" s="20"/>
      <c r="R115" s="20"/>
      <c r="S115" s="20"/>
      <c r="T115" s="20"/>
      <c r="U115" s="20"/>
      <c r="V115" s="20"/>
      <c r="W115" s="20"/>
      <c r="X115" s="20"/>
      <c r="Y115" s="20"/>
      <c r="Z115" s="20"/>
    </row>
    <row r="116" ht="12.0" customHeight="1">
      <c r="B116" s="60"/>
      <c r="C116" s="4"/>
      <c r="D116" s="43"/>
      <c r="E116" s="4"/>
      <c r="F116" s="4"/>
      <c r="G116" s="4"/>
      <c r="H116" s="4"/>
      <c r="I116" s="4"/>
      <c r="J116" s="4"/>
      <c r="K116" s="61"/>
      <c r="L116" s="61"/>
      <c r="M116" s="61"/>
      <c r="N116" s="62"/>
      <c r="O116" s="62"/>
    </row>
    <row r="117" ht="24.0" customHeight="1">
      <c r="A117" s="63" t="s">
        <v>108</v>
      </c>
      <c r="B117" s="64"/>
      <c r="C117" s="65"/>
      <c r="D117" s="66">
        <f>IF(ISERR((N117/O117)*100),"",(N117/O117)*100)</f>
        <v>59.70149254</v>
      </c>
      <c r="E117" s="67"/>
      <c r="F117" s="67"/>
      <c r="G117" s="67"/>
      <c r="H117" s="68" t="str">
        <f>IF(D117="","","-")</f>
        <v>-</v>
      </c>
      <c r="I117" s="69" t="str">
        <f>VLOOKUP(J117,'Rating ranges'!A2:B7,2,TRUE)</f>
        <v>Moderate</v>
      </c>
      <c r="J117" s="70">
        <f>IF(D117="",0,D117)</f>
        <v>59.70149254</v>
      </c>
      <c r="K117" s="61">
        <f>MAX(K9:K115)</f>
        <v>5</v>
      </c>
      <c r="L117" s="61"/>
      <c r="M117" s="61"/>
      <c r="N117" s="62">
        <f t="shared" ref="N117:O117" si="1">SUM(N9:N115)</f>
        <v>80</v>
      </c>
      <c r="O117" s="62">
        <f t="shared" si="1"/>
        <v>134</v>
      </c>
    </row>
    <row r="118" ht="13.5" customHeight="1">
      <c r="D118" s="33"/>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3"/>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109</v>
      </c>
      <c r="B1" s="2"/>
      <c r="C1" s="3"/>
    </row>
    <row r="2" ht="15.75" customHeight="1">
      <c r="B2" s="60"/>
      <c r="C2" s="32" t="s">
        <v>110</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111</v>
      </c>
      <c r="C4" s="87" t="s">
        <v>112</v>
      </c>
    </row>
    <row r="5" ht="38.25" customHeight="1">
      <c r="A5" s="85">
        <f t="shared" ref="A5:A8" si="1">A4+1</f>
        <v>2</v>
      </c>
      <c r="B5" s="86" t="s">
        <v>113</v>
      </c>
      <c r="C5" s="87" t="s">
        <v>112</v>
      </c>
    </row>
    <row r="6" ht="38.25" customHeight="1">
      <c r="A6" s="85">
        <f t="shared" si="1"/>
        <v>3</v>
      </c>
      <c r="B6" s="86" t="s">
        <v>114</v>
      </c>
      <c r="C6" s="87" t="s">
        <v>115</v>
      </c>
    </row>
    <row r="7" ht="38.25" customHeight="1">
      <c r="A7" s="85">
        <f t="shared" si="1"/>
        <v>4</v>
      </c>
      <c r="B7" s="86" t="s">
        <v>116</v>
      </c>
      <c r="C7" s="87" t="s">
        <v>117</v>
      </c>
    </row>
    <row r="8" ht="38.25" customHeight="1">
      <c r="A8" s="85">
        <f t="shared" si="1"/>
        <v>5</v>
      </c>
      <c r="B8" s="86" t="s">
        <v>118</v>
      </c>
      <c r="C8" s="87" t="s">
        <v>117</v>
      </c>
    </row>
    <row r="9" ht="12.75" customHeight="1">
      <c r="B9" s="49"/>
      <c r="C9" s="20"/>
    </row>
    <row r="10" ht="24.75" customHeight="1">
      <c r="A10" s="84"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119</v>
      </c>
      <c r="C11" s="87" t="s">
        <v>117</v>
      </c>
    </row>
    <row r="12" ht="51.0" customHeight="1">
      <c r="A12" s="85">
        <f t="shared" ref="A12:A13" si="2">A11+1</f>
        <v>7</v>
      </c>
      <c r="B12" s="86" t="s">
        <v>120</v>
      </c>
      <c r="C12" s="87" t="s">
        <v>115</v>
      </c>
    </row>
    <row r="13" ht="38.25" customHeight="1">
      <c r="A13" s="85">
        <f t="shared" si="2"/>
        <v>8</v>
      </c>
      <c r="B13" s="86" t="s">
        <v>121</v>
      </c>
      <c r="C13" s="87" t="s">
        <v>117</v>
      </c>
    </row>
    <row r="14" ht="12.75" customHeight="1">
      <c r="B14" s="49"/>
      <c r="C14" s="20"/>
    </row>
    <row r="15" ht="24.75" customHeight="1">
      <c r="A15" s="84"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122</v>
      </c>
      <c r="C16" s="87" t="s">
        <v>123</v>
      </c>
    </row>
    <row r="17" ht="51.0" customHeight="1">
      <c r="A17" s="85">
        <f t="shared" ref="A17:A24" si="3">A16+1</f>
        <v>10</v>
      </c>
      <c r="B17" s="86" t="s">
        <v>124</v>
      </c>
      <c r="C17" s="87" t="s">
        <v>115</v>
      </c>
    </row>
    <row r="18" ht="38.25" customHeight="1">
      <c r="A18" s="85">
        <f t="shared" si="3"/>
        <v>11</v>
      </c>
      <c r="B18" s="86" t="s">
        <v>125</v>
      </c>
      <c r="C18" s="87" t="s">
        <v>117</v>
      </c>
    </row>
    <row r="19" ht="51.0" customHeight="1">
      <c r="A19" s="85">
        <f t="shared" si="3"/>
        <v>12</v>
      </c>
      <c r="B19" s="86" t="s">
        <v>126</v>
      </c>
      <c r="C19" s="87" t="s">
        <v>112</v>
      </c>
    </row>
    <row r="20" ht="51.0" customHeight="1">
      <c r="A20" s="85">
        <f t="shared" si="3"/>
        <v>13</v>
      </c>
      <c r="B20" s="86" t="s">
        <v>127</v>
      </c>
      <c r="C20" s="87" t="s">
        <v>117</v>
      </c>
    </row>
    <row r="21" ht="38.25" customHeight="1">
      <c r="A21" s="85">
        <f t="shared" si="3"/>
        <v>14</v>
      </c>
      <c r="B21" s="86" t="s">
        <v>128</v>
      </c>
      <c r="C21" s="87" t="s">
        <v>115</v>
      </c>
    </row>
    <row r="22" ht="25.5" customHeight="1">
      <c r="A22" s="85">
        <f t="shared" si="3"/>
        <v>15</v>
      </c>
      <c r="B22" s="86" t="s">
        <v>129</v>
      </c>
      <c r="C22" s="87" t="s">
        <v>123</v>
      </c>
    </row>
    <row r="23" ht="25.5" customHeight="1">
      <c r="A23" s="85">
        <f t="shared" si="3"/>
        <v>16</v>
      </c>
      <c r="B23" s="86" t="s">
        <v>130</v>
      </c>
      <c r="C23" s="87" t="s">
        <v>123</v>
      </c>
    </row>
    <row r="24" ht="25.5" customHeight="1">
      <c r="A24" s="85">
        <f t="shared" si="3"/>
        <v>17</v>
      </c>
      <c r="B24" s="86" t="s">
        <v>131</v>
      </c>
      <c r="C24" s="87" t="s">
        <v>132</v>
      </c>
    </row>
    <row r="25" ht="12.75" customHeight="1">
      <c r="B25" s="49"/>
      <c r="C25" s="20"/>
    </row>
    <row r="26" ht="24.75" customHeight="1">
      <c r="A26" s="84" t="s">
        <v>50</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133</v>
      </c>
      <c r="C27" s="87" t="s">
        <v>115</v>
      </c>
    </row>
    <row r="28" ht="38.25" customHeight="1">
      <c r="A28" s="85">
        <f t="shared" ref="A28:A30" si="4">A27+1</f>
        <v>19</v>
      </c>
      <c r="B28" s="86" t="s">
        <v>134</v>
      </c>
      <c r="C28" s="87" t="s">
        <v>115</v>
      </c>
    </row>
    <row r="29" ht="51.0" customHeight="1">
      <c r="A29" s="85">
        <f t="shared" si="4"/>
        <v>20</v>
      </c>
      <c r="B29" s="86" t="s">
        <v>135</v>
      </c>
      <c r="C29" s="87" t="s">
        <v>123</v>
      </c>
    </row>
    <row r="30" ht="38.25" customHeight="1">
      <c r="A30" s="85">
        <f t="shared" si="4"/>
        <v>21</v>
      </c>
      <c r="B30" s="86" t="s">
        <v>136</v>
      </c>
      <c r="C30" s="87" t="s">
        <v>115</v>
      </c>
    </row>
    <row r="31" ht="12.75" customHeight="1">
      <c r="B31" s="49"/>
      <c r="C31" s="20"/>
    </row>
    <row r="32" ht="24.75" customHeight="1">
      <c r="A32" s="84" t="s">
        <v>58</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137</v>
      </c>
      <c r="C33" s="87" t="s">
        <v>115</v>
      </c>
    </row>
    <row r="34" ht="51.0" customHeight="1">
      <c r="A34" s="85">
        <f t="shared" ref="A34:A35" si="5">A33+1</f>
        <v>23</v>
      </c>
      <c r="B34" s="86" t="s">
        <v>138</v>
      </c>
      <c r="C34" s="87" t="s">
        <v>117</v>
      </c>
    </row>
    <row r="35" ht="38.25" customHeight="1">
      <c r="A35" s="85">
        <f t="shared" si="5"/>
        <v>24</v>
      </c>
      <c r="B35" s="86" t="s">
        <v>139</v>
      </c>
      <c r="C35" s="87" t="s">
        <v>132</v>
      </c>
    </row>
    <row r="36" ht="12.75" customHeight="1">
      <c r="B36" s="49"/>
      <c r="C36" s="20"/>
    </row>
    <row r="37" ht="24.75" customHeight="1">
      <c r="A37" s="84" t="s">
        <v>65</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140</v>
      </c>
      <c r="C38" s="87" t="s">
        <v>117</v>
      </c>
    </row>
    <row r="39" ht="63.75" customHeight="1">
      <c r="A39" s="85">
        <f t="shared" ref="A39:A42" si="6">A38+1</f>
        <v>26</v>
      </c>
      <c r="B39" s="86" t="s">
        <v>141</v>
      </c>
      <c r="C39" s="87" t="s">
        <v>123</v>
      </c>
    </row>
    <row r="40" ht="38.25" customHeight="1">
      <c r="A40" s="85">
        <f t="shared" si="6"/>
        <v>27</v>
      </c>
      <c r="B40" s="86" t="s">
        <v>142</v>
      </c>
      <c r="C40" s="87" t="s">
        <v>123</v>
      </c>
    </row>
    <row r="41" ht="63.75" customHeight="1">
      <c r="A41" s="85">
        <f t="shared" si="6"/>
        <v>28</v>
      </c>
      <c r="B41" s="86" t="s">
        <v>143</v>
      </c>
      <c r="C41" s="87" t="s">
        <v>117</v>
      </c>
    </row>
    <row r="42" ht="38.25" customHeight="1">
      <c r="A42" s="85">
        <f t="shared" si="6"/>
        <v>29</v>
      </c>
      <c r="B42" s="86" t="s">
        <v>144</v>
      </c>
      <c r="C42" s="87" t="s">
        <v>117</v>
      </c>
    </row>
    <row r="43" ht="12.75" customHeight="1">
      <c r="B43" s="49"/>
      <c r="C43" s="20"/>
    </row>
    <row r="44" ht="24.75" customHeight="1">
      <c r="A44" s="84" t="s">
        <v>75</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145</v>
      </c>
      <c r="C45" s="87" t="s">
        <v>115</v>
      </c>
    </row>
    <row r="46" ht="38.25" customHeight="1">
      <c r="A46" s="85">
        <f t="shared" ref="A46:A48" si="7">A45+1</f>
        <v>31</v>
      </c>
      <c r="B46" s="86" t="s">
        <v>146</v>
      </c>
      <c r="C46" s="87" t="s">
        <v>117</v>
      </c>
    </row>
    <row r="47" ht="51.0" customHeight="1">
      <c r="A47" s="85">
        <f t="shared" si="7"/>
        <v>32</v>
      </c>
      <c r="B47" s="86" t="s">
        <v>147</v>
      </c>
      <c r="C47" s="87" t="s">
        <v>117</v>
      </c>
    </row>
    <row r="48" ht="25.5" customHeight="1">
      <c r="A48" s="85">
        <f t="shared" si="7"/>
        <v>33</v>
      </c>
      <c r="B48" s="86" t="s">
        <v>148</v>
      </c>
      <c r="C48" s="87" t="s">
        <v>117</v>
      </c>
    </row>
    <row r="49" ht="12.75" customHeight="1">
      <c r="B49" s="49"/>
      <c r="C49" s="20"/>
    </row>
    <row r="50" ht="24.75" customHeight="1">
      <c r="A50" s="84" t="s">
        <v>83</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149</v>
      </c>
      <c r="C51" s="87" t="s">
        <v>112</v>
      </c>
    </row>
    <row r="52" ht="38.25" customHeight="1">
      <c r="A52" s="85">
        <f t="shared" ref="A52:A55" si="8">A51+1</f>
        <v>35</v>
      </c>
      <c r="B52" s="86" t="s">
        <v>150</v>
      </c>
      <c r="C52" s="87" t="s">
        <v>123</v>
      </c>
    </row>
    <row r="53" ht="25.5" customHeight="1">
      <c r="A53" s="85">
        <f t="shared" si="8"/>
        <v>36</v>
      </c>
      <c r="B53" s="86" t="s">
        <v>151</v>
      </c>
      <c r="C53" s="87" t="s">
        <v>115</v>
      </c>
    </row>
    <row r="54" ht="38.25" customHeight="1">
      <c r="A54" s="85">
        <f t="shared" si="8"/>
        <v>37</v>
      </c>
      <c r="B54" s="86" t="s">
        <v>152</v>
      </c>
      <c r="C54" s="87" t="s">
        <v>117</v>
      </c>
    </row>
    <row r="55" ht="25.5" customHeight="1">
      <c r="A55" s="85">
        <f t="shared" si="8"/>
        <v>38</v>
      </c>
      <c r="B55" s="86" t="s">
        <v>153</v>
      </c>
      <c r="C55" s="87" t="s">
        <v>117</v>
      </c>
    </row>
    <row r="56" ht="12.75" customHeight="1">
      <c r="B56" s="49"/>
      <c r="C56" s="20"/>
    </row>
    <row r="57" ht="24.75" customHeight="1">
      <c r="A57" s="84" t="s">
        <v>94</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154</v>
      </c>
      <c r="C58" s="87" t="s">
        <v>115</v>
      </c>
    </row>
    <row r="59" ht="38.25" customHeight="1">
      <c r="A59" s="85">
        <f t="shared" ref="A59:A61" si="9">A58+1</f>
        <v>40</v>
      </c>
      <c r="B59" s="86" t="s">
        <v>155</v>
      </c>
      <c r="C59" s="87" t="s">
        <v>117</v>
      </c>
    </row>
    <row r="60" ht="51.0" customHeight="1">
      <c r="A60" s="85">
        <f t="shared" si="9"/>
        <v>41</v>
      </c>
      <c r="B60" s="86" t="s">
        <v>156</v>
      </c>
      <c r="C60" s="87" t="s">
        <v>117</v>
      </c>
    </row>
    <row r="61" ht="38.25" customHeight="1">
      <c r="A61" s="85">
        <f t="shared" si="9"/>
        <v>42</v>
      </c>
      <c r="B61" s="86" t="s">
        <v>157</v>
      </c>
      <c r="C61" s="87" t="s">
        <v>123</v>
      </c>
    </row>
    <row r="62" ht="12.75" customHeight="1">
      <c r="B62" s="49"/>
      <c r="C62" s="20"/>
    </row>
    <row r="63" ht="24.75" customHeight="1">
      <c r="A63" s="84" t="s">
        <v>101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158</v>
      </c>
      <c r="C64" s="87" t="s">
        <v>115</v>
      </c>
    </row>
    <row r="65" ht="25.5" customHeight="1">
      <c r="A65" s="85">
        <f t="shared" ref="A65:A66" si="10">A64+1</f>
        <v>44</v>
      </c>
      <c r="B65" s="86" t="s">
        <v>159</v>
      </c>
      <c r="C65" s="87" t="s">
        <v>117</v>
      </c>
    </row>
    <row r="66" ht="51.0" customHeight="1">
      <c r="A66" s="85">
        <f t="shared" si="10"/>
        <v>45</v>
      </c>
      <c r="B66" s="86" t="s">
        <v>160</v>
      </c>
      <c r="C66" s="87" t="s">
        <v>117</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8" t="s">
        <v>161</v>
      </c>
      <c r="B1" s="88" t="s">
        <v>162</v>
      </c>
      <c r="C1" s="88" t="s">
        <v>163</v>
      </c>
    </row>
    <row r="2" ht="12.75" customHeight="1">
      <c r="A2" s="89">
        <v>0.0</v>
      </c>
      <c r="B2" s="90" t="str">
        <f>""</f>
        <v/>
      </c>
    </row>
    <row r="3" ht="12.75" customHeight="1">
      <c r="A3" s="89">
        <v>1.0</v>
      </c>
      <c r="B3" s="90" t="s">
        <v>164</v>
      </c>
      <c r="C3" s="91" t="s">
        <v>165</v>
      </c>
      <c r="D3" s="92">
        <f>A4</f>
        <v>29</v>
      </c>
    </row>
    <row r="4" ht="12.75" customHeight="1">
      <c r="A4" s="89">
        <v>29.0</v>
      </c>
      <c r="B4" s="11" t="s">
        <v>6</v>
      </c>
      <c r="C4" s="11" t="s">
        <v>166</v>
      </c>
      <c r="D4" s="92">
        <f t="shared" ref="D4:D7" si="1">A4</f>
        <v>29</v>
      </c>
      <c r="E4" s="93" t="s">
        <v>167</v>
      </c>
      <c r="F4" s="92">
        <f t="shared" ref="F4:F6" si="2">A5</f>
        <v>49</v>
      </c>
    </row>
    <row r="5" ht="12.75" customHeight="1">
      <c r="A5" s="89">
        <v>49.0</v>
      </c>
      <c r="B5" s="11" t="s">
        <v>7</v>
      </c>
      <c r="C5" s="11" t="s">
        <v>166</v>
      </c>
      <c r="D5" s="92">
        <f t="shared" si="1"/>
        <v>49</v>
      </c>
      <c r="E5" s="93" t="s">
        <v>167</v>
      </c>
      <c r="F5" s="92">
        <f t="shared" si="2"/>
        <v>69</v>
      </c>
    </row>
    <row r="6" ht="12.75" customHeight="1">
      <c r="A6" s="89">
        <v>69.0</v>
      </c>
      <c r="B6" s="11" t="s">
        <v>11</v>
      </c>
      <c r="C6" s="11" t="s">
        <v>166</v>
      </c>
      <c r="D6" s="92">
        <f t="shared" si="1"/>
        <v>69</v>
      </c>
      <c r="E6" s="93" t="s">
        <v>167</v>
      </c>
      <c r="F6" s="92">
        <f t="shared" si="2"/>
        <v>89</v>
      </c>
    </row>
    <row r="7" ht="12.75" customHeight="1">
      <c r="A7" s="89">
        <v>89.0</v>
      </c>
      <c r="B7" s="11" t="s">
        <v>12</v>
      </c>
      <c r="C7" s="91" t="s">
        <v>168</v>
      </c>
      <c r="D7" s="92">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