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(null)" ContentType="image/x-emf"/>
  <Default Extension="vsdx" ContentType="application/vnd.ms-visio.drawing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aoruOta/ET_Robocon/2018/00_anago_project/"/>
    </mc:Choice>
  </mc:AlternateContent>
  <xr:revisionPtr revIDLastSave="0" documentId="12_ncr:500000_{5A4106DE-8E2C-4647-A792-D8A191125477}" xr6:coauthVersionLast="31" xr6:coauthVersionMax="31" xr10:uidLastSave="{00000000-0000-0000-0000-000000000000}"/>
  <bookViews>
    <workbookView xWindow="0" yWindow="500" windowWidth="33600" windowHeight="20100" firstSheet="2" activeTab="7" xr2:uid="{00000000-000D-0000-FFFF-FFFF00000000}"/>
  </bookViews>
  <sheets>
    <sheet name="開発スケジュールとWBS" sheetId="1" r:id="rId1"/>
    <sheet name="不具合" sheetId="18" r:id="rId2"/>
    <sheet name="実装したい機能" sheetId="17" r:id="rId3"/>
    <sheet name="工数管理" sheetId="2" r:id="rId4"/>
    <sheet name="ステークホルダー要求 " sheetId="3" r:id="rId5"/>
    <sheet name="機能要求" sheetId="4" r:id="rId6"/>
    <sheet name="機能展開図" sheetId="5" r:id="rId7"/>
    <sheet name="左コース" sheetId="11" r:id="rId8"/>
    <sheet name="左コース_エリア " sheetId="12" r:id="rId9"/>
    <sheet name="左コース目標ヨーレート" sheetId="15" r:id="rId10"/>
    <sheet name="右コース" sheetId="14" r:id="rId11"/>
    <sheet name="右コースエリア" sheetId="13" r:id="rId12"/>
    <sheet name="右コース目標ヨーレート " sheetId="16" r:id="rId13"/>
    <sheet name="満足度の確認_アクションの見直し" sheetId="8" r:id="rId14"/>
    <sheet name="カラーセンサー特徴" sheetId="6" r:id="rId15"/>
    <sheet name="カラーセンサー特徴 (4)" sheetId="7" r:id="rId16"/>
    <sheet name="Sheet2" sheetId="9" r:id="rId17"/>
  </sheets>
  <definedNames>
    <definedName name="_xlnm._FilterDatabase" localSheetId="16" hidden="1">満足度の確認_アクションの見直し!$B$17:$C$55</definedName>
    <definedName name="_xlnm._FilterDatabase" localSheetId="14" hidden="1">カラーセンサー特徴!$A$1:$G$41</definedName>
    <definedName name="_xlnm._FilterDatabase" localSheetId="15" hidden="1">'カラーセンサー特徴 (4)'!$A$1:$E$41</definedName>
    <definedName name="_xlnm._FilterDatabase" localSheetId="4" hidden="1">'ステークホルダー要求 '!$A$2:$Y$49</definedName>
    <definedName name="_xlnm._FilterDatabase" localSheetId="0" hidden="1">開発スケジュールとWBS!$A$2:$AE$216</definedName>
    <definedName name="_xlnm._FilterDatabase" localSheetId="13" hidden="1">満足度の確認_アクションの見直し!$B$17:$J$59</definedName>
  </definedNames>
  <calcPr calcId="162913"/>
</workbook>
</file>

<file path=xl/calcChain.xml><?xml version="1.0" encoding="utf-8"?>
<calcChain xmlns="http://schemas.openxmlformats.org/spreadsheetml/2006/main">
  <c r="S21" i="13" l="1"/>
  <c r="S11" i="11" l="1"/>
  <c r="S40" i="11" l="1"/>
  <c r="S38" i="11"/>
  <c r="S26" i="16" l="1"/>
  <c r="S30" i="16" s="1"/>
  <c r="S24" i="16"/>
  <c r="S32" i="16" s="1"/>
  <c r="O24" i="16"/>
  <c r="O26" i="16" s="1"/>
  <c r="O30" i="16" s="1"/>
  <c r="G23" i="16"/>
  <c r="G24" i="16" s="1"/>
  <c r="G28" i="16" s="1"/>
  <c r="G30" i="16" s="1"/>
  <c r="C21" i="16"/>
  <c r="C30" i="16" s="1"/>
  <c r="K17" i="16"/>
  <c r="K24" i="16" s="1"/>
  <c r="B5" i="16"/>
  <c r="C6" i="16" s="1"/>
  <c r="C8" i="16" s="1"/>
  <c r="C10" i="16" s="1"/>
  <c r="S26" i="15"/>
  <c r="S30" i="15" s="1"/>
  <c r="S24" i="15"/>
  <c r="S32" i="15" s="1"/>
  <c r="O24" i="15"/>
  <c r="O26" i="15" s="1"/>
  <c r="O30" i="15" s="1"/>
  <c r="G23" i="15"/>
  <c r="G24" i="15" s="1"/>
  <c r="G28" i="15" s="1"/>
  <c r="G30" i="15" s="1"/>
  <c r="C23" i="15"/>
  <c r="C27" i="15" s="1"/>
  <c r="C21" i="15"/>
  <c r="C30" i="15" s="1"/>
  <c r="C32" i="15" s="1"/>
  <c r="K17" i="15"/>
  <c r="K24" i="15" s="1"/>
  <c r="B5" i="15"/>
  <c r="C6" i="15" s="1"/>
  <c r="C8" i="15" s="1"/>
  <c r="C10" i="15" s="1"/>
  <c r="K20" i="12"/>
  <c r="K18" i="12"/>
  <c r="J11" i="12"/>
  <c r="K11" i="12" s="1"/>
  <c r="K13" i="12" s="1"/>
  <c r="I11" i="12"/>
  <c r="I10" i="12"/>
  <c r="I12" i="12" s="1"/>
  <c r="I7" i="12"/>
  <c r="I8" i="12" s="1"/>
  <c r="I9" i="12" s="1"/>
  <c r="I13" i="12" s="1"/>
  <c r="I14" i="12" s="1"/>
  <c r="E3" i="12"/>
  <c r="D3" i="12"/>
  <c r="C3" i="12"/>
  <c r="F3" i="12" s="1"/>
  <c r="G2" i="12"/>
  <c r="H1" i="12"/>
  <c r="J17" i="12" s="1"/>
  <c r="I17" i="12" s="1"/>
  <c r="F1" i="12"/>
  <c r="I22" i="12" s="1"/>
  <c r="D1" i="12"/>
  <c r="K23" i="12" s="1"/>
  <c r="K26" i="16" l="1"/>
  <c r="K30" i="16" s="1"/>
  <c r="K32" i="16"/>
  <c r="C23" i="16"/>
  <c r="C27" i="16" s="1"/>
  <c r="C32" i="16"/>
  <c r="C12" i="16"/>
  <c r="C14" i="16" s="1"/>
  <c r="O32" i="16"/>
  <c r="K26" i="15"/>
  <c r="K30" i="15" s="1"/>
  <c r="K32" i="15"/>
  <c r="C12" i="15"/>
  <c r="C14" i="15" s="1"/>
  <c r="O32" i="15"/>
  <c r="K14" i="12"/>
  <c r="K12" i="12"/>
  <c r="J19" i="12"/>
  <c r="H2" i="12"/>
  <c r="K7" i="12"/>
  <c r="K8" i="12"/>
  <c r="K9" i="12"/>
  <c r="K10" i="12" s="1"/>
  <c r="I15" i="12"/>
  <c r="I16" i="12"/>
  <c r="K21" i="12"/>
  <c r="K22" i="12" s="1"/>
  <c r="I23" i="12"/>
  <c r="K15" i="12"/>
  <c r="I19" i="12" l="1"/>
  <c r="K19" i="12"/>
  <c r="K16" i="12"/>
  <c r="K17" i="12"/>
  <c r="I18" i="12" l="1"/>
  <c r="I21" i="12"/>
  <c r="I20" i="12"/>
  <c r="G41" i="6" l="1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G3" i="6"/>
  <c r="G2" i="6"/>
  <c r="V49" i="3" l="1"/>
  <c r="U49" i="3"/>
  <c r="V48" i="3"/>
  <c r="U48" i="3"/>
  <c r="V47" i="3"/>
  <c r="U47" i="3"/>
  <c r="V46" i="3"/>
  <c r="U46" i="3"/>
  <c r="V45" i="3"/>
  <c r="U45" i="3"/>
  <c r="V44" i="3"/>
  <c r="U44" i="3"/>
  <c r="V43" i="3"/>
  <c r="U43" i="3"/>
  <c r="V42" i="3"/>
  <c r="U42" i="3"/>
  <c r="V41" i="3"/>
  <c r="U41" i="3"/>
  <c r="V40" i="3"/>
  <c r="U40" i="3"/>
  <c r="V39" i="3"/>
  <c r="U39" i="3"/>
  <c r="V38" i="3"/>
  <c r="U38" i="3"/>
  <c r="V37" i="3"/>
  <c r="U37" i="3"/>
  <c r="V36" i="3"/>
  <c r="U36" i="3"/>
  <c r="V35" i="3"/>
  <c r="U35" i="3"/>
  <c r="V34" i="3"/>
  <c r="U34" i="3"/>
  <c r="V33" i="3"/>
  <c r="U33" i="3"/>
  <c r="V32" i="3"/>
  <c r="U32" i="3"/>
  <c r="V31" i="3"/>
  <c r="U31" i="3"/>
  <c r="V30" i="3"/>
  <c r="U30" i="3"/>
  <c r="V29" i="3"/>
  <c r="U29" i="3"/>
  <c r="V28" i="3"/>
  <c r="U28" i="3"/>
  <c r="V27" i="3"/>
  <c r="U27" i="3"/>
  <c r="V26" i="3"/>
  <c r="U26" i="3"/>
  <c r="V25" i="3"/>
  <c r="U25" i="3"/>
  <c r="V24" i="3"/>
  <c r="U24" i="3"/>
  <c r="V23" i="3"/>
  <c r="U23" i="3"/>
  <c r="V22" i="3"/>
  <c r="U22" i="3"/>
  <c r="V21" i="3"/>
  <c r="U21" i="3"/>
  <c r="V20" i="3"/>
  <c r="U20" i="3"/>
  <c r="V19" i="3"/>
  <c r="U19" i="3"/>
  <c r="V18" i="3"/>
  <c r="U18" i="3"/>
  <c r="V17" i="3"/>
  <c r="U17" i="3"/>
  <c r="V16" i="3"/>
  <c r="U16" i="3"/>
  <c r="V15" i="3"/>
  <c r="U15" i="3"/>
  <c r="V14" i="3"/>
  <c r="U14" i="3"/>
  <c r="V13" i="3"/>
  <c r="U13" i="3"/>
  <c r="V12" i="3"/>
  <c r="U12" i="3"/>
  <c r="V11" i="3"/>
  <c r="U11" i="3"/>
  <c r="V10" i="3"/>
  <c r="U10" i="3"/>
  <c r="V9" i="3"/>
  <c r="U9" i="3"/>
  <c r="V8" i="3"/>
  <c r="U8" i="3"/>
  <c r="V7" i="3"/>
  <c r="U7" i="3"/>
  <c r="V6" i="3"/>
  <c r="U6" i="3"/>
  <c r="V5" i="3"/>
  <c r="U5" i="3"/>
  <c r="V4" i="3"/>
  <c r="U4" i="3"/>
  <c r="V3" i="3"/>
  <c r="U3" i="3"/>
  <c r="I157" i="2"/>
  <c r="H157" i="2"/>
  <c r="G157" i="2"/>
  <c r="F157" i="2"/>
  <c r="E157" i="2"/>
  <c r="D157" i="2"/>
  <c r="C157" i="2"/>
  <c r="C136" i="2"/>
  <c r="D136" i="2" s="1"/>
  <c r="AD131" i="2"/>
  <c r="AD135" i="2" s="1"/>
  <c r="AC131" i="2"/>
  <c r="AC135" i="2" s="1"/>
  <c r="AB131" i="2"/>
  <c r="AB135" i="2" s="1"/>
  <c r="AA131" i="2"/>
  <c r="AA135" i="2" s="1"/>
  <c r="AA136" i="2" s="1"/>
  <c r="Z131" i="2"/>
  <c r="Z135" i="2" s="1"/>
  <c r="Y131" i="2"/>
  <c r="Y135" i="2" s="1"/>
  <c r="X131" i="2"/>
  <c r="X135" i="2" s="1"/>
  <c r="W131" i="2"/>
  <c r="W135" i="2" s="1"/>
  <c r="W136" i="2" s="1"/>
  <c r="V131" i="2"/>
  <c r="V135" i="2" s="1"/>
  <c r="U131" i="2"/>
  <c r="U135" i="2" s="1"/>
  <c r="T131" i="2"/>
  <c r="T135" i="2" s="1"/>
  <c r="S131" i="2"/>
  <c r="S135" i="2" s="1"/>
  <c r="S136" i="2" s="1"/>
  <c r="R131" i="2"/>
  <c r="R135" i="2" s="1"/>
  <c r="Q131" i="2"/>
  <c r="Q135" i="2" s="1"/>
  <c r="P131" i="2"/>
  <c r="P135" i="2" s="1"/>
  <c r="O131" i="2"/>
  <c r="O135" i="2" s="1"/>
  <c r="O136" i="2" s="1"/>
  <c r="N131" i="2"/>
  <c r="N135" i="2" s="1"/>
  <c r="M131" i="2"/>
  <c r="M135" i="2" s="1"/>
  <c r="L131" i="2"/>
  <c r="L135" i="2" s="1"/>
  <c r="K131" i="2"/>
  <c r="K135" i="2" s="1"/>
  <c r="K136" i="2" s="1"/>
  <c r="J131" i="2"/>
  <c r="J135" i="2" s="1"/>
  <c r="I131" i="2"/>
  <c r="I135" i="2" s="1"/>
  <c r="H131" i="2"/>
  <c r="H135" i="2" s="1"/>
  <c r="G131" i="2"/>
  <c r="G135" i="2" s="1"/>
  <c r="G136" i="2" s="1"/>
  <c r="F131" i="2"/>
  <c r="F135" i="2" s="1"/>
  <c r="E131" i="2"/>
  <c r="E135" i="2" s="1"/>
  <c r="D131" i="2"/>
  <c r="C131" i="2"/>
  <c r="AM130" i="2"/>
  <c r="AM42" i="2" s="1"/>
  <c r="I42" i="2" s="1"/>
  <c r="AL130" i="2"/>
  <c r="AK130" i="2"/>
  <c r="AJ130" i="2"/>
  <c r="AI130" i="2"/>
  <c r="AH130" i="2"/>
  <c r="AG130" i="2"/>
  <c r="AM129" i="2"/>
  <c r="AL129" i="2"/>
  <c r="AK129" i="2"/>
  <c r="AJ129" i="2"/>
  <c r="AI129" i="2"/>
  <c r="AH129" i="2"/>
  <c r="AG129" i="2"/>
  <c r="AM128" i="2"/>
  <c r="AL128" i="2"/>
  <c r="AK128" i="2"/>
  <c r="AJ128" i="2"/>
  <c r="AI128" i="2"/>
  <c r="AH128" i="2"/>
  <c r="AG128" i="2"/>
  <c r="AM127" i="2"/>
  <c r="AL127" i="2"/>
  <c r="AK127" i="2"/>
  <c r="AJ127" i="2"/>
  <c r="AI127" i="2"/>
  <c r="AH127" i="2"/>
  <c r="AG127" i="2"/>
  <c r="AM126" i="2"/>
  <c r="AL126" i="2"/>
  <c r="AK126" i="2"/>
  <c r="AJ126" i="2"/>
  <c r="AI126" i="2"/>
  <c r="AH126" i="2"/>
  <c r="AG126" i="2"/>
  <c r="AM125" i="2"/>
  <c r="AL125" i="2"/>
  <c r="AK125" i="2"/>
  <c r="AJ125" i="2"/>
  <c r="AI125" i="2"/>
  <c r="AH125" i="2"/>
  <c r="AG125" i="2"/>
  <c r="AM124" i="2"/>
  <c r="AL124" i="2"/>
  <c r="AK124" i="2"/>
  <c r="AJ124" i="2"/>
  <c r="AI124" i="2"/>
  <c r="AH124" i="2"/>
  <c r="AG124" i="2"/>
  <c r="AM123" i="2"/>
  <c r="AL123" i="2"/>
  <c r="AK123" i="2"/>
  <c r="AJ123" i="2"/>
  <c r="AI123" i="2"/>
  <c r="AH123" i="2"/>
  <c r="AG123" i="2"/>
  <c r="AM122" i="2"/>
  <c r="AL122" i="2"/>
  <c r="AK122" i="2"/>
  <c r="AJ122" i="2"/>
  <c r="AI122" i="2"/>
  <c r="AH122" i="2"/>
  <c r="AG122" i="2"/>
  <c r="AM121" i="2"/>
  <c r="AL121" i="2"/>
  <c r="AK121" i="2"/>
  <c r="AJ121" i="2"/>
  <c r="AI121" i="2"/>
  <c r="AH121" i="2"/>
  <c r="AG121" i="2"/>
  <c r="AM120" i="2"/>
  <c r="AL120" i="2"/>
  <c r="AK120" i="2"/>
  <c r="AJ120" i="2"/>
  <c r="AI120" i="2"/>
  <c r="AH120" i="2"/>
  <c r="AG120" i="2"/>
  <c r="AM119" i="2"/>
  <c r="AL119" i="2"/>
  <c r="AK119" i="2"/>
  <c r="AJ119" i="2"/>
  <c r="AI119" i="2"/>
  <c r="AH119" i="2"/>
  <c r="AG119" i="2"/>
  <c r="AM118" i="2"/>
  <c r="AL118" i="2"/>
  <c r="AK118" i="2"/>
  <c r="AJ118" i="2"/>
  <c r="AI118" i="2"/>
  <c r="AH118" i="2"/>
  <c r="AG118" i="2"/>
  <c r="AM117" i="2"/>
  <c r="AL117" i="2"/>
  <c r="AK117" i="2"/>
  <c r="AJ117" i="2"/>
  <c r="AI117" i="2"/>
  <c r="AH117" i="2"/>
  <c r="AG117" i="2"/>
  <c r="AM116" i="2"/>
  <c r="AL116" i="2"/>
  <c r="AK116" i="2"/>
  <c r="AJ116" i="2"/>
  <c r="AI116" i="2"/>
  <c r="AH116" i="2"/>
  <c r="AG116" i="2"/>
  <c r="AM115" i="2"/>
  <c r="AL115" i="2"/>
  <c r="AK115" i="2"/>
  <c r="AJ115" i="2"/>
  <c r="AI115" i="2"/>
  <c r="AH115" i="2"/>
  <c r="AG115" i="2"/>
  <c r="C103" i="2"/>
  <c r="D103" i="2" s="1"/>
  <c r="F102" i="2"/>
  <c r="AD98" i="2"/>
  <c r="AD102" i="2" s="1"/>
  <c r="AC98" i="2"/>
  <c r="AC102" i="2" s="1"/>
  <c r="AB98" i="2"/>
  <c r="AB102" i="2" s="1"/>
  <c r="AA98" i="2"/>
  <c r="AA102" i="2" s="1"/>
  <c r="AA103" i="2" s="1"/>
  <c r="AB103" i="2" s="1"/>
  <c r="Z98" i="2"/>
  <c r="Z102" i="2" s="1"/>
  <c r="Y98" i="2"/>
  <c r="Y102" i="2" s="1"/>
  <c r="X98" i="2"/>
  <c r="X102" i="2" s="1"/>
  <c r="W98" i="2"/>
  <c r="W102" i="2" s="1"/>
  <c r="W103" i="2" s="1"/>
  <c r="X103" i="2" s="1"/>
  <c r="V98" i="2"/>
  <c r="V102" i="2" s="1"/>
  <c r="U98" i="2"/>
  <c r="U102" i="2" s="1"/>
  <c r="T98" i="2"/>
  <c r="T102" i="2" s="1"/>
  <c r="S98" i="2"/>
  <c r="S102" i="2" s="1"/>
  <c r="S103" i="2" s="1"/>
  <c r="T103" i="2" s="1"/>
  <c r="R98" i="2"/>
  <c r="R102" i="2" s="1"/>
  <c r="Q98" i="2"/>
  <c r="Q102" i="2" s="1"/>
  <c r="P98" i="2"/>
  <c r="P102" i="2" s="1"/>
  <c r="O98" i="2"/>
  <c r="O102" i="2" s="1"/>
  <c r="O103" i="2" s="1"/>
  <c r="P103" i="2" s="1"/>
  <c r="N98" i="2"/>
  <c r="N102" i="2" s="1"/>
  <c r="M98" i="2"/>
  <c r="M102" i="2" s="1"/>
  <c r="L98" i="2"/>
  <c r="L102" i="2" s="1"/>
  <c r="K98" i="2"/>
  <c r="K102" i="2" s="1"/>
  <c r="K103" i="2" s="1"/>
  <c r="L103" i="2" s="1"/>
  <c r="J98" i="2"/>
  <c r="J102" i="2" s="1"/>
  <c r="I98" i="2"/>
  <c r="I102" i="2" s="1"/>
  <c r="H98" i="2"/>
  <c r="H102" i="2" s="1"/>
  <c r="G98" i="2"/>
  <c r="G102" i="2" s="1"/>
  <c r="G103" i="2" s="1"/>
  <c r="H103" i="2" s="1"/>
  <c r="F98" i="2"/>
  <c r="E98" i="2"/>
  <c r="E102" i="2" s="1"/>
  <c r="D98" i="2"/>
  <c r="C98" i="2"/>
  <c r="AM97" i="2"/>
  <c r="AL97" i="2"/>
  <c r="AK97" i="2"/>
  <c r="AJ97" i="2"/>
  <c r="AI97" i="2"/>
  <c r="AH97" i="2"/>
  <c r="AG97" i="2"/>
  <c r="AM96" i="2"/>
  <c r="AL96" i="2"/>
  <c r="AK96" i="2"/>
  <c r="AJ96" i="2"/>
  <c r="AI96" i="2"/>
  <c r="AH96" i="2"/>
  <c r="AG96" i="2"/>
  <c r="AG41" i="2" s="1"/>
  <c r="C41" i="2" s="1"/>
  <c r="AM95" i="2"/>
  <c r="AL95" i="2"/>
  <c r="AK95" i="2"/>
  <c r="AJ95" i="2"/>
  <c r="AJ40" i="2" s="1"/>
  <c r="F40" i="2" s="1"/>
  <c r="AI95" i="2"/>
  <c r="AH95" i="2"/>
  <c r="AG95" i="2"/>
  <c r="AM94" i="2"/>
  <c r="AL94" i="2"/>
  <c r="AK94" i="2"/>
  <c r="AJ94" i="2"/>
  <c r="AI94" i="2"/>
  <c r="AI39" i="2" s="1"/>
  <c r="E39" i="2" s="1"/>
  <c r="AH94" i="2"/>
  <c r="AG94" i="2"/>
  <c r="AM93" i="2"/>
  <c r="AL93" i="2"/>
  <c r="AK93" i="2"/>
  <c r="AJ93" i="2"/>
  <c r="AI93" i="2"/>
  <c r="AH93" i="2"/>
  <c r="AG93" i="2"/>
  <c r="AM92" i="2"/>
  <c r="AL92" i="2"/>
  <c r="AK92" i="2"/>
  <c r="AJ92" i="2"/>
  <c r="AI92" i="2"/>
  <c r="AH92" i="2"/>
  <c r="AG92" i="2"/>
  <c r="AM91" i="2"/>
  <c r="AL91" i="2"/>
  <c r="AK91" i="2"/>
  <c r="AJ91" i="2"/>
  <c r="AI91" i="2"/>
  <c r="AH91" i="2"/>
  <c r="AG91" i="2"/>
  <c r="AM90" i="2"/>
  <c r="AM35" i="2" s="1"/>
  <c r="I35" i="2" s="1"/>
  <c r="AL90" i="2"/>
  <c r="AK90" i="2"/>
  <c r="AK35" i="2" s="1"/>
  <c r="G35" i="2" s="1"/>
  <c r="AJ90" i="2"/>
  <c r="AI90" i="2"/>
  <c r="AH90" i="2"/>
  <c r="AG90" i="2"/>
  <c r="AM89" i="2"/>
  <c r="AL89" i="2"/>
  <c r="AL34" i="2" s="1"/>
  <c r="H34" i="2" s="1"/>
  <c r="AK89" i="2"/>
  <c r="AJ89" i="2"/>
  <c r="AI89" i="2"/>
  <c r="AH89" i="2"/>
  <c r="AG89" i="2"/>
  <c r="AM88" i="2"/>
  <c r="AL88" i="2"/>
  <c r="AK88" i="2"/>
  <c r="AJ88" i="2"/>
  <c r="AI88" i="2"/>
  <c r="AH88" i="2"/>
  <c r="AG88" i="2"/>
  <c r="AG33" i="2" s="1"/>
  <c r="C33" i="2" s="1"/>
  <c r="AM87" i="2"/>
  <c r="AL87" i="2"/>
  <c r="AK87" i="2"/>
  <c r="AJ87" i="2"/>
  <c r="AJ32" i="2" s="1"/>
  <c r="F32" i="2" s="1"/>
  <c r="AI87" i="2"/>
  <c r="AH87" i="2"/>
  <c r="AG87" i="2"/>
  <c r="AM86" i="2"/>
  <c r="AL86" i="2"/>
  <c r="AK86" i="2"/>
  <c r="AJ86" i="2"/>
  <c r="AI86" i="2"/>
  <c r="AI31" i="2" s="1"/>
  <c r="E31" i="2" s="1"/>
  <c r="AH86" i="2"/>
  <c r="AG86" i="2"/>
  <c r="AM85" i="2"/>
  <c r="AL85" i="2"/>
  <c r="AL30" i="2" s="1"/>
  <c r="H30" i="2" s="1"/>
  <c r="AK85" i="2"/>
  <c r="AJ85" i="2"/>
  <c r="AI85" i="2"/>
  <c r="AH85" i="2"/>
  <c r="AH30" i="2" s="1"/>
  <c r="D30" i="2" s="1"/>
  <c r="AG85" i="2"/>
  <c r="AM84" i="2"/>
  <c r="AL84" i="2"/>
  <c r="AK84" i="2"/>
  <c r="AK29" i="2" s="1"/>
  <c r="G29" i="2" s="1"/>
  <c r="AJ84" i="2"/>
  <c r="AI84" i="2"/>
  <c r="AH84" i="2"/>
  <c r="AG84" i="2"/>
  <c r="AG29" i="2" s="1"/>
  <c r="C29" i="2" s="1"/>
  <c r="AM83" i="2"/>
  <c r="AL83" i="2"/>
  <c r="AK83" i="2"/>
  <c r="AJ83" i="2"/>
  <c r="AI83" i="2"/>
  <c r="AH83" i="2"/>
  <c r="AG83" i="2"/>
  <c r="AM82" i="2"/>
  <c r="AM27" i="2" s="1"/>
  <c r="AL82" i="2"/>
  <c r="AK82" i="2"/>
  <c r="AJ82" i="2"/>
  <c r="AI82" i="2"/>
  <c r="AH82" i="2"/>
  <c r="AG82" i="2"/>
  <c r="C69" i="2"/>
  <c r="D69" i="2" s="1"/>
  <c r="AD64" i="2"/>
  <c r="AD68" i="2" s="1"/>
  <c r="AC64" i="2"/>
  <c r="AC68" i="2" s="1"/>
  <c r="AB64" i="2"/>
  <c r="AB68" i="2" s="1"/>
  <c r="AA64" i="2"/>
  <c r="AA68" i="2" s="1"/>
  <c r="AA69" i="2" s="1"/>
  <c r="Z64" i="2"/>
  <c r="Z68" i="2" s="1"/>
  <c r="Y64" i="2"/>
  <c r="Y68" i="2" s="1"/>
  <c r="X64" i="2"/>
  <c r="X68" i="2" s="1"/>
  <c r="W64" i="2"/>
  <c r="W68" i="2" s="1"/>
  <c r="W69" i="2" s="1"/>
  <c r="V64" i="2"/>
  <c r="V68" i="2" s="1"/>
  <c r="U64" i="2"/>
  <c r="U68" i="2" s="1"/>
  <c r="T64" i="2"/>
  <c r="T68" i="2" s="1"/>
  <c r="S64" i="2"/>
  <c r="S68" i="2" s="1"/>
  <c r="S69" i="2" s="1"/>
  <c r="R64" i="2"/>
  <c r="R68" i="2" s="1"/>
  <c r="Q64" i="2"/>
  <c r="Q68" i="2" s="1"/>
  <c r="P64" i="2"/>
  <c r="P68" i="2" s="1"/>
  <c r="O64" i="2"/>
  <c r="O68" i="2" s="1"/>
  <c r="O69" i="2" s="1"/>
  <c r="N64" i="2"/>
  <c r="N68" i="2" s="1"/>
  <c r="M64" i="2"/>
  <c r="M68" i="2" s="1"/>
  <c r="L64" i="2"/>
  <c r="L68" i="2" s="1"/>
  <c r="K64" i="2"/>
  <c r="K68" i="2" s="1"/>
  <c r="K69" i="2" s="1"/>
  <c r="J64" i="2"/>
  <c r="J68" i="2" s="1"/>
  <c r="I64" i="2"/>
  <c r="I68" i="2" s="1"/>
  <c r="H64" i="2"/>
  <c r="H68" i="2" s="1"/>
  <c r="G64" i="2"/>
  <c r="G68" i="2" s="1"/>
  <c r="G69" i="2" s="1"/>
  <c r="F64" i="2"/>
  <c r="F68" i="2" s="1"/>
  <c r="E64" i="2"/>
  <c r="E68" i="2" s="1"/>
  <c r="D64" i="2"/>
  <c r="C64" i="2"/>
  <c r="AM63" i="2"/>
  <c r="AL63" i="2"/>
  <c r="AK63" i="2"/>
  <c r="AJ63" i="2"/>
  <c r="AI63" i="2"/>
  <c r="AI42" i="2" s="1"/>
  <c r="E42" i="2" s="1"/>
  <c r="AH63" i="2"/>
  <c r="AG63" i="2"/>
  <c r="AG42" i="2" s="1"/>
  <c r="C42" i="2" s="1"/>
  <c r="AM62" i="2"/>
  <c r="AL62" i="2"/>
  <c r="AL41" i="2" s="1"/>
  <c r="H41" i="2" s="1"/>
  <c r="AK62" i="2"/>
  <c r="AJ62" i="2"/>
  <c r="AI62" i="2"/>
  <c r="AH62" i="2"/>
  <c r="AH41" i="2" s="1"/>
  <c r="D41" i="2" s="1"/>
  <c r="AG62" i="2"/>
  <c r="AM61" i="2"/>
  <c r="AL61" i="2"/>
  <c r="AK61" i="2"/>
  <c r="AJ61" i="2"/>
  <c r="AI61" i="2"/>
  <c r="AH61" i="2"/>
  <c r="AG61" i="2"/>
  <c r="AG40" i="2" s="1"/>
  <c r="C40" i="2" s="1"/>
  <c r="AM60" i="2"/>
  <c r="AL60" i="2"/>
  <c r="AK60" i="2"/>
  <c r="AJ60" i="2"/>
  <c r="AJ39" i="2" s="1"/>
  <c r="F39" i="2" s="1"/>
  <c r="AI60" i="2"/>
  <c r="AH60" i="2"/>
  <c r="AG60" i="2"/>
  <c r="AM59" i="2"/>
  <c r="AL59" i="2"/>
  <c r="AK59" i="2"/>
  <c r="AJ59" i="2"/>
  <c r="AI59" i="2"/>
  <c r="AI38" i="2" s="1"/>
  <c r="E38" i="2" s="1"/>
  <c r="AH59" i="2"/>
  <c r="AG59" i="2"/>
  <c r="AM58" i="2"/>
  <c r="AL58" i="2"/>
  <c r="AL37" i="2" s="1"/>
  <c r="H37" i="2" s="1"/>
  <c r="AK58" i="2"/>
  <c r="AJ58" i="2"/>
  <c r="AI58" i="2"/>
  <c r="AH58" i="2"/>
  <c r="AH37" i="2" s="1"/>
  <c r="D37" i="2" s="1"/>
  <c r="AG58" i="2"/>
  <c r="AM57" i="2"/>
  <c r="AL57" i="2"/>
  <c r="AK57" i="2"/>
  <c r="AK36" i="2" s="1"/>
  <c r="G36" i="2" s="1"/>
  <c r="AJ57" i="2"/>
  <c r="AI57" i="2"/>
  <c r="AH57" i="2"/>
  <c r="AG57" i="2"/>
  <c r="AM56" i="2"/>
  <c r="AL56" i="2"/>
  <c r="AK56" i="2"/>
  <c r="AJ56" i="2"/>
  <c r="AJ35" i="2" s="1"/>
  <c r="F35" i="2" s="1"/>
  <c r="AI56" i="2"/>
  <c r="AH56" i="2"/>
  <c r="AG56" i="2"/>
  <c r="AM55" i="2"/>
  <c r="AL55" i="2"/>
  <c r="AK55" i="2"/>
  <c r="AK34" i="2" s="1"/>
  <c r="G34" i="2" s="1"/>
  <c r="AJ55" i="2"/>
  <c r="AI55" i="2"/>
  <c r="AI34" i="2" s="1"/>
  <c r="E34" i="2" s="1"/>
  <c r="AH55" i="2"/>
  <c r="AG55" i="2"/>
  <c r="AG34" i="2" s="1"/>
  <c r="C34" i="2" s="1"/>
  <c r="AM54" i="2"/>
  <c r="AL54" i="2"/>
  <c r="AK54" i="2"/>
  <c r="AJ54" i="2"/>
  <c r="AI54" i="2"/>
  <c r="AH54" i="2"/>
  <c r="AH33" i="2" s="1"/>
  <c r="D33" i="2" s="1"/>
  <c r="AG54" i="2"/>
  <c r="AM53" i="2"/>
  <c r="AL53" i="2"/>
  <c r="AK53" i="2"/>
  <c r="AK32" i="2" s="1"/>
  <c r="G32" i="2" s="1"/>
  <c r="AJ53" i="2"/>
  <c r="AI53" i="2"/>
  <c r="AH53" i="2"/>
  <c r="AG53" i="2"/>
  <c r="AG32" i="2" s="1"/>
  <c r="C32" i="2" s="1"/>
  <c r="AM52" i="2"/>
  <c r="AL52" i="2"/>
  <c r="AK52" i="2"/>
  <c r="AJ52" i="2"/>
  <c r="AJ31" i="2" s="1"/>
  <c r="F31" i="2" s="1"/>
  <c r="AI52" i="2"/>
  <c r="AH52" i="2"/>
  <c r="AG52" i="2"/>
  <c r="AM51" i="2"/>
  <c r="AM30" i="2" s="1"/>
  <c r="I30" i="2" s="1"/>
  <c r="AL51" i="2"/>
  <c r="AK51" i="2"/>
  <c r="AK30" i="2" s="1"/>
  <c r="G30" i="2" s="1"/>
  <c r="AJ51" i="2"/>
  <c r="AI51" i="2"/>
  <c r="AH51" i="2"/>
  <c r="AG51" i="2"/>
  <c r="AM50" i="2"/>
  <c r="AL50" i="2"/>
  <c r="AK50" i="2"/>
  <c r="AJ50" i="2"/>
  <c r="AI50" i="2"/>
  <c r="AH50" i="2"/>
  <c r="AH29" i="2" s="1"/>
  <c r="D29" i="2" s="1"/>
  <c r="AG50" i="2"/>
  <c r="AM49" i="2"/>
  <c r="AL49" i="2"/>
  <c r="AK49" i="2"/>
  <c r="AJ49" i="2"/>
  <c r="AI49" i="2"/>
  <c r="AI28" i="2" s="1"/>
  <c r="E28" i="2" s="1"/>
  <c r="AH49" i="2"/>
  <c r="AG49" i="2"/>
  <c r="AM48" i="2"/>
  <c r="AL48" i="2"/>
  <c r="AK48" i="2"/>
  <c r="AJ48" i="2"/>
  <c r="AI48" i="2"/>
  <c r="AH48" i="2"/>
  <c r="AG48" i="2"/>
  <c r="AI41" i="2"/>
  <c r="E41" i="2" s="1"/>
  <c r="AL40" i="2"/>
  <c r="H40" i="2" s="1"/>
  <c r="AK40" i="2"/>
  <c r="G40" i="2" s="1"/>
  <c r="AH40" i="2"/>
  <c r="D40" i="2" s="1"/>
  <c r="AM39" i="2"/>
  <c r="I39" i="2" s="1"/>
  <c r="AM38" i="2"/>
  <c r="I38" i="2" s="1"/>
  <c r="AG38" i="2"/>
  <c r="C38" i="2" s="1"/>
  <c r="AG37" i="2"/>
  <c r="C37" i="2" s="1"/>
  <c r="AG36" i="2"/>
  <c r="C36" i="2" s="1"/>
  <c r="AM34" i="2"/>
  <c r="I34" i="2" s="1"/>
  <c r="AH34" i="2"/>
  <c r="D34" i="2" s="1"/>
  <c r="AL33" i="2"/>
  <c r="H33" i="2" s="1"/>
  <c r="AM31" i="2"/>
  <c r="I31" i="2" s="1"/>
  <c r="AK31" i="2"/>
  <c r="G31" i="2" s="1"/>
  <c r="AG31" i="2"/>
  <c r="C31" i="2" s="1"/>
  <c r="AI30" i="2"/>
  <c r="E30" i="2" s="1"/>
  <c r="AG30" i="2"/>
  <c r="C30" i="2" s="1"/>
  <c r="AL29" i="2"/>
  <c r="H29" i="2" s="1"/>
  <c r="AM28" i="2"/>
  <c r="I28" i="2" s="1"/>
  <c r="AG28" i="2"/>
  <c r="C28" i="2" s="1"/>
  <c r="I22" i="2"/>
  <c r="H22" i="2"/>
  <c r="G22" i="2"/>
  <c r="F22" i="2"/>
  <c r="E22" i="2"/>
  <c r="D22" i="2"/>
  <c r="C22" i="2"/>
  <c r="AK28" i="2" l="1"/>
  <c r="G28" i="2" s="1"/>
  <c r="AK33" i="2"/>
  <c r="G33" i="2" s="1"/>
  <c r="AK37" i="2"/>
  <c r="G37" i="2" s="1"/>
  <c r="AK41" i="2"/>
  <c r="G41" i="2" s="1"/>
  <c r="AJ36" i="2"/>
  <c r="F36" i="2" s="1"/>
  <c r="AJ28" i="2"/>
  <c r="F28" i="2" s="1"/>
  <c r="AJ27" i="2"/>
  <c r="AI27" i="2"/>
  <c r="E27" i="2" s="1"/>
  <c r="AH38" i="2"/>
  <c r="D38" i="2" s="1"/>
  <c r="AL38" i="2"/>
  <c r="H38" i="2" s="1"/>
  <c r="AH42" i="2"/>
  <c r="D42" i="2" s="1"/>
  <c r="AL42" i="2"/>
  <c r="H42" i="2" s="1"/>
  <c r="AG27" i="2"/>
  <c r="AK27" i="2"/>
  <c r="AH28" i="2"/>
  <c r="D28" i="2" s="1"/>
  <c r="AL28" i="2"/>
  <c r="H28" i="2" s="1"/>
  <c r="AI29" i="2"/>
  <c r="E29" i="2" s="1"/>
  <c r="AM29" i="2"/>
  <c r="I29" i="2" s="1"/>
  <c r="AJ30" i="2"/>
  <c r="F30" i="2" s="1"/>
  <c r="AH32" i="2"/>
  <c r="D32" i="2" s="1"/>
  <c r="AL32" i="2"/>
  <c r="H32" i="2" s="1"/>
  <c r="AI33" i="2"/>
  <c r="E33" i="2" s="1"/>
  <c r="AM33" i="2"/>
  <c r="I33" i="2" s="1"/>
  <c r="AJ34" i="2"/>
  <c r="F34" i="2" s="1"/>
  <c r="AG35" i="2"/>
  <c r="C35" i="2" s="1"/>
  <c r="AH36" i="2"/>
  <c r="D36" i="2" s="1"/>
  <c r="AL36" i="2"/>
  <c r="H36" i="2" s="1"/>
  <c r="AI37" i="2"/>
  <c r="E37" i="2" s="1"/>
  <c r="AM37" i="2"/>
  <c r="I37" i="2" s="1"/>
  <c r="AJ38" i="2"/>
  <c r="F38" i="2" s="1"/>
  <c r="AG39" i="2"/>
  <c r="C39" i="2" s="1"/>
  <c r="AK39" i="2"/>
  <c r="G39" i="2" s="1"/>
  <c r="AM41" i="2"/>
  <c r="I41" i="2" s="1"/>
  <c r="AJ42" i="2"/>
  <c r="F42" i="2" s="1"/>
  <c r="H69" i="2"/>
  <c r="I69" i="2" s="1"/>
  <c r="T69" i="2"/>
  <c r="U69" i="2" s="1"/>
  <c r="X69" i="2"/>
  <c r="Y69" i="2" s="1"/>
  <c r="Z69" i="2" s="1"/>
  <c r="AG98" i="2"/>
  <c r="AK98" i="2"/>
  <c r="I103" i="2"/>
  <c r="M103" i="2"/>
  <c r="N103" i="2" s="1"/>
  <c r="Q103" i="2"/>
  <c r="R103" i="2" s="1"/>
  <c r="U103" i="2"/>
  <c r="Y103" i="2"/>
  <c r="Z103" i="2" s="1"/>
  <c r="AC103" i="2"/>
  <c r="AD103" i="2" s="1"/>
  <c r="AH27" i="2"/>
  <c r="AL27" i="2"/>
  <c r="AL43" i="2" s="1"/>
  <c r="AJ29" i="2"/>
  <c r="F29" i="2" s="1"/>
  <c r="AH31" i="2"/>
  <c r="D31" i="2" s="1"/>
  <c r="AL31" i="2"/>
  <c r="H31" i="2" s="1"/>
  <c r="AI32" i="2"/>
  <c r="E32" i="2" s="1"/>
  <c r="E43" i="2" s="1"/>
  <c r="AM32" i="2"/>
  <c r="I32" i="2" s="1"/>
  <c r="AJ33" i="2"/>
  <c r="F33" i="2" s="1"/>
  <c r="AH35" i="2"/>
  <c r="D35" i="2" s="1"/>
  <c r="AL35" i="2"/>
  <c r="H35" i="2" s="1"/>
  <c r="AI36" i="2"/>
  <c r="E36" i="2" s="1"/>
  <c r="AM36" i="2"/>
  <c r="I36" i="2" s="1"/>
  <c r="AJ37" i="2"/>
  <c r="F37" i="2" s="1"/>
  <c r="AK38" i="2"/>
  <c r="G38" i="2" s="1"/>
  <c r="AH39" i="2"/>
  <c r="D39" i="2" s="1"/>
  <c r="AL39" i="2"/>
  <c r="H39" i="2" s="1"/>
  <c r="AI40" i="2"/>
  <c r="E40" i="2" s="1"/>
  <c r="AM40" i="2"/>
  <c r="I40" i="2" s="1"/>
  <c r="AK42" i="2"/>
  <c r="G42" i="2" s="1"/>
  <c r="AJ41" i="2"/>
  <c r="F41" i="2" s="1"/>
  <c r="AI131" i="2"/>
  <c r="AM131" i="2"/>
  <c r="J103" i="2"/>
  <c r="V103" i="2"/>
  <c r="AI35" i="2"/>
  <c r="E35" i="2" s="1"/>
  <c r="AG131" i="2"/>
  <c r="AK131" i="2"/>
  <c r="H136" i="2"/>
  <c r="I136" i="2" s="1"/>
  <c r="J136" i="2" s="1"/>
  <c r="L136" i="2"/>
  <c r="P136" i="2"/>
  <c r="Q136" i="2" s="1"/>
  <c r="R136" i="2" s="1"/>
  <c r="T136" i="2"/>
  <c r="U136" i="2" s="1"/>
  <c r="V136" i="2" s="1"/>
  <c r="X136" i="2"/>
  <c r="Y136" i="2" s="1"/>
  <c r="Z136" i="2" s="1"/>
  <c r="AB136" i="2"/>
  <c r="AC136" i="2" s="1"/>
  <c r="AD136" i="2" s="1"/>
  <c r="AJ64" i="2"/>
  <c r="AH64" i="2"/>
  <c r="AL64" i="2"/>
  <c r="AI98" i="2"/>
  <c r="AM98" i="2"/>
  <c r="AH43" i="2"/>
  <c r="F27" i="2"/>
  <c r="AI64" i="2"/>
  <c r="AM64" i="2"/>
  <c r="AJ98" i="2"/>
  <c r="AJ131" i="2"/>
  <c r="M136" i="2"/>
  <c r="N136" i="2" s="1"/>
  <c r="E136" i="2"/>
  <c r="F136" i="2" s="1"/>
  <c r="D27" i="2"/>
  <c r="D43" i="2" s="1"/>
  <c r="AG43" i="2"/>
  <c r="AG64" i="2"/>
  <c r="AK64" i="2"/>
  <c r="AH98" i="2"/>
  <c r="AL98" i="2"/>
  <c r="AH131" i="2"/>
  <c r="AL131" i="2"/>
  <c r="J157" i="2"/>
  <c r="J158" i="2" s="1"/>
  <c r="W3" i="3"/>
  <c r="Y3" i="3" s="1"/>
  <c r="W4" i="3"/>
  <c r="Y4" i="3" s="1"/>
  <c r="W5" i="3"/>
  <c r="Y5" i="3" s="1"/>
  <c r="W6" i="3"/>
  <c r="Y6" i="3" s="1"/>
  <c r="W7" i="3"/>
  <c r="Y7" i="3" s="1"/>
  <c r="W8" i="3"/>
  <c r="Y8" i="3" s="1"/>
  <c r="W9" i="3"/>
  <c r="Y9" i="3" s="1"/>
  <c r="W10" i="3"/>
  <c r="Y10" i="3" s="1"/>
  <c r="W11" i="3"/>
  <c r="Y11" i="3" s="1"/>
  <c r="W12" i="3"/>
  <c r="Y12" i="3" s="1"/>
  <c r="W13" i="3"/>
  <c r="Y13" i="3" s="1"/>
  <c r="W14" i="3"/>
  <c r="Y14" i="3" s="1"/>
  <c r="W15" i="3"/>
  <c r="Y15" i="3" s="1"/>
  <c r="W16" i="3"/>
  <c r="Y16" i="3" s="1"/>
  <c r="W17" i="3"/>
  <c r="Y17" i="3" s="1"/>
  <c r="W18" i="3"/>
  <c r="Y18" i="3" s="1"/>
  <c r="W19" i="3"/>
  <c r="Y19" i="3" s="1"/>
  <c r="W20" i="3"/>
  <c r="Y20" i="3" s="1"/>
  <c r="W21" i="3"/>
  <c r="Y21" i="3" s="1"/>
  <c r="W22" i="3"/>
  <c r="Y22" i="3" s="1"/>
  <c r="W23" i="3"/>
  <c r="Y23" i="3" s="1"/>
  <c r="W24" i="3"/>
  <c r="Y24" i="3" s="1"/>
  <c r="W25" i="3"/>
  <c r="Y25" i="3" s="1"/>
  <c r="W26" i="3"/>
  <c r="Y26" i="3" s="1"/>
  <c r="W27" i="3"/>
  <c r="Y27" i="3" s="1"/>
  <c r="W28" i="3"/>
  <c r="Y28" i="3" s="1"/>
  <c r="W29" i="3"/>
  <c r="Y29" i="3" s="1"/>
  <c r="W30" i="3"/>
  <c r="Y30" i="3" s="1"/>
  <c r="W31" i="3"/>
  <c r="Y31" i="3" s="1"/>
  <c r="W32" i="3"/>
  <c r="Y32" i="3" s="1"/>
  <c r="W33" i="3"/>
  <c r="Y33" i="3" s="1"/>
  <c r="W34" i="3"/>
  <c r="Y34" i="3" s="1"/>
  <c r="W35" i="3"/>
  <c r="Y35" i="3" s="1"/>
  <c r="W36" i="3"/>
  <c r="Y36" i="3" s="1"/>
  <c r="W37" i="3"/>
  <c r="Y37" i="3" s="1"/>
  <c r="W38" i="3"/>
  <c r="Y38" i="3" s="1"/>
  <c r="W39" i="3"/>
  <c r="Y39" i="3" s="1"/>
  <c r="W40" i="3"/>
  <c r="Y40" i="3" s="1"/>
  <c r="W41" i="3"/>
  <c r="Y41" i="3" s="1"/>
  <c r="W42" i="3"/>
  <c r="Y42" i="3" s="1"/>
  <c r="W43" i="3"/>
  <c r="Y43" i="3" s="1"/>
  <c r="W44" i="3"/>
  <c r="Y44" i="3" s="1"/>
  <c r="W45" i="3"/>
  <c r="Y45" i="3" s="1"/>
  <c r="W46" i="3"/>
  <c r="Y46" i="3" s="1"/>
  <c r="W47" i="3"/>
  <c r="Y47" i="3" s="1"/>
  <c r="W48" i="3"/>
  <c r="Y48" i="3" s="1"/>
  <c r="W49" i="3"/>
  <c r="Y49" i="3" s="1"/>
  <c r="V69" i="2"/>
  <c r="J69" i="2"/>
  <c r="L69" i="2"/>
  <c r="M69" i="2" s="1"/>
  <c r="N69" i="2" s="1"/>
  <c r="AB69" i="2"/>
  <c r="AC69" i="2" s="1"/>
  <c r="AD69" i="2" s="1"/>
  <c r="C27" i="2"/>
  <c r="C43" i="2" s="1"/>
  <c r="I27" i="2"/>
  <c r="P69" i="2"/>
  <c r="Q69" i="2" s="1"/>
  <c r="R69" i="2" s="1"/>
  <c r="E69" i="2"/>
  <c r="F69" i="2" s="1"/>
  <c r="E103" i="2"/>
  <c r="F103" i="2" s="1"/>
  <c r="AK43" i="2" l="1"/>
  <c r="AJ43" i="2"/>
  <c r="I43" i="2"/>
  <c r="AM43" i="2"/>
  <c r="H27" i="2"/>
  <c r="H43" i="2" s="1"/>
  <c r="AI43" i="2"/>
  <c r="G27" i="2"/>
  <c r="G43" i="2" s="1"/>
  <c r="F43" i="2"/>
</calcChain>
</file>

<file path=xl/sharedStrings.xml><?xml version="1.0" encoding="utf-8"?>
<sst xmlns="http://schemas.openxmlformats.org/spreadsheetml/2006/main" count="2101" uniqueCount="604">
  <si>
    <t>月</t>
    <rPh sb="0" eb="1">
      <t>ガツ</t>
    </rPh>
    <phoneticPr fontId="1"/>
  </si>
  <si>
    <t>大項目</t>
    <rPh sb="0" eb="3">
      <t>ダイコウモク</t>
    </rPh>
    <phoneticPr fontId="1"/>
  </si>
  <si>
    <t>項目</t>
    <rPh sb="0" eb="2">
      <t>コウモク</t>
    </rPh>
    <phoneticPr fontId="1"/>
  </si>
  <si>
    <t>タスク</t>
    <phoneticPr fontId="1"/>
  </si>
  <si>
    <t>審査対象</t>
    <rPh sb="0" eb="2">
      <t>シンサ</t>
    </rPh>
    <phoneticPr fontId="1"/>
  </si>
  <si>
    <t>担当</t>
    <rPh sb="0" eb="2">
      <t>タントウ</t>
    </rPh>
    <phoneticPr fontId="1"/>
  </si>
  <si>
    <t>着手</t>
    <rPh sb="0" eb="2">
      <t>チャクシュ</t>
    </rPh>
    <phoneticPr fontId="1"/>
  </si>
  <si>
    <t>進捗</t>
    <rPh sb="0" eb="2">
      <t>シンチョク</t>
    </rPh>
    <phoneticPr fontId="1"/>
  </si>
  <si>
    <t>W1</t>
    <phoneticPr fontId="1"/>
  </si>
  <si>
    <t>W2</t>
    <phoneticPr fontId="1"/>
  </si>
  <si>
    <t>W3</t>
    <phoneticPr fontId="1"/>
  </si>
  <si>
    <t>W4</t>
    <phoneticPr fontId="1"/>
  </si>
  <si>
    <t>W4</t>
    <phoneticPr fontId="1"/>
  </si>
  <si>
    <t>W2</t>
    <phoneticPr fontId="1"/>
  </si>
  <si>
    <t>W3</t>
    <phoneticPr fontId="1"/>
  </si>
  <si>
    <t>ETロボコンイベント</t>
    <phoneticPr fontId="1"/>
  </si>
  <si>
    <t>●レプリカコース販売（期間限定）</t>
    <phoneticPr fontId="1"/>
  </si>
  <si>
    <t>★モデルシート提出</t>
    <rPh sb="0" eb="2">
      <t>テイシュツ</t>
    </rPh>
    <phoneticPr fontId="1"/>
  </si>
  <si>
    <t>★9/16地区大会</t>
    <rPh sb="0" eb="4">
      <t>チクタイカイ</t>
    </rPh>
    <phoneticPr fontId="1"/>
  </si>
  <si>
    <t>5/26技術教育</t>
    <phoneticPr fontId="1"/>
  </si>
  <si>
    <t>6/16独自勉強会</t>
    <phoneticPr fontId="1"/>
  </si>
  <si>
    <t>7/7技術教育</t>
    <phoneticPr fontId="1"/>
  </si>
  <si>
    <t>7/28試走</t>
    <phoneticPr fontId="1"/>
  </si>
  <si>
    <t>8/25試走</t>
    <phoneticPr fontId="1"/>
  </si>
  <si>
    <t>モデル相談</t>
    <rPh sb="0" eb="2">
      <t>ソウダン</t>
    </rPh>
    <phoneticPr fontId="1"/>
  </si>
  <si>
    <t>プロジェクト</t>
    <phoneticPr fontId="1"/>
  </si>
  <si>
    <t>太田</t>
    <rPh sb="0" eb="2">
      <t>オオタ</t>
    </rPh>
    <phoneticPr fontId="1"/>
  </si>
  <si>
    <t>立ち上げ・計画</t>
    <rPh sb="0" eb="1">
      <t>タチアゲ</t>
    </rPh>
    <phoneticPr fontId="1"/>
  </si>
  <si>
    <t>WBS作成</t>
    <rPh sb="0" eb="2">
      <t>サクセイ</t>
    </rPh>
    <phoneticPr fontId="1"/>
  </si>
  <si>
    <t>レプリカコースの発注</t>
    <rPh sb="0" eb="2">
      <t>ハッチュウ</t>
    </rPh>
    <phoneticPr fontId="1"/>
  </si>
  <si>
    <t>MECの予約</t>
    <rPh sb="0" eb="2">
      <t>ヨヤク</t>
    </rPh>
    <phoneticPr fontId="1"/>
  </si>
  <si>
    <t>モデルシートの作成</t>
    <rPh sb="0" eb="2">
      <t>サクセイ</t>
    </rPh>
    <phoneticPr fontId="1"/>
  </si>
  <si>
    <t>モデルシートの作成</t>
    <rPh sb="0" eb="9">
      <t>サクセイ</t>
    </rPh>
    <phoneticPr fontId="1"/>
  </si>
  <si>
    <t>機能モデル</t>
    <rPh sb="0" eb="5">
      <t>ヨウキュウ</t>
    </rPh>
    <phoneticPr fontId="1"/>
  </si>
  <si>
    <t>●</t>
    <phoneticPr fontId="1"/>
  </si>
  <si>
    <t>未着手</t>
    <rPh sb="0" eb="3">
      <t>ミチャクシュ</t>
    </rPh>
    <phoneticPr fontId="1"/>
  </si>
  <si>
    <t>構造モデル</t>
    <rPh sb="0" eb="5">
      <t>ヨウキュウ</t>
    </rPh>
    <phoneticPr fontId="1"/>
  </si>
  <si>
    <t>振る舞いモデル</t>
    <rPh sb="0" eb="7">
      <t>ヨウキュウ</t>
    </rPh>
    <phoneticPr fontId="1"/>
  </si>
  <si>
    <t>工夫点</t>
    <rPh sb="0" eb="3">
      <t>ヨウキュウ</t>
    </rPh>
    <phoneticPr fontId="1"/>
  </si>
  <si>
    <t>アブストラクトシートの作成</t>
    <rPh sb="0" eb="2">
      <t>サクセイ</t>
    </rPh>
    <phoneticPr fontId="1"/>
  </si>
  <si>
    <t>システム設計</t>
    <rPh sb="0" eb="2">
      <t>セッケイ</t>
    </rPh>
    <phoneticPr fontId="1"/>
  </si>
  <si>
    <t>コンセプト立案</t>
    <rPh sb="0" eb="2">
      <t>リツアン</t>
    </rPh>
    <phoneticPr fontId="1"/>
  </si>
  <si>
    <t>着手</t>
    <rPh sb="0" eb="1">
      <t>スミ</t>
    </rPh>
    <phoneticPr fontId="1"/>
  </si>
  <si>
    <t>要求分析</t>
    <rPh sb="0" eb="2">
      <t>ヨウキュウ</t>
    </rPh>
    <phoneticPr fontId="1"/>
  </si>
  <si>
    <t>要求分析の勉強</t>
    <rPh sb="0" eb="7">
      <t>ヨウキュウ</t>
    </rPh>
    <phoneticPr fontId="1"/>
  </si>
  <si>
    <t>finish</t>
    <phoneticPr fontId="1"/>
  </si>
  <si>
    <t>ステークホルダー要求</t>
    <rPh sb="0" eb="2">
      <t>ヨウキュウ</t>
    </rPh>
    <phoneticPr fontId="1"/>
  </si>
  <si>
    <t>全員</t>
    <rPh sb="0" eb="2">
      <t>ゼンイン</t>
    </rPh>
    <phoneticPr fontId="1"/>
  </si>
  <si>
    <t>シナリオの作成</t>
    <rPh sb="0" eb="2">
      <t>サクセイ</t>
    </rPh>
    <phoneticPr fontId="1"/>
  </si>
  <si>
    <t>シーソーが残っている</t>
    <rPh sb="0" eb="1">
      <t>ノコッテイル</t>
    </rPh>
    <phoneticPr fontId="1"/>
  </si>
  <si>
    <t>finish</t>
    <phoneticPr fontId="1"/>
  </si>
  <si>
    <t>要求とリスクの抽出</t>
    <rPh sb="0" eb="2">
      <t>ヨウキュウ</t>
    </rPh>
    <phoneticPr fontId="1"/>
  </si>
  <si>
    <t>シーソーとガレージが未着手</t>
    <rPh sb="0" eb="2">
      <t>ミチャクッシュ</t>
    </rPh>
    <phoneticPr fontId="1"/>
  </si>
  <si>
    <t>start</t>
    <phoneticPr fontId="1"/>
  </si>
  <si>
    <t>要求図の作成</t>
    <rPh sb="0" eb="3">
      <t>ヨウキュウブ</t>
    </rPh>
    <phoneticPr fontId="1"/>
  </si>
  <si>
    <t>●</t>
    <phoneticPr fontId="1"/>
  </si>
  <si>
    <t>ユースケース分析</t>
    <rPh sb="0" eb="2">
      <t>ブンセキ</t>
    </rPh>
    <phoneticPr fontId="1"/>
  </si>
  <si>
    <t>ユースケース記述の作成</t>
    <rPh sb="0" eb="2">
      <t>キジュツ</t>
    </rPh>
    <phoneticPr fontId="1"/>
  </si>
  <si>
    <t>坂下師匠</t>
    <rPh sb="0" eb="2">
      <t>サカシタ</t>
    </rPh>
    <phoneticPr fontId="1"/>
  </si>
  <si>
    <t>充分な分析がされているので、ユースケース記述はパス</t>
    <rPh sb="0" eb="2">
      <t>ジュウブン</t>
    </rPh>
    <phoneticPr fontId="1"/>
  </si>
  <si>
    <t>stast</t>
    <phoneticPr fontId="1"/>
  </si>
  <si>
    <t>デザインレビュー</t>
    <phoneticPr fontId="1"/>
  </si>
  <si>
    <t>機能分析</t>
    <rPh sb="0" eb="2">
      <t>キノウ</t>
    </rPh>
    <phoneticPr fontId="1"/>
  </si>
  <si>
    <t>機能分析の勉強</t>
    <rPh sb="0" eb="2">
      <t>キノウ</t>
    </rPh>
    <phoneticPr fontId="1"/>
  </si>
  <si>
    <t>機能フロー図の作成</t>
    <rPh sb="0" eb="2">
      <t>キノウ</t>
    </rPh>
    <phoneticPr fontId="1"/>
  </si>
  <si>
    <t>●</t>
    <phoneticPr fontId="1"/>
  </si>
  <si>
    <t>アクティビティ図</t>
    <rPh sb="0" eb="1">
      <t>ズ</t>
    </rPh>
    <phoneticPr fontId="1"/>
  </si>
  <si>
    <t>start</t>
    <phoneticPr fontId="1"/>
  </si>
  <si>
    <t>State/Mode分析</t>
    <rPh sb="0" eb="3">
      <t>キノウ</t>
    </rPh>
    <phoneticPr fontId="1"/>
  </si>
  <si>
    <t>範囲外動作分析</t>
    <rPh sb="0" eb="7">
      <t>キノウ</t>
    </rPh>
    <phoneticPr fontId="1"/>
  </si>
  <si>
    <t>検証性識別</t>
    <rPh sb="0" eb="5">
      <t>キノウ</t>
    </rPh>
    <phoneticPr fontId="1"/>
  </si>
  <si>
    <t>デザインレビュー</t>
    <phoneticPr fontId="1"/>
  </si>
  <si>
    <t>機能実現方法の検討</t>
    <rPh sb="0" eb="2">
      <t>キノウ</t>
    </rPh>
    <phoneticPr fontId="1"/>
  </si>
  <si>
    <t>倒立する</t>
    <rPh sb="0" eb="1">
      <t>フルマイ</t>
    </rPh>
    <phoneticPr fontId="1"/>
  </si>
  <si>
    <t>●</t>
    <phoneticPr fontId="1"/>
  </si>
  <si>
    <t>坂下</t>
    <rPh sb="0" eb="2">
      <t>サカシタ</t>
    </rPh>
    <phoneticPr fontId="1"/>
  </si>
  <si>
    <t>ピッチ制御機能</t>
    <rPh sb="0" eb="2">
      <t>セイギョ</t>
    </rPh>
    <phoneticPr fontId="1"/>
  </si>
  <si>
    <t>ベルシェイプの加速度波形を作る</t>
    <rPh sb="0" eb="1">
      <t>フルマイ</t>
    </rPh>
    <phoneticPr fontId="1"/>
  </si>
  <si>
    <t>池上</t>
    <rPh sb="0" eb="2">
      <t>イケガミ</t>
    </rPh>
    <phoneticPr fontId="1"/>
  </si>
  <si>
    <t>走行軌道を作る</t>
    <rPh sb="0" eb="1">
      <t>フルマイ</t>
    </rPh>
    <phoneticPr fontId="1"/>
  </si>
  <si>
    <t>ロボット座標補正機能</t>
    <rPh sb="0" eb="1">
      <t>フルマイ</t>
    </rPh>
    <phoneticPr fontId="1"/>
  </si>
  <si>
    <t>ロボット軌道の予測</t>
    <rPh sb="0" eb="1">
      <t>フルマイ</t>
    </rPh>
    <phoneticPr fontId="1"/>
  </si>
  <si>
    <t>ロボット軌道の修正</t>
    <rPh sb="0" eb="1">
      <t>フルマイ</t>
    </rPh>
    <phoneticPr fontId="1"/>
  </si>
  <si>
    <t>アーキテクチャ設計</t>
    <rPh sb="0" eb="9">
      <t>セッケイ</t>
    </rPh>
    <phoneticPr fontId="1"/>
  </si>
  <si>
    <t>アーキテクチャ設計の勉強</t>
    <rPh sb="0" eb="12">
      <t>ロンリ</t>
    </rPh>
    <phoneticPr fontId="1"/>
  </si>
  <si>
    <t>機能ブロック図の作成</t>
    <rPh sb="0" eb="10">
      <t>ロンリ</t>
    </rPh>
    <phoneticPr fontId="1"/>
  </si>
  <si>
    <t>システムの振る舞い設計</t>
    <rPh sb="0" eb="1">
      <t>フルマイ</t>
    </rPh>
    <phoneticPr fontId="1"/>
  </si>
  <si>
    <t>ステートマシン図の作成</t>
    <rPh sb="0" eb="1">
      <t>ズ</t>
    </rPh>
    <phoneticPr fontId="1"/>
  </si>
  <si>
    <t>シーケンス図の作成</t>
    <rPh sb="0" eb="1">
      <t>ズ</t>
    </rPh>
    <phoneticPr fontId="1"/>
  </si>
  <si>
    <t>システムの構造図の作成</t>
    <rPh sb="0" eb="3">
      <t>コウゾウズ</t>
    </rPh>
    <phoneticPr fontId="1"/>
  </si>
  <si>
    <t>●</t>
    <phoneticPr fontId="1"/>
  </si>
  <si>
    <t>デザインレビュー</t>
    <phoneticPr fontId="1"/>
  </si>
  <si>
    <t>サブシステム設計</t>
    <rPh sb="0" eb="8">
      <t>セッケイ</t>
    </rPh>
    <phoneticPr fontId="1"/>
  </si>
  <si>
    <t>ソフトウェア設計</t>
    <rPh sb="0" eb="2">
      <t>セッケイ</t>
    </rPh>
    <phoneticPr fontId="1"/>
  </si>
  <si>
    <t>構造設計の勉強</t>
    <rPh sb="0" eb="4">
      <t>コウゾウズ</t>
    </rPh>
    <phoneticPr fontId="1"/>
  </si>
  <si>
    <t>構造設計(ブロック定義図)</t>
    <rPh sb="0" eb="4">
      <t>コウゾウズ</t>
    </rPh>
    <phoneticPr fontId="1"/>
  </si>
  <si>
    <t>坂下</t>
    <rPh sb="0" eb="2">
      <t>イケガミ</t>
    </rPh>
    <phoneticPr fontId="1"/>
  </si>
  <si>
    <t>構造設計(内部ブロック図)</t>
    <rPh sb="0" eb="4">
      <t>コウゾウズ</t>
    </rPh>
    <phoneticPr fontId="1"/>
  </si>
  <si>
    <t>ちっちゃくデザインレビュー</t>
    <phoneticPr fontId="1"/>
  </si>
  <si>
    <t>振る舞い設計</t>
    <rPh sb="0" eb="1">
      <t>フルマイ</t>
    </rPh>
    <phoneticPr fontId="1"/>
  </si>
  <si>
    <t>ステートマシン図の勉強</t>
    <rPh sb="0" eb="1">
      <t>ズ</t>
    </rPh>
    <phoneticPr fontId="1"/>
  </si>
  <si>
    <t>シーケンス図の作成の勉強</t>
    <rPh sb="0" eb="1">
      <t>ズ</t>
    </rPh>
    <phoneticPr fontId="1"/>
  </si>
  <si>
    <t>デザインレビュー</t>
    <phoneticPr fontId="1"/>
  </si>
  <si>
    <t>池上</t>
    <rPh sb="0" eb="2">
      <t>サカシタ</t>
    </rPh>
    <phoneticPr fontId="1"/>
  </si>
  <si>
    <t>あなごの手足システム</t>
    <rPh sb="0" eb="2">
      <t>テアシ</t>
    </rPh>
    <phoneticPr fontId="1"/>
  </si>
  <si>
    <t>→</t>
    <rPh sb="0" eb="1">
      <t>ヤジルシ</t>
    </rPh>
    <phoneticPr fontId="1"/>
  </si>
  <si>
    <t>デザインレビュー</t>
    <phoneticPr fontId="1"/>
  </si>
  <si>
    <t>ソフト実装・検証</t>
    <rPh sb="0" eb="2">
      <t>ジッソウ</t>
    </rPh>
    <phoneticPr fontId="1"/>
  </si>
  <si>
    <t>プロトタイプ用のプログラム</t>
    <rPh sb="0" eb="13">
      <t>ギジュツ</t>
    </rPh>
    <phoneticPr fontId="1"/>
  </si>
  <si>
    <t>信号命名ルールの立案とソースコードの修正</t>
    <rPh sb="0" eb="2">
      <t>シンゴウ</t>
    </rPh>
    <phoneticPr fontId="1"/>
  </si>
  <si>
    <t>太田</t>
    <rPh sb="0" eb="2">
      <t>ゼンイン</t>
    </rPh>
    <phoneticPr fontId="1"/>
  </si>
  <si>
    <t>あなご手足システムの再実装</t>
    <rPh sb="0" eb="13">
      <t>シンゴウ</t>
    </rPh>
    <phoneticPr fontId="1"/>
  </si>
  <si>
    <t>左コース用プログラム実装・検証</t>
    <rPh sb="0" eb="15">
      <t>キョウキヨウ</t>
    </rPh>
    <phoneticPr fontId="1"/>
  </si>
  <si>
    <t>コース</t>
    <phoneticPr fontId="1"/>
  </si>
  <si>
    <t>ルックアップゲート</t>
    <phoneticPr fontId="1"/>
  </si>
  <si>
    <t>ガレージ</t>
    <phoneticPr fontId="1"/>
  </si>
  <si>
    <t>コース</t>
    <phoneticPr fontId="1"/>
  </si>
  <si>
    <t>シーソー</t>
    <phoneticPr fontId="1"/>
  </si>
  <si>
    <t>xx</t>
    <phoneticPr fontId="1"/>
  </si>
  <si>
    <t>工数管理</t>
    <rPh sb="0" eb="2">
      <t>コウスウ</t>
    </rPh>
    <rPh sb="2" eb="4">
      <t>カンリ</t>
    </rPh>
    <phoneticPr fontId="1"/>
  </si>
  <si>
    <t>2018年開発工数の目標</t>
    <phoneticPr fontId="1"/>
  </si>
  <si>
    <t>3月</t>
    <rPh sb="1" eb="2">
      <t>ガツ</t>
    </rPh>
    <phoneticPr fontId="1"/>
  </si>
  <si>
    <t>4月</t>
    <rPh sb="1" eb="2">
      <t>ガツ</t>
    </rPh>
    <phoneticPr fontId="1"/>
  </si>
  <si>
    <t>5月</t>
    <rPh sb="1" eb="2">
      <t>ガツ</t>
    </rPh>
    <phoneticPr fontId="1"/>
  </si>
  <si>
    <t>6月</t>
    <rPh sb="1" eb="2">
      <t>ガツ</t>
    </rPh>
    <phoneticPr fontId="1"/>
  </si>
  <si>
    <t>7月</t>
    <rPh sb="1" eb="2">
      <t>ガツ</t>
    </rPh>
    <phoneticPr fontId="1"/>
  </si>
  <si>
    <t>8月</t>
    <rPh sb="1" eb="2">
      <t>ガツ</t>
    </rPh>
    <phoneticPr fontId="1"/>
  </si>
  <si>
    <t>9月</t>
    <rPh sb="1" eb="2">
      <t>ガツ</t>
    </rPh>
    <phoneticPr fontId="1"/>
  </si>
  <si>
    <t>プロジェクト</t>
    <phoneticPr fontId="1"/>
  </si>
  <si>
    <t>開発環境の構築</t>
    <rPh sb="0" eb="2">
      <t>カイハツ</t>
    </rPh>
    <rPh sb="2" eb="4">
      <t>カンキョウ</t>
    </rPh>
    <rPh sb="5" eb="7">
      <t>コウチク</t>
    </rPh>
    <phoneticPr fontId="1"/>
  </si>
  <si>
    <t>勉強</t>
    <rPh sb="0" eb="2">
      <t>ベンキョウ</t>
    </rPh>
    <phoneticPr fontId="1"/>
  </si>
  <si>
    <t>モデルシートの作成</t>
    <rPh sb="7" eb="9">
      <t>サクセイ</t>
    </rPh>
    <phoneticPr fontId="1"/>
  </si>
  <si>
    <t>コンセプト立案</t>
    <rPh sb="5" eb="7">
      <t>リツアン</t>
    </rPh>
    <phoneticPr fontId="1"/>
  </si>
  <si>
    <t>要求分析</t>
    <rPh sb="0" eb="2">
      <t>ヨウキュウ</t>
    </rPh>
    <rPh sb="2" eb="4">
      <t>ブンセキ</t>
    </rPh>
    <phoneticPr fontId="1"/>
  </si>
  <si>
    <t>機能分析</t>
    <rPh sb="0" eb="2">
      <t>キノウ</t>
    </rPh>
    <rPh sb="2" eb="4">
      <t>ブンセキ</t>
    </rPh>
    <phoneticPr fontId="1"/>
  </si>
  <si>
    <t>機能実現方法の検討</t>
    <rPh sb="0" eb="2">
      <t>キノウ</t>
    </rPh>
    <rPh sb="2" eb="4">
      <t>ジツゲン</t>
    </rPh>
    <rPh sb="4" eb="6">
      <t>ホウホウ</t>
    </rPh>
    <rPh sb="7" eb="9">
      <t>ケントウ</t>
    </rPh>
    <phoneticPr fontId="1"/>
  </si>
  <si>
    <t>アーキテクチャ設計
機能ブロック図の作成</t>
    <rPh sb="7" eb="9">
      <t>セッケイ</t>
    </rPh>
    <rPh sb="10" eb="12">
      <t>キノウ</t>
    </rPh>
    <rPh sb="16" eb="17">
      <t>ズ</t>
    </rPh>
    <rPh sb="18" eb="20">
      <t>サクセイ</t>
    </rPh>
    <phoneticPr fontId="1"/>
  </si>
  <si>
    <t>アーキテクチャ設計
ステートマシン図の作成</t>
    <rPh sb="7" eb="9">
      <t>セッケイ</t>
    </rPh>
    <rPh sb="17" eb="18">
      <t>ズ</t>
    </rPh>
    <rPh sb="19" eb="21">
      <t>サクセイ</t>
    </rPh>
    <phoneticPr fontId="1"/>
  </si>
  <si>
    <t>アーキテクチャ設計
シーケンス図の作成</t>
    <rPh sb="7" eb="9">
      <t>セッケイ</t>
    </rPh>
    <rPh sb="15" eb="16">
      <t>ズ</t>
    </rPh>
    <rPh sb="17" eb="19">
      <t>サクセイ</t>
    </rPh>
    <phoneticPr fontId="1"/>
  </si>
  <si>
    <t>ソフトウェア設計
構造設計</t>
    <rPh sb="6" eb="8">
      <t>セッケイ</t>
    </rPh>
    <rPh sb="9" eb="11">
      <t>コウゾウ</t>
    </rPh>
    <rPh sb="11" eb="13">
      <t>セッケイ</t>
    </rPh>
    <phoneticPr fontId="1"/>
  </si>
  <si>
    <t>ソフトウェア設計
ステートマシン図の作成</t>
    <rPh sb="6" eb="8">
      <t>セッケイ</t>
    </rPh>
    <rPh sb="16" eb="17">
      <t>ズ</t>
    </rPh>
    <rPh sb="18" eb="20">
      <t>サクセイ</t>
    </rPh>
    <phoneticPr fontId="1"/>
  </si>
  <si>
    <t>ソフトウェア設計
シーケンス図の作成</t>
    <rPh sb="6" eb="8">
      <t>セッケイ</t>
    </rPh>
    <rPh sb="14" eb="15">
      <t>ズ</t>
    </rPh>
    <rPh sb="16" eb="18">
      <t>サクセイ</t>
    </rPh>
    <phoneticPr fontId="1"/>
  </si>
  <si>
    <t>SW実装・検証</t>
    <rPh sb="2" eb="4">
      <t>ジッソウ</t>
    </rPh>
    <rPh sb="5" eb="7">
      <t>ケンショウ</t>
    </rPh>
    <phoneticPr fontId="1"/>
  </si>
  <si>
    <t>デザイン・レビュー</t>
    <phoneticPr fontId="1"/>
  </si>
  <si>
    <t>月合計</t>
    <rPh sb="0" eb="1">
      <t>ツキ</t>
    </rPh>
    <rPh sb="1" eb="3">
      <t>ゴウケイ</t>
    </rPh>
    <phoneticPr fontId="1"/>
  </si>
  <si>
    <t>工数実績</t>
    <rPh sb="0" eb="2">
      <t>コウスウ</t>
    </rPh>
    <rPh sb="2" eb="4">
      <t>ジッセキ</t>
    </rPh>
    <phoneticPr fontId="1"/>
  </si>
  <si>
    <t>プロジェクト</t>
    <phoneticPr fontId="1"/>
  </si>
  <si>
    <t>デザイン・レビュー</t>
    <phoneticPr fontId="1"/>
  </si>
  <si>
    <t>合計</t>
    <rPh sb="0" eb="2">
      <t>ゴウケイ</t>
    </rPh>
    <phoneticPr fontId="1"/>
  </si>
  <si>
    <t>太田</t>
  </si>
  <si>
    <t>集計用</t>
    <rPh sb="0" eb="3">
      <t>シュウケイヨウ</t>
    </rPh>
    <phoneticPr fontId="1"/>
  </si>
  <si>
    <t>3月1W</t>
    <rPh sb="1" eb="2">
      <t>ガツ</t>
    </rPh>
    <phoneticPr fontId="1"/>
  </si>
  <si>
    <t>3月2W</t>
    <phoneticPr fontId="1"/>
  </si>
  <si>
    <t>3月3W</t>
    <phoneticPr fontId="1"/>
  </si>
  <si>
    <t>3月4W</t>
    <phoneticPr fontId="1"/>
  </si>
  <si>
    <t>4月1W</t>
    <rPh sb="1" eb="2">
      <t>ガツ</t>
    </rPh>
    <phoneticPr fontId="1"/>
  </si>
  <si>
    <t>4月2W</t>
    <phoneticPr fontId="1"/>
  </si>
  <si>
    <t>4月3W</t>
    <phoneticPr fontId="1"/>
  </si>
  <si>
    <t>4月4W</t>
    <phoneticPr fontId="1"/>
  </si>
  <si>
    <t>5月1W</t>
    <rPh sb="1" eb="2">
      <t>ガツ</t>
    </rPh>
    <phoneticPr fontId="1"/>
  </si>
  <si>
    <t>5月2W</t>
    <phoneticPr fontId="1"/>
  </si>
  <si>
    <t>5月3W</t>
    <phoneticPr fontId="1"/>
  </si>
  <si>
    <t>5月4W</t>
    <phoneticPr fontId="1"/>
  </si>
  <si>
    <t>6月1W</t>
    <rPh sb="1" eb="2">
      <t>ガツ</t>
    </rPh>
    <phoneticPr fontId="1"/>
  </si>
  <si>
    <t>6月2W</t>
    <phoneticPr fontId="1"/>
  </si>
  <si>
    <t>6月3W</t>
    <phoneticPr fontId="1"/>
  </si>
  <si>
    <t>6月4W</t>
    <phoneticPr fontId="1"/>
  </si>
  <si>
    <t>7月1W</t>
    <rPh sb="1" eb="2">
      <t>ガツ</t>
    </rPh>
    <phoneticPr fontId="1"/>
  </si>
  <si>
    <t>7月2W</t>
    <phoneticPr fontId="1"/>
  </si>
  <si>
    <t>7月3W</t>
    <phoneticPr fontId="1"/>
  </si>
  <si>
    <t>7月4W</t>
    <phoneticPr fontId="1"/>
  </si>
  <si>
    <t>8月1W</t>
    <rPh sb="1" eb="2">
      <t>ガツ</t>
    </rPh>
    <phoneticPr fontId="1"/>
  </si>
  <si>
    <t>8月2W</t>
  </si>
  <si>
    <t>8月3W</t>
  </si>
  <si>
    <t>8月4W</t>
  </si>
  <si>
    <t>9月1W</t>
    <rPh sb="1" eb="2">
      <t>ガツ</t>
    </rPh>
    <phoneticPr fontId="1"/>
  </si>
  <si>
    <t>9月2W</t>
  </si>
  <si>
    <t>9月3W</t>
  </si>
  <si>
    <t>9月4W</t>
  </si>
  <si>
    <t>プロジェクト</t>
    <phoneticPr fontId="1"/>
  </si>
  <si>
    <t>月の上限</t>
    <rPh sb="0" eb="1">
      <t>ツキ</t>
    </rPh>
    <rPh sb="2" eb="4">
      <t>ジョウゲン</t>
    </rPh>
    <phoneticPr fontId="1"/>
  </si>
  <si>
    <t>太田実績[h]</t>
    <rPh sb="2" eb="4">
      <t>ジッセキ</t>
    </rPh>
    <phoneticPr fontId="1"/>
  </si>
  <si>
    <t>太田 月累計</t>
    <rPh sb="3" eb="4">
      <t>ツキ</t>
    </rPh>
    <rPh sb="4" eb="6">
      <t>ルイケイ</t>
    </rPh>
    <phoneticPr fontId="1"/>
  </si>
  <si>
    <t>坂下実績[h]</t>
    <rPh sb="2" eb="4">
      <t>ジッセキ</t>
    </rPh>
    <phoneticPr fontId="1"/>
  </si>
  <si>
    <t>坂下 月累計</t>
    <rPh sb="3" eb="4">
      <t>ツキ</t>
    </rPh>
    <rPh sb="4" eb="6">
      <t>ルイケイ</t>
    </rPh>
    <phoneticPr fontId="1"/>
  </si>
  <si>
    <t>池上</t>
    <phoneticPr fontId="1"/>
  </si>
  <si>
    <t>池上実績[h]</t>
    <rPh sb="2" eb="4">
      <t>ジッセキ</t>
    </rPh>
    <phoneticPr fontId="1"/>
  </si>
  <si>
    <t>池上 月累計</t>
    <rPh sb="3" eb="4">
      <t>ツキ</t>
    </rPh>
    <rPh sb="4" eb="6">
      <t>ルイケイ</t>
    </rPh>
    <phoneticPr fontId="1"/>
  </si>
  <si>
    <t>2017年の実績</t>
    <rPh sb="4" eb="5">
      <t>ネン</t>
    </rPh>
    <rPh sb="6" eb="8">
      <t>ジッセキ</t>
    </rPh>
    <phoneticPr fontId="1"/>
  </si>
  <si>
    <t>10月</t>
    <rPh sb="2" eb="3">
      <t>ガツ</t>
    </rPh>
    <phoneticPr fontId="1"/>
  </si>
  <si>
    <t>要求
分析</t>
    <rPh sb="0" eb="2">
      <t>ヨウキュウ</t>
    </rPh>
    <rPh sb="3" eb="5">
      <t>ブンセキ</t>
    </rPh>
    <phoneticPr fontId="1"/>
  </si>
  <si>
    <t>アーキテクチャ
設計</t>
    <rPh sb="8" eb="10">
      <t>セッケイ</t>
    </rPh>
    <phoneticPr fontId="1"/>
  </si>
  <si>
    <t>モデル
作成</t>
    <rPh sb="4" eb="6">
      <t>サクセイ</t>
    </rPh>
    <phoneticPr fontId="1"/>
  </si>
  <si>
    <t>SW実装
検証</t>
    <rPh sb="2" eb="4">
      <t>ジッソウ</t>
    </rPh>
    <rPh sb="5" eb="7">
      <t>ケンショウ</t>
    </rPh>
    <phoneticPr fontId="1"/>
  </si>
  <si>
    <t>目標</t>
    <rPh sb="0" eb="2">
      <t>モクヒョウ</t>
    </rPh>
    <phoneticPr fontId="1"/>
  </si>
  <si>
    <t>コンセプト</t>
    <phoneticPr fontId="1"/>
  </si>
  <si>
    <t>ユースケース</t>
    <phoneticPr fontId="1"/>
  </si>
  <si>
    <t>No</t>
    <phoneticPr fontId="1"/>
  </si>
  <si>
    <t>40秒以内にゴールする</t>
    <rPh sb="0" eb="1">
      <t>ビョウ</t>
    </rPh>
    <phoneticPr fontId="1"/>
  </si>
  <si>
    <t>ゴールから80秒以内にルックアップゲートをクリアする</t>
    <rPh sb="0" eb="2">
      <t>イナイ</t>
    </rPh>
    <phoneticPr fontId="1"/>
  </si>
  <si>
    <t>ゴールから80秒以内にシーソーをクリアする</t>
    <rPh sb="0" eb="2">
      <t>イジョウ</t>
    </rPh>
    <phoneticPr fontId="1"/>
  </si>
  <si>
    <t>成功率100%</t>
    <rPh sb="0" eb="1">
      <t>ビョウ</t>
    </rPh>
    <phoneticPr fontId="1"/>
  </si>
  <si>
    <t>理想のG波形、躍度ゼロで走る</t>
    <rPh sb="0" eb="2">
      <t>リソウ</t>
    </rPh>
    <phoneticPr fontId="1"/>
  </si>
  <si>
    <t>安全運転</t>
    <rPh sb="0" eb="4">
      <t>アンゼンウンテン</t>
    </rPh>
    <phoneticPr fontId="1"/>
  </si>
  <si>
    <t>意のままの走り、目標地点を目指して走る</t>
    <rPh sb="0" eb="1">
      <t>イノママ</t>
    </rPh>
    <phoneticPr fontId="1"/>
  </si>
  <si>
    <t>滑らかにGをつなぐ、ベルシェイプ　躍度0の走り</t>
    <rPh sb="0" eb="1">
      <t>ナメラカニ</t>
    </rPh>
    <phoneticPr fontId="1"/>
  </si>
  <si>
    <t>ライフサイクル</t>
    <phoneticPr fontId="1"/>
  </si>
  <si>
    <t>機能要求</t>
    <rPh sb="0" eb="2">
      <t>キノウ</t>
    </rPh>
    <phoneticPr fontId="1"/>
  </si>
  <si>
    <t>非機能要求</t>
    <rPh sb="0" eb="3">
      <t>ヒキノウ</t>
    </rPh>
    <phoneticPr fontId="1"/>
  </si>
  <si>
    <t>コースを走行する</t>
    <rPh sb="0" eb="2">
      <t>ソウコウ</t>
    </rPh>
    <phoneticPr fontId="1"/>
  </si>
  <si>
    <t>ルックアップゲートをクリアする</t>
    <phoneticPr fontId="1"/>
  </si>
  <si>
    <t>シーソーをクリアする</t>
    <phoneticPr fontId="1"/>
  </si>
  <si>
    <t>ガレージで止まる</t>
    <rPh sb="0" eb="1">
      <t>トマル</t>
    </rPh>
    <phoneticPr fontId="1"/>
  </si>
  <si>
    <t>競技終了後にスタートラインに戻る</t>
    <rPh sb="0" eb="2">
      <t>キョウギ</t>
    </rPh>
    <phoneticPr fontId="1"/>
  </si>
  <si>
    <t>競技前のキャリブレーション</t>
    <rPh sb="0" eb="2">
      <t>キョウギ</t>
    </rPh>
    <phoneticPr fontId="1"/>
  </si>
  <si>
    <t>検証・デバック</t>
    <rPh sb="0" eb="7">
      <t>ケンショウ</t>
    </rPh>
    <phoneticPr fontId="1"/>
  </si>
  <si>
    <t>point1</t>
    <phoneticPr fontId="1"/>
  </si>
  <si>
    <t>point2</t>
    <phoneticPr fontId="1"/>
  </si>
  <si>
    <t>point3</t>
    <rPh sb="0" eb="2">
      <t>ゴウケイ</t>
    </rPh>
    <phoneticPr fontId="1"/>
  </si>
  <si>
    <t>必須point</t>
    <rPh sb="0" eb="2">
      <t>ヒッス</t>
    </rPh>
    <phoneticPr fontId="1"/>
  </si>
  <si>
    <t>優先度</t>
    <rPh sb="0" eb="3">
      <t>ユウセンド</t>
    </rPh>
    <phoneticPr fontId="1"/>
  </si>
  <si>
    <t>●</t>
    <phoneticPr fontId="1"/>
  </si>
  <si>
    <t>大会</t>
    <rPh sb="0" eb="2">
      <t>タイカイ</t>
    </rPh>
    <phoneticPr fontId="1"/>
  </si>
  <si>
    <t>転ばないで欲しい</t>
    <rPh sb="0" eb="1">
      <t>コロバナイデ</t>
    </rPh>
    <phoneticPr fontId="1"/>
  </si>
  <si>
    <t>しっぽ倒立モードの時に布の巻き込みを検出したい(スリップ検出)</t>
    <rPh sb="0" eb="2">
      <t>トウリツ</t>
    </rPh>
    <phoneticPr fontId="1"/>
  </si>
  <si>
    <t>タイヤのスリップを検出したい</t>
    <rPh sb="0" eb="2">
      <t>ケンシュツ</t>
    </rPh>
    <phoneticPr fontId="1"/>
  </si>
  <si>
    <t>まっすぐ走って欲しい</t>
    <rPh sb="0" eb="1">
      <t>ハシッテホシイ</t>
    </rPh>
    <phoneticPr fontId="1"/>
  </si>
  <si>
    <t>しっぽの動作を高速にしたい</t>
    <rPh sb="0" eb="2">
      <t>ドウサ</t>
    </rPh>
    <phoneticPr fontId="1"/>
  </si>
  <si>
    <t>ロボットの座標を知りたい</t>
    <rPh sb="0" eb="2">
      <t>ザヒョウ</t>
    </rPh>
    <phoneticPr fontId="1"/>
  </si>
  <si>
    <t>コースを外れないでほしい(グリーンにいかない)</t>
    <rPh sb="0" eb="1">
      <t>ハズレナイデ</t>
    </rPh>
    <phoneticPr fontId="1"/>
  </si>
  <si>
    <t>コースを外れた時にコースに復帰してほしい</t>
    <rPh sb="0" eb="1">
      <t>ハズレタトキ</t>
    </rPh>
    <phoneticPr fontId="1"/>
  </si>
  <si>
    <t>目標車輪速度でロボットを制御したい</t>
    <rPh sb="0" eb="2">
      <t>モクヒョウ</t>
    </rPh>
    <phoneticPr fontId="1"/>
  </si>
  <si>
    <t>目標の位置にピタッと止まりたい</t>
    <rPh sb="0" eb="2">
      <t>モクヒョウ</t>
    </rPh>
    <phoneticPr fontId="1"/>
  </si>
  <si>
    <t>ベルシェイプなG波形で走りたい</t>
    <rPh sb="0" eb="2">
      <t>ハケイ</t>
    </rPh>
    <phoneticPr fontId="1"/>
  </si>
  <si>
    <t>ロボットの座標を補正したい</t>
    <rPh sb="0" eb="2">
      <t>ザヒョウ</t>
    </rPh>
    <phoneticPr fontId="1"/>
  </si>
  <si>
    <t>コースの曲率に合わせて走って欲しい</t>
    <rPh sb="0" eb="2">
      <t>キョクリツ</t>
    </rPh>
    <phoneticPr fontId="1"/>
  </si>
  <si>
    <t>二輪倒立としっぽ倒立の切り替えを早くしたい</t>
    <rPh sb="0" eb="21">
      <t>ニリ</t>
    </rPh>
    <phoneticPr fontId="1"/>
  </si>
  <si>
    <t>●</t>
    <phoneticPr fontId="1"/>
  </si>
  <si>
    <t>他のロボットに衝突しないで欲しい</t>
    <rPh sb="0" eb="1">
      <t>ホカ</t>
    </rPh>
    <phoneticPr fontId="1"/>
  </si>
  <si>
    <t>障害物に衝突しないで欲しい</t>
    <rPh sb="0" eb="3">
      <t>ショウガイブツ</t>
    </rPh>
    <phoneticPr fontId="1"/>
  </si>
  <si>
    <t>シーソーを検出したい</t>
    <rPh sb="0" eb="2">
      <t>ケンシュツ</t>
    </rPh>
    <phoneticPr fontId="1"/>
  </si>
  <si>
    <t>シーソーを乗ったことを知りたい</t>
    <rPh sb="0" eb="1">
      <t>ノッタコト</t>
    </rPh>
    <phoneticPr fontId="1"/>
  </si>
  <si>
    <t>シーソーの上にいる時にシーソーの傾きを知りたい</t>
    <rPh sb="0" eb="1">
      <t>ウエニ</t>
    </rPh>
    <phoneticPr fontId="1"/>
  </si>
  <si>
    <t>シーソーを真っ直ぐに登りたい</t>
    <rPh sb="0" eb="1">
      <t>マッスグニ</t>
    </rPh>
    <phoneticPr fontId="1"/>
  </si>
  <si>
    <t>シーソーを降りた時にロボットの位置を知りたい</t>
    <rPh sb="0" eb="1">
      <t>オリタトイキニ</t>
    </rPh>
    <phoneticPr fontId="1"/>
  </si>
  <si>
    <t>確実にスタートしたい</t>
    <rPh sb="0" eb="2">
      <t>カクジツ</t>
    </rPh>
    <phoneticPr fontId="1"/>
  </si>
  <si>
    <t>確実にBluetoothをつなぎたい</t>
    <rPh sb="0" eb="2">
      <t>カクジツ</t>
    </rPh>
    <phoneticPr fontId="1"/>
  </si>
  <si>
    <t>車体のガタツキを補正する制御をしたい</t>
    <rPh sb="0" eb="2">
      <t>シャタイ</t>
    </rPh>
    <phoneticPr fontId="1"/>
  </si>
  <si>
    <t>コースに対する進行方向のズレをリアルタイムに修正したい</t>
    <rPh sb="0" eb="1">
      <t>タイスル</t>
    </rPh>
    <phoneticPr fontId="1"/>
  </si>
  <si>
    <t>姿勢をバランス良く保ちたい</t>
    <rPh sb="0" eb="2">
      <t>シセイ</t>
    </rPh>
    <phoneticPr fontId="1"/>
  </si>
  <si>
    <t>開発</t>
    <rPh sb="0" eb="2">
      <t>カイハツ</t>
    </rPh>
    <phoneticPr fontId="1"/>
  </si>
  <si>
    <t>MECのレプリカコースの環境を本番と同じにしたい</t>
    <rPh sb="0" eb="2">
      <t>カンキョウ</t>
    </rPh>
    <phoneticPr fontId="1"/>
  </si>
  <si>
    <t>コースを区間に分けてロボットを制御したい</t>
    <rPh sb="0" eb="2">
      <t>クカン</t>
    </rPh>
    <phoneticPr fontId="1"/>
  </si>
  <si>
    <t>スタート前のキャリブレーション時間に超音波センサのキャリブレーションを
本番のルックアップゲートで行いたい</t>
    <rPh sb="0" eb="1">
      <t>マエ</t>
    </rPh>
    <phoneticPr fontId="1"/>
  </si>
  <si>
    <t>公式の倒立APIを使ったロボットより早く走りたい</t>
    <rPh sb="0" eb="2">
      <t>コウシキ</t>
    </rPh>
    <phoneticPr fontId="1"/>
  </si>
  <si>
    <t>電池の消耗が少ないロボットにしたい</t>
    <rPh sb="0" eb="2">
      <t>デンチ</t>
    </rPh>
    <phoneticPr fontId="1"/>
  </si>
  <si>
    <t>電池が減っても安定して走って欲しい</t>
    <rPh sb="0" eb="17">
      <t>ゲンチ</t>
    </rPh>
    <phoneticPr fontId="1"/>
  </si>
  <si>
    <t>●</t>
    <phoneticPr fontId="1"/>
  </si>
  <si>
    <t>Time of Flightでルックアップゲートの距離を測りたい</t>
    <rPh sb="0" eb="2">
      <t>キョリ</t>
    </rPh>
    <phoneticPr fontId="1"/>
  </si>
  <si>
    <t>ルックアップゲートの紙のサイズを公式サイズにしたい</t>
    <rPh sb="0" eb="1">
      <t>カミノ</t>
    </rPh>
    <phoneticPr fontId="1"/>
  </si>
  <si>
    <t>なめらかにスタートしたい</t>
    <phoneticPr fontId="1"/>
  </si>
  <si>
    <t>ピッチを見たい</t>
    <rPh sb="0" eb="1">
      <t>ミタイ</t>
    </rPh>
    <phoneticPr fontId="1"/>
  </si>
  <si>
    <t>レプリカコースと本番コースの座標の差を簡単に補正したい</t>
    <rPh sb="0" eb="2">
      <t>ホンバン</t>
    </rPh>
    <phoneticPr fontId="1"/>
  </si>
  <si>
    <t>競技の終了後にガレージからスタート地点まで戻りたい(アピール)</t>
    <rPh sb="0" eb="2">
      <t>キョウギ</t>
    </rPh>
    <phoneticPr fontId="1"/>
  </si>
  <si>
    <t>電力とトルクの関係を知りたい</t>
    <rPh sb="0" eb="2">
      <t>デンリョク</t>
    </rPh>
    <phoneticPr fontId="1"/>
  </si>
  <si>
    <t>色々なセンサーのログを取りたい</t>
    <rPh sb="0" eb="1">
      <t>シリタイ</t>
    </rPh>
    <phoneticPr fontId="1"/>
  </si>
  <si>
    <t>目標トルクでロボットを制御したい</t>
    <rPh sb="0" eb="2">
      <t>モクヒョウ</t>
    </rPh>
    <phoneticPr fontId="1"/>
  </si>
  <si>
    <t>トルクを見たい</t>
    <rPh sb="0" eb="1">
      <t>ミタイ</t>
    </rPh>
    <phoneticPr fontId="1"/>
  </si>
  <si>
    <t>簡単に設計したい</t>
    <rPh sb="0" eb="2">
      <t>カンタン</t>
    </rPh>
    <phoneticPr fontId="1"/>
  </si>
  <si>
    <t>家で開発を行いたい</t>
    <rPh sb="0" eb="1">
      <t>イエ</t>
    </rPh>
    <phoneticPr fontId="1"/>
  </si>
  <si>
    <t>腕白でもいいたくましく育って欲しい</t>
    <rPh sb="0" eb="2">
      <t>ワンパク</t>
    </rPh>
    <phoneticPr fontId="1"/>
  </si>
  <si>
    <t>要求分析の前にロボットの特性を把握したい</t>
    <rPh sb="0" eb="2">
      <t>ヨウキュウ</t>
    </rPh>
    <phoneticPr fontId="1"/>
  </si>
  <si>
    <t>倒立APIの仕組を知りたい</t>
    <rPh sb="0" eb="2">
      <t>トウリツ</t>
    </rPh>
    <phoneticPr fontId="1"/>
  </si>
  <si>
    <t>ゴールから80秒以内にルックアップゲートをクリアする</t>
    <rPh sb="0" eb="1">
      <t>ビョウ</t>
    </rPh>
    <phoneticPr fontId="1"/>
  </si>
  <si>
    <t>ゴールから80秒以内にシーソーをクリアする</t>
    <rPh sb="0" eb="1">
      <t>ビョウ</t>
    </rPh>
    <phoneticPr fontId="1"/>
  </si>
  <si>
    <t>ベルシェイプのG波形で走る</t>
    <rPh sb="0" eb="1">
      <t>シャイル</t>
    </rPh>
    <phoneticPr fontId="1"/>
  </si>
  <si>
    <t>機能要求(ユースケース)</t>
    <rPh sb="0" eb="2">
      <t>キノウ</t>
    </rPh>
    <phoneticPr fontId="1"/>
  </si>
  <si>
    <t>1次機能要求</t>
    <rPh sb="0" eb="2">
      <t>イチジ</t>
    </rPh>
    <phoneticPr fontId="1"/>
  </si>
  <si>
    <t>2次機能要求</t>
    <rPh sb="0" eb="2">
      <t>ニジ</t>
    </rPh>
    <phoneticPr fontId="1"/>
  </si>
  <si>
    <t>1次非機能要求</t>
    <rPh sb="0" eb="1">
      <t>ジ</t>
    </rPh>
    <phoneticPr fontId="1"/>
  </si>
  <si>
    <t>2次非機能要求</t>
    <phoneticPr fontId="1"/>
  </si>
  <si>
    <t>リスク</t>
    <phoneticPr fontId="1"/>
  </si>
  <si>
    <t>リスク対策の要求機能</t>
    <rPh sb="0" eb="2">
      <t>タイサク</t>
    </rPh>
    <phoneticPr fontId="1"/>
  </si>
  <si>
    <t>リスク対策の1次要求機能</t>
    <rPh sb="0" eb="2">
      <t>タイサク</t>
    </rPh>
    <phoneticPr fontId="1"/>
  </si>
  <si>
    <t>リスク対策の2次要求機能</t>
    <rPh sb="0" eb="2">
      <t>タイサク</t>
    </rPh>
    <phoneticPr fontId="1"/>
  </si>
  <si>
    <t>コースを完走する</t>
    <rPh sb="0" eb="2">
      <t>カンソウ</t>
    </rPh>
    <phoneticPr fontId="1"/>
  </si>
  <si>
    <t>走り出す</t>
    <rPh sb="0" eb="1">
      <t>ハシリダス</t>
    </rPh>
    <phoneticPr fontId="1"/>
  </si>
  <si>
    <t>走行体を立てる</t>
    <rPh sb="0" eb="3">
      <t>ソウコウタイ</t>
    </rPh>
    <phoneticPr fontId="1"/>
  </si>
  <si>
    <t>スタートする</t>
  </si>
  <si>
    <t>二輪で倒立する</t>
    <rPh sb="0" eb="7">
      <t>ニリン</t>
    </rPh>
    <phoneticPr fontId="1"/>
  </si>
  <si>
    <t>しっぽ倒立からバランス倒立に移行する時に転ぶ</t>
    <rPh sb="0" eb="2">
      <t>トウリツ</t>
    </rPh>
    <phoneticPr fontId="1"/>
  </si>
  <si>
    <t>倒立が安定するピッチ角までしっぽで体を起こし倒立モードに切替える</t>
    <phoneticPr fontId="1"/>
  </si>
  <si>
    <t>ピッチレートを倒立APIが追従できる範囲に保つ</t>
    <phoneticPr fontId="1"/>
  </si>
  <si>
    <t>ピッチレートを制御する</t>
    <phoneticPr fontId="1"/>
  </si>
  <si>
    <t>加速しすぎて転ぶ</t>
    <rPh sb="0" eb="2">
      <t>カソクシスギテ</t>
    </rPh>
    <phoneticPr fontId="1"/>
  </si>
  <si>
    <t>倒立が安定するピッチ角内にロボットを保つ</t>
    <rPh sb="0" eb="1">
      <t>ナイ</t>
    </rPh>
    <phoneticPr fontId="1"/>
  </si>
  <si>
    <t>ピッチレートを倒立APIが追従できる範囲に保つ</t>
    <phoneticPr fontId="1"/>
  </si>
  <si>
    <t>ピッチレートを制御する</t>
    <phoneticPr fontId="1"/>
  </si>
  <si>
    <t>コースを走る</t>
    <rPh sb="0" eb="1">
      <t>ハシル</t>
    </rPh>
    <phoneticPr fontId="1"/>
  </si>
  <si>
    <t>意のままに走る</t>
    <rPh sb="0" eb="1">
      <t>イノママニ</t>
    </rPh>
    <phoneticPr fontId="1"/>
  </si>
  <si>
    <t>目的地に向かって走る</t>
    <rPh sb="0" eb="10">
      <t>モクテキニチ</t>
    </rPh>
    <phoneticPr fontId="1"/>
  </si>
  <si>
    <t>目的地とロボットの位置から最適な走行ルートを作る</t>
    <rPh sb="0" eb="1">
      <t>ハシッテイル</t>
    </rPh>
    <phoneticPr fontId="1"/>
  </si>
  <si>
    <t>コースを外れる</t>
    <rPh sb="0" eb="1">
      <t>ハズレル</t>
    </rPh>
    <phoneticPr fontId="1"/>
  </si>
  <si>
    <t>コースの曲率に合わせて走行ルートを作る</t>
    <rPh sb="0" eb="2">
      <t>キョクリツ</t>
    </rPh>
    <phoneticPr fontId="1"/>
  </si>
  <si>
    <t>走っている位置からコースの曲率を判定する</t>
    <rPh sb="0" eb="1">
      <t>ハシッテイル</t>
    </rPh>
    <phoneticPr fontId="1"/>
  </si>
  <si>
    <t>走っている位置を判定する</t>
    <rPh sb="0" eb="1">
      <t>ハシッテイル</t>
    </rPh>
    <phoneticPr fontId="1"/>
  </si>
  <si>
    <t>自己位置推定のバラ付きを小さくする</t>
    <rPh sb="0" eb="17">
      <t>ジコスイテイ</t>
    </rPh>
    <phoneticPr fontId="1"/>
  </si>
  <si>
    <t>ロボットの座標を補正する</t>
    <rPh sb="0" eb="2">
      <t>ザヒョウ</t>
    </rPh>
    <phoneticPr fontId="1"/>
  </si>
  <si>
    <t>ラインを使って座標を補正する</t>
    <rPh sb="0" eb="1">
      <t>ツカッテ</t>
    </rPh>
    <phoneticPr fontId="1"/>
  </si>
  <si>
    <t>座標を幾何学的変換（回転、移動、拡大縮小）する</t>
    <rPh sb="0" eb="2">
      <t>ザヒョウ</t>
    </rPh>
    <phoneticPr fontId="1"/>
  </si>
  <si>
    <t>運動制御の期待値と運動制御の結果が違う場合、期待値に合わせる。(モデル予測)</t>
    <rPh sb="0" eb="38">
      <t>ウンドウ</t>
    </rPh>
    <phoneticPr fontId="1"/>
  </si>
  <si>
    <t>最適ルートと現在位置から制御の期待値(予測モデル)を計算する</t>
    <rPh sb="0" eb="30">
      <t>ウンドウ</t>
    </rPh>
    <phoneticPr fontId="1"/>
  </si>
  <si>
    <t>滑らかに走る</t>
    <rPh sb="0" eb="1">
      <t>ナメラカニ</t>
    </rPh>
    <phoneticPr fontId="1"/>
  </si>
  <si>
    <t>コースの曲率に合わせて走る</t>
    <rPh sb="0" eb="2">
      <t>キョクリツ</t>
    </rPh>
    <phoneticPr fontId="1"/>
  </si>
  <si>
    <t xml:space="preserve">コースを40秒以内に完走する
</t>
    <rPh sb="0" eb="1">
      <t>ビョウ</t>
    </rPh>
    <phoneticPr fontId="1"/>
  </si>
  <si>
    <t>平均速度　秒速◯◯mmで走る</t>
    <rPh sb="0" eb="14">
      <t>ビョウソク</t>
    </rPh>
    <phoneticPr fontId="1"/>
  </si>
  <si>
    <t>コースを100回中98回完走する</t>
  </si>
  <si>
    <t>コースアウトせずに走行</t>
    <rPh sb="0" eb="2">
      <t>ソウコウ</t>
    </rPh>
    <phoneticPr fontId="1"/>
  </si>
  <si>
    <t>ラインの曲率に合わせた走行</t>
    <rPh sb="0" eb="2">
      <t>キョクリツ</t>
    </rPh>
    <phoneticPr fontId="1"/>
  </si>
  <si>
    <t>転ばない</t>
    <rPh sb="0" eb="1">
      <t>コロバナイ</t>
    </rPh>
    <phoneticPr fontId="1"/>
  </si>
  <si>
    <t>Gの立ち上げを滑らかにする</t>
    <rPh sb="0" eb="1">
      <t>タチアゲ</t>
    </rPh>
    <phoneticPr fontId="1"/>
  </si>
  <si>
    <t>地区大会迄に目標達成</t>
    <rPh sb="0" eb="4">
      <t>チクタイカイ</t>
    </rPh>
    <phoneticPr fontId="1"/>
  </si>
  <si>
    <t>開発を効率化</t>
    <rPh sb="0" eb="2">
      <t>カイハツ</t>
    </rPh>
    <phoneticPr fontId="1"/>
  </si>
  <si>
    <t>シーソー区間に入る</t>
    <rPh sb="0" eb="2">
      <t>クカン</t>
    </rPh>
    <phoneticPr fontId="1"/>
  </si>
  <si>
    <t>シーソー区間を判定する</t>
    <rPh sb="0" eb="2">
      <t>クカン</t>
    </rPh>
    <phoneticPr fontId="1"/>
  </si>
  <si>
    <t>シーソーを検知する</t>
    <rPh sb="0" eb="2">
      <t>ケンチ</t>
    </rPh>
    <phoneticPr fontId="1"/>
  </si>
  <si>
    <t>シーソーを昇段する</t>
    <rPh sb="0" eb="2">
      <t>ショウダン</t>
    </rPh>
    <phoneticPr fontId="1"/>
  </si>
  <si>
    <t>段差を昇る</t>
    <rPh sb="0" eb="2">
      <t>ダンサ</t>
    </rPh>
    <phoneticPr fontId="1"/>
  </si>
  <si>
    <t>シーソーに昇段した事を判定する</t>
    <rPh sb="0" eb="2">
      <t>ショウダン</t>
    </rPh>
    <phoneticPr fontId="1"/>
  </si>
  <si>
    <t>シーソーの重心位置まで昇る</t>
    <rPh sb="0" eb="4">
      <t>ジュウシンイチ</t>
    </rPh>
    <phoneticPr fontId="1"/>
  </si>
  <si>
    <t>坂を昇る</t>
    <rPh sb="0" eb="1">
      <t>サカ</t>
    </rPh>
    <phoneticPr fontId="1"/>
  </si>
  <si>
    <t>真っ直ぐに転ばないで昇る</t>
    <rPh sb="0" eb="1">
      <t>マッスグ</t>
    </rPh>
    <phoneticPr fontId="1"/>
  </si>
  <si>
    <t>シーソーの重心位置を判定する</t>
    <rPh sb="0" eb="1">
      <t>タン</t>
    </rPh>
    <phoneticPr fontId="1"/>
  </si>
  <si>
    <t>シーソーを降段する</t>
    <rPh sb="0" eb="2">
      <t>コウダン</t>
    </rPh>
    <phoneticPr fontId="1"/>
  </si>
  <si>
    <t>坂を下る</t>
    <rPh sb="0" eb="1">
      <t>サカヲ</t>
    </rPh>
    <phoneticPr fontId="1"/>
  </si>
  <si>
    <t>真っ直ぐに転ばないで下る</t>
    <rPh sb="0" eb="1">
      <t>マッスグ</t>
    </rPh>
    <phoneticPr fontId="1"/>
  </si>
  <si>
    <t>シーソー端を判定する</t>
    <rPh sb="0" eb="1">
      <t>タン</t>
    </rPh>
    <phoneticPr fontId="1"/>
  </si>
  <si>
    <t>段差を降りる</t>
    <rPh sb="0" eb="2">
      <t>ダンサ</t>
    </rPh>
    <phoneticPr fontId="1"/>
  </si>
  <si>
    <t>シーソーから降段した事を判定する</t>
    <rPh sb="0" eb="2">
      <t>コウダン</t>
    </rPh>
    <phoneticPr fontId="1"/>
  </si>
  <si>
    <t>真っ直ぐに転ばないで降りる</t>
    <rPh sb="0" eb="1">
      <t>マッスグ</t>
    </rPh>
    <phoneticPr fontId="1"/>
  </si>
  <si>
    <t>ガレージをクリアする</t>
    <phoneticPr fontId="1"/>
  </si>
  <si>
    <t>コースを走る</t>
    <rPh sb="4" eb="5">
      <t>ハシ</t>
    </rPh>
    <phoneticPr fontId="1"/>
  </si>
  <si>
    <t>上位機能</t>
    <rPh sb="0" eb="2">
      <t>ジョウイ</t>
    </rPh>
    <rPh sb="2" eb="4">
      <t>キノウ</t>
    </rPh>
    <phoneticPr fontId="1"/>
  </si>
  <si>
    <t>1次機能</t>
    <rPh sb="1" eb="2">
      <t>ジ</t>
    </rPh>
    <rPh sb="2" eb="4">
      <t>キノウ</t>
    </rPh>
    <phoneticPr fontId="1"/>
  </si>
  <si>
    <t>2次機能</t>
    <rPh sb="1" eb="2">
      <t>ジ</t>
    </rPh>
    <rPh sb="2" eb="4">
      <t>キノウ</t>
    </rPh>
    <phoneticPr fontId="1"/>
  </si>
  <si>
    <t>3次機能</t>
    <rPh sb="1" eb="2">
      <t>ジ</t>
    </rPh>
    <rPh sb="2" eb="4">
      <t>キノウ</t>
    </rPh>
    <phoneticPr fontId="1"/>
  </si>
  <si>
    <t>4次機能</t>
    <rPh sb="1" eb="2">
      <t>ジ</t>
    </rPh>
    <rPh sb="2" eb="4">
      <t>キノウ</t>
    </rPh>
    <phoneticPr fontId="1"/>
  </si>
  <si>
    <t>5次機能</t>
    <rPh sb="1" eb="2">
      <t>ジ</t>
    </rPh>
    <rPh sb="2" eb="4">
      <t>キノウ</t>
    </rPh>
    <phoneticPr fontId="1"/>
  </si>
  <si>
    <t>6軸運動する</t>
    <rPh sb="1" eb="2">
      <t>ジク</t>
    </rPh>
    <rPh sb="2" eb="4">
      <t>ウンドウ</t>
    </rPh>
    <phoneticPr fontId="1"/>
  </si>
  <si>
    <t>駆動力を作る</t>
    <rPh sb="0" eb="3">
      <t>クドウリョク</t>
    </rPh>
    <rPh sb="4" eb="5">
      <t>ツク</t>
    </rPh>
    <phoneticPr fontId="1"/>
  </si>
  <si>
    <t>モータPWMデューティー比を大きくする</t>
    <rPh sb="12" eb="13">
      <t>ヒ</t>
    </rPh>
    <rPh sb="14" eb="15">
      <t>オオ</t>
    </rPh>
    <phoneticPr fontId="1"/>
  </si>
  <si>
    <t>制動力を作る</t>
    <rPh sb="0" eb="1">
      <t>セイ</t>
    </rPh>
    <rPh sb="1" eb="3">
      <t>ドウリョク</t>
    </rPh>
    <rPh sb="4" eb="5">
      <t>ツク</t>
    </rPh>
    <phoneticPr fontId="1"/>
  </si>
  <si>
    <t>モータPWMデューティー比を小さくする</t>
    <rPh sb="12" eb="13">
      <t>ヒ</t>
    </rPh>
    <rPh sb="14" eb="15">
      <t>チイ</t>
    </rPh>
    <phoneticPr fontId="1"/>
  </si>
  <si>
    <t>横力を作る</t>
    <rPh sb="0" eb="1">
      <t>ヨコ</t>
    </rPh>
    <rPh sb="1" eb="2">
      <t>チカラ</t>
    </rPh>
    <rPh sb="3" eb="4">
      <t>ツク</t>
    </rPh>
    <phoneticPr fontId="1"/>
  </si>
  <si>
    <t>左右モータPWMデューティー比の比率を変える</t>
    <rPh sb="0" eb="2">
      <t>サユウ</t>
    </rPh>
    <rPh sb="14" eb="15">
      <t>ヒ</t>
    </rPh>
    <rPh sb="16" eb="18">
      <t>ヒリツ</t>
    </rPh>
    <rPh sb="19" eb="20">
      <t>カ</t>
    </rPh>
    <phoneticPr fontId="1"/>
  </si>
  <si>
    <t>ベルシェイプの加速度波形を作る</t>
    <rPh sb="7" eb="10">
      <t>カソクド</t>
    </rPh>
    <rPh sb="10" eb="12">
      <t>ハケイ</t>
    </rPh>
    <rPh sb="13" eb="14">
      <t>ツク</t>
    </rPh>
    <phoneticPr fontId="1"/>
  </si>
  <si>
    <t>ベルシェイプの制駆動力を作る</t>
    <rPh sb="7" eb="8">
      <t>セイ</t>
    </rPh>
    <rPh sb="8" eb="10">
      <t>クドウ</t>
    </rPh>
    <rPh sb="10" eb="11">
      <t>チカラ</t>
    </rPh>
    <rPh sb="12" eb="13">
      <t>ツク</t>
    </rPh>
    <phoneticPr fontId="1"/>
  </si>
  <si>
    <t>駆動力を目標値まで段階的に増減する</t>
    <rPh sb="0" eb="2">
      <t>クドウ</t>
    </rPh>
    <rPh sb="2" eb="3">
      <t>チカラ</t>
    </rPh>
    <rPh sb="4" eb="7">
      <t>モクヒョウチ</t>
    </rPh>
    <rPh sb="9" eb="12">
      <t>ダンカイテキ</t>
    </rPh>
    <rPh sb="13" eb="15">
      <t>ゾウゲン</t>
    </rPh>
    <phoneticPr fontId="1"/>
  </si>
  <si>
    <t>車速と目標車速から目標駆動力を決める</t>
    <rPh sb="0" eb="2">
      <t>シャソク</t>
    </rPh>
    <rPh sb="3" eb="5">
      <t>モクヒョウ</t>
    </rPh>
    <rPh sb="5" eb="7">
      <t>シャソク</t>
    </rPh>
    <rPh sb="9" eb="11">
      <t>モクヒョウ</t>
    </rPh>
    <rPh sb="11" eb="14">
      <t>クドウリョク</t>
    </rPh>
    <rPh sb="15" eb="16">
      <t>キ</t>
    </rPh>
    <phoneticPr fontId="1"/>
  </si>
  <si>
    <t>コース位置から目標車速を決める</t>
    <rPh sb="3" eb="5">
      <t>イチ</t>
    </rPh>
    <rPh sb="7" eb="9">
      <t>モクヒョウ</t>
    </rPh>
    <rPh sb="9" eb="11">
      <t>シャソク</t>
    </rPh>
    <rPh sb="12" eb="13">
      <t>キ</t>
    </rPh>
    <phoneticPr fontId="1"/>
  </si>
  <si>
    <t>ロボットの位置を推定する</t>
    <rPh sb="5" eb="7">
      <t>イチ</t>
    </rPh>
    <rPh sb="8" eb="10">
      <t>スイテイ</t>
    </rPh>
    <phoneticPr fontId="1"/>
  </si>
  <si>
    <t>ベルシェイプの駆動力を作る</t>
    <rPh sb="7" eb="9">
      <t>クドウ</t>
    </rPh>
    <rPh sb="9" eb="10">
      <t>チカラ</t>
    </rPh>
    <rPh sb="11" eb="12">
      <t>ツク</t>
    </rPh>
    <phoneticPr fontId="1"/>
  </si>
  <si>
    <t>駆動力を目標値まで段階的に上げる</t>
    <rPh sb="0" eb="2">
      <t>クドウ</t>
    </rPh>
    <rPh sb="2" eb="3">
      <t>チカラ</t>
    </rPh>
    <rPh sb="4" eb="7">
      <t>モクヒョウチ</t>
    </rPh>
    <rPh sb="9" eb="12">
      <t>ダンカイテキ</t>
    </rPh>
    <rPh sb="13" eb="14">
      <t>ア</t>
    </rPh>
    <phoneticPr fontId="1"/>
  </si>
  <si>
    <t>車速を推定する</t>
    <rPh sb="0" eb="2">
      <t>シャソク</t>
    </rPh>
    <rPh sb="3" eb="5">
      <t>スイテイ</t>
    </rPh>
    <phoneticPr fontId="1"/>
  </si>
  <si>
    <t>ベルシェイプの横力を作る</t>
    <rPh sb="7" eb="8">
      <t>ヨコ</t>
    </rPh>
    <rPh sb="8" eb="9">
      <t>チカラ</t>
    </rPh>
    <rPh sb="10" eb="11">
      <t>ツク</t>
    </rPh>
    <phoneticPr fontId="1"/>
  </si>
  <si>
    <t>横力を目標値まで段階的に増減する</t>
    <rPh sb="0" eb="1">
      <t>ヨコ</t>
    </rPh>
    <rPh sb="1" eb="2">
      <t>チカラ</t>
    </rPh>
    <rPh sb="3" eb="6">
      <t>モクヒョウチ</t>
    </rPh>
    <rPh sb="8" eb="11">
      <t>ダンカイテキ</t>
    </rPh>
    <rPh sb="12" eb="14">
      <t>ゾウゲン</t>
    </rPh>
    <phoneticPr fontId="1"/>
  </si>
  <si>
    <t>コース曲率とロボット位置から目標ヨーレートを決める</t>
    <rPh sb="3" eb="5">
      <t>キョクリツ</t>
    </rPh>
    <rPh sb="10" eb="12">
      <t>イチ</t>
    </rPh>
    <rPh sb="14" eb="16">
      <t>モクヒョウ</t>
    </rPh>
    <rPh sb="22" eb="23">
      <t>キ</t>
    </rPh>
    <phoneticPr fontId="1"/>
  </si>
  <si>
    <t>横力を目標値まで段階的に上下する</t>
    <rPh sb="0" eb="1">
      <t>ヨコ</t>
    </rPh>
    <rPh sb="1" eb="2">
      <t>チカラ</t>
    </rPh>
    <rPh sb="3" eb="6">
      <t>モクヒョウチ</t>
    </rPh>
    <rPh sb="8" eb="11">
      <t>ダンカイテキ</t>
    </rPh>
    <rPh sb="12" eb="14">
      <t>ジョウゲ</t>
    </rPh>
    <phoneticPr fontId="1"/>
  </si>
  <si>
    <t>コースの曲率を推定する</t>
    <rPh sb="4" eb="6">
      <t>キョクリツ</t>
    </rPh>
    <rPh sb="7" eb="9">
      <t>スイテイ</t>
    </rPh>
    <phoneticPr fontId="1"/>
  </si>
  <si>
    <t>走行軌道を作る</t>
    <rPh sb="0" eb="2">
      <t>ソウコウ</t>
    </rPh>
    <rPh sb="2" eb="4">
      <t>キドウシュウセイ</t>
    </rPh>
    <phoneticPr fontId="1"/>
  </si>
  <si>
    <t>走行軌道を予測する(予測軌道ベクトル)</t>
    <rPh sb="0" eb="2">
      <t>ソウコウ</t>
    </rPh>
    <rPh sb="2" eb="4">
      <t>キドウ</t>
    </rPh>
    <rPh sb="5" eb="7">
      <t>ヨソク</t>
    </rPh>
    <rPh sb="10" eb="12">
      <t>ヨソク</t>
    </rPh>
    <rPh sb="12" eb="14">
      <t>キドウ</t>
    </rPh>
    <phoneticPr fontId="1"/>
  </si>
  <si>
    <t>車速と目標ヨーレートから予測軌道ベクトルを計算する</t>
    <rPh sb="0" eb="2">
      <t>シャソク</t>
    </rPh>
    <rPh sb="3" eb="5">
      <t>モクヒョウ</t>
    </rPh>
    <rPh sb="12" eb="14">
      <t>ヨソク</t>
    </rPh>
    <rPh sb="14" eb="16">
      <t>キドウ</t>
    </rPh>
    <rPh sb="21" eb="23">
      <t>ケイサン</t>
    </rPh>
    <phoneticPr fontId="1"/>
  </si>
  <si>
    <t>移動距離を計算する</t>
    <rPh sb="0" eb="2">
      <t>イドウ</t>
    </rPh>
    <rPh sb="2" eb="4">
      <t>キョリ</t>
    </rPh>
    <rPh sb="5" eb="7">
      <t>ケイサン</t>
    </rPh>
    <phoneticPr fontId="1"/>
  </si>
  <si>
    <t>コース上の目的地とロボットを結ぶベクトルを計算する(目的地ベクトル)</t>
    <rPh sb="3" eb="4">
      <t>ジョウ</t>
    </rPh>
    <rPh sb="5" eb="8">
      <t>モクテキチ</t>
    </rPh>
    <rPh sb="14" eb="15">
      <t>ムス</t>
    </rPh>
    <rPh sb="21" eb="23">
      <t>ケイサン</t>
    </rPh>
    <rPh sb="26" eb="29">
      <t>モクテキチ</t>
    </rPh>
    <phoneticPr fontId="1"/>
  </si>
  <si>
    <t>ロボット座標を補正する</t>
    <rPh sb="4" eb="6">
      <t>ザヒョウ</t>
    </rPh>
    <rPh sb="7" eb="9">
      <t>ホセイ</t>
    </rPh>
    <phoneticPr fontId="1"/>
  </si>
  <si>
    <t>コースの位置から目的地を判定する</t>
    <rPh sb="4" eb="6">
      <t>イチ</t>
    </rPh>
    <rPh sb="8" eb="11">
      <t>モクテキチ</t>
    </rPh>
    <rPh sb="12" eb="14">
      <t>ハンテイ</t>
    </rPh>
    <phoneticPr fontId="1"/>
  </si>
  <si>
    <t>単位予測軌道ベクトルと単位目的地ベクトルの面積を計算する(迷子の確立)</t>
    <rPh sb="0" eb="2">
      <t>タンイ</t>
    </rPh>
    <rPh sb="2" eb="4">
      <t>ヨソク</t>
    </rPh>
    <rPh sb="4" eb="6">
      <t>キドウ</t>
    </rPh>
    <rPh sb="11" eb="13">
      <t>タンイ</t>
    </rPh>
    <rPh sb="13" eb="16">
      <t>モクテキチ</t>
    </rPh>
    <rPh sb="21" eb="23">
      <t>メンセキ</t>
    </rPh>
    <rPh sb="24" eb="26">
      <t>ケイサン</t>
    </rPh>
    <rPh sb="29" eb="31">
      <t>マイゴ</t>
    </rPh>
    <rPh sb="32" eb="34">
      <t>カクリツ</t>
    </rPh>
    <phoneticPr fontId="1"/>
  </si>
  <si>
    <t>2つのベクトルの面積を計算する</t>
    <rPh sb="8" eb="10">
      <t>メンセキ</t>
    </rPh>
    <rPh sb="11" eb="13">
      <t>ケイサン</t>
    </rPh>
    <phoneticPr fontId="1"/>
  </si>
  <si>
    <t>迷子の確立がスレッシュを超えた時、走行ベクトルを目的地ベクトルにする</t>
    <rPh sb="0" eb="2">
      <t>マイゴ</t>
    </rPh>
    <rPh sb="3" eb="5">
      <t>カクリツ</t>
    </rPh>
    <rPh sb="12" eb="13">
      <t>コ</t>
    </rPh>
    <rPh sb="15" eb="16">
      <t>トキ</t>
    </rPh>
    <rPh sb="17" eb="19">
      <t>ソウコウ</t>
    </rPh>
    <rPh sb="24" eb="26">
      <t>モクテキ</t>
    </rPh>
    <rPh sb="26" eb="27">
      <t>チ</t>
    </rPh>
    <phoneticPr fontId="1"/>
  </si>
  <si>
    <t>目的地ベクトルから目標ヨーレートを決める</t>
    <rPh sb="0" eb="3">
      <t>モクテキチ</t>
    </rPh>
    <rPh sb="9" eb="11">
      <t>モクヒョウ</t>
    </rPh>
    <rPh sb="17" eb="18">
      <t>キ</t>
    </rPh>
    <phoneticPr fontId="1"/>
  </si>
  <si>
    <t>倒立する</t>
    <rPh sb="0" eb="2">
      <t>トウリツ</t>
    </rPh>
    <phoneticPr fontId="1"/>
  </si>
  <si>
    <t>二輪で倒立する</t>
    <rPh sb="0" eb="2">
      <t>ニリン</t>
    </rPh>
    <rPh sb="3" eb="5">
      <t>トウリツ</t>
    </rPh>
    <phoneticPr fontId="1"/>
  </si>
  <si>
    <t>ロボットを二輪で安定して倒立するピッチ角にする</t>
    <rPh sb="5" eb="7">
      <t>ニリン</t>
    </rPh>
    <rPh sb="8" eb="10">
      <t>アンテイ</t>
    </rPh>
    <rPh sb="12" eb="14">
      <t>トウリツ</t>
    </rPh>
    <rPh sb="19" eb="20">
      <t>カク</t>
    </rPh>
    <phoneticPr fontId="1"/>
  </si>
  <si>
    <t>しっぽでロボットを起こす</t>
    <rPh sb="9" eb="10">
      <t>オ</t>
    </rPh>
    <phoneticPr fontId="1"/>
  </si>
  <si>
    <t>しっぽを所定の角度にする</t>
    <rPh sb="4" eb="6">
      <t>ショテイ</t>
    </rPh>
    <rPh sb="7" eb="9">
      <t>カクド</t>
    </rPh>
    <phoneticPr fontId="1"/>
  </si>
  <si>
    <t>前後加速度の変化を抑えピッチレートを小さくする。</t>
    <rPh sb="0" eb="2">
      <t>ゼンゴ</t>
    </rPh>
    <rPh sb="2" eb="5">
      <t>カソクド</t>
    </rPh>
    <rPh sb="6" eb="8">
      <t>ヘンカ</t>
    </rPh>
    <rPh sb="9" eb="10">
      <t>オサ</t>
    </rPh>
    <rPh sb="18" eb="19">
      <t>チイ</t>
    </rPh>
    <phoneticPr fontId="1"/>
  </si>
  <si>
    <t>ベルシェイプの前後加速度を作る</t>
    <rPh sb="7" eb="9">
      <t>ゼンゴ</t>
    </rPh>
    <rPh sb="9" eb="12">
      <t>カソクド</t>
    </rPh>
    <rPh sb="13" eb="14">
      <t>ツク</t>
    </rPh>
    <phoneticPr fontId="1"/>
  </si>
  <si>
    <t>ピッチを見る</t>
    <rPh sb="4" eb="5">
      <t>ミ</t>
    </rPh>
    <phoneticPr fontId="1"/>
  </si>
  <si>
    <t>三点倒立(しっぽ倒立)する</t>
    <rPh sb="0" eb="2">
      <t>サンテン</t>
    </rPh>
    <rPh sb="2" eb="4">
      <t>トウリツ</t>
    </rPh>
    <rPh sb="8" eb="10">
      <t>トウリツ</t>
    </rPh>
    <phoneticPr fontId="1"/>
  </si>
  <si>
    <t>しっぽでロボットを支える</t>
    <rPh sb="9" eb="10">
      <t>ササ</t>
    </rPh>
    <phoneticPr fontId="1"/>
  </si>
  <si>
    <t>倒立モードを切り替える</t>
    <rPh sb="0" eb="2">
      <t>トウリツ</t>
    </rPh>
    <rPh sb="6" eb="7">
      <t>キ</t>
    </rPh>
    <rPh sb="8" eb="9">
      <t>カ</t>
    </rPh>
    <phoneticPr fontId="1"/>
  </si>
  <si>
    <t>坂下→池上</t>
    <rPh sb="0" eb="2">
      <t>サカシタ</t>
    </rPh>
    <phoneticPr fontId="1"/>
  </si>
  <si>
    <t>着手</t>
    <rPh sb="0" eb="2">
      <t>ミチャクシュ</t>
    </rPh>
    <phoneticPr fontId="1"/>
  </si>
  <si>
    <t>太田</t>
    <rPh sb="0" eb="2">
      <t>オオタ</t>
    </rPh>
    <phoneticPr fontId="1"/>
  </si>
  <si>
    <t>Group</t>
    <phoneticPr fontId="1"/>
  </si>
  <si>
    <t>Group</t>
    <phoneticPr fontId="1"/>
  </si>
  <si>
    <t>No</t>
    <phoneticPr fontId="1"/>
  </si>
  <si>
    <t>測定箇所</t>
    <rPh sb="0" eb="2">
      <t>ソクテイ</t>
    </rPh>
    <rPh sb="2" eb="4">
      <t>カショ</t>
    </rPh>
    <phoneticPr fontId="1"/>
  </si>
  <si>
    <t>R</t>
    <phoneticPr fontId="1"/>
  </si>
  <si>
    <t>G</t>
    <phoneticPr fontId="1"/>
  </si>
  <si>
    <t>B</t>
    <phoneticPr fontId="1"/>
  </si>
  <si>
    <t>RGB</t>
    <phoneticPr fontId="1"/>
  </si>
  <si>
    <t>RGB</t>
    <phoneticPr fontId="1"/>
  </si>
  <si>
    <t>A</t>
    <phoneticPr fontId="1"/>
  </si>
  <si>
    <t>白</t>
    <rPh sb="0" eb="1">
      <t>シロ</t>
    </rPh>
    <phoneticPr fontId="1"/>
  </si>
  <si>
    <t>A</t>
    <phoneticPr fontId="1"/>
  </si>
  <si>
    <t>黒</t>
    <rPh sb="0" eb="1">
      <t>クロ</t>
    </rPh>
    <phoneticPr fontId="1"/>
  </si>
  <si>
    <t>A</t>
    <phoneticPr fontId="1"/>
  </si>
  <si>
    <t>黒50%</t>
    <rPh sb="0" eb="1">
      <t>クロ</t>
    </rPh>
    <phoneticPr fontId="1"/>
  </si>
  <si>
    <t>白75%</t>
    <rPh sb="0" eb="1">
      <t>シロ</t>
    </rPh>
    <phoneticPr fontId="1"/>
  </si>
  <si>
    <t>B</t>
    <phoneticPr fontId="1"/>
  </si>
  <si>
    <t>B</t>
    <phoneticPr fontId="1"/>
  </si>
  <si>
    <t>灰色</t>
    <rPh sb="0" eb="2">
      <t>ハイイロ</t>
    </rPh>
    <phoneticPr fontId="1"/>
  </si>
  <si>
    <t>C</t>
    <phoneticPr fontId="1"/>
  </si>
  <si>
    <t>灰色50%</t>
    <rPh sb="0" eb="2">
      <t>ハイイロ</t>
    </rPh>
    <phoneticPr fontId="1"/>
  </si>
  <si>
    <t>灰色25%</t>
    <rPh sb="0" eb="2">
      <t>ハイイロ</t>
    </rPh>
    <phoneticPr fontId="1"/>
  </si>
  <si>
    <t>灰色-黒</t>
    <rPh sb="0" eb="2">
      <t>ハイイロ</t>
    </rPh>
    <rPh sb="3" eb="4">
      <t>クロ</t>
    </rPh>
    <phoneticPr fontId="1"/>
  </si>
  <si>
    <t>黒-灰色</t>
    <rPh sb="0" eb="1">
      <t>クロ</t>
    </rPh>
    <rPh sb="2" eb="4">
      <t>ハイイロ</t>
    </rPh>
    <phoneticPr fontId="1"/>
  </si>
  <si>
    <t>D</t>
    <phoneticPr fontId="1"/>
  </si>
  <si>
    <t>D</t>
    <phoneticPr fontId="1"/>
  </si>
  <si>
    <t>緑</t>
    <rPh sb="0" eb="1">
      <t>ミドリ</t>
    </rPh>
    <phoneticPr fontId="1"/>
  </si>
  <si>
    <t>E</t>
    <phoneticPr fontId="1"/>
  </si>
  <si>
    <t>E</t>
    <phoneticPr fontId="1"/>
  </si>
  <si>
    <t>E</t>
    <phoneticPr fontId="1"/>
  </si>
  <si>
    <t>F</t>
    <phoneticPr fontId="1"/>
  </si>
  <si>
    <t>F</t>
    <phoneticPr fontId="1"/>
  </si>
  <si>
    <t>F</t>
    <phoneticPr fontId="1"/>
  </si>
  <si>
    <t>理論</t>
    <rPh sb="0" eb="2">
      <t>リロン</t>
    </rPh>
    <phoneticPr fontId="1"/>
  </si>
  <si>
    <t>E</t>
    <phoneticPr fontId="1"/>
  </si>
  <si>
    <t>A</t>
    <phoneticPr fontId="1"/>
  </si>
  <si>
    <t>D</t>
    <phoneticPr fontId="1"/>
  </si>
  <si>
    <t>太田</t>
    <rPh sb="0" eb="2">
      <t>オオタ</t>
    </rPh>
    <phoneticPr fontId="1"/>
  </si>
  <si>
    <t>あなご判断システム</t>
    <rPh sb="3" eb="5">
      <t>ハンダン</t>
    </rPh>
    <phoneticPr fontId="1"/>
  </si>
  <si>
    <t>あなご認知システム</t>
    <rPh sb="3" eb="5">
      <t>ニンチ</t>
    </rPh>
    <phoneticPr fontId="1"/>
  </si>
  <si>
    <t>目標</t>
  </si>
  <si>
    <t>期日</t>
  </si>
  <si>
    <t>成果物</t>
  </si>
  <si>
    <t>主担当</t>
  </si>
  <si>
    <t>要求分析からアーキテクチャ設計までの設計技術を習得する</t>
  </si>
  <si>
    <t>7月末</t>
  </si>
  <si>
    <t>モデルシート</t>
  </si>
  <si>
    <t>坂下</t>
  </si>
  <si>
    <t>設計の全行程を経験し、習得する</t>
  </si>
  <si>
    <t>8月末</t>
  </si>
  <si>
    <t>走行体システム</t>
  </si>
  <si>
    <t>池上</t>
  </si>
  <si>
    <t>設計の教科書をつくる</t>
  </si>
  <si>
    <t>設計の教科書(この資料)</t>
  </si>
  <si>
    <t>目標工数の中で作業する</t>
  </si>
  <si>
    <t>一人ひと月10時間かな～</t>
  </si>
  <si>
    <t>毎月</t>
  </si>
  <si>
    <t>工数管理票</t>
  </si>
  <si>
    <r>
      <t>プロジェクトの目的：</t>
    </r>
    <r>
      <rPr>
        <b/>
        <sz val="12"/>
        <color theme="1"/>
        <rFont val="ＭＳ Ｐゴシック"/>
        <family val="3"/>
        <charset val="128"/>
        <scheme val="minor"/>
      </rPr>
      <t>「みんなの成長」</t>
    </r>
  </si>
  <si>
    <t>プロジェクトの目標</t>
  </si>
  <si>
    <t>サブシステムシステム</t>
    <phoneticPr fontId="1"/>
  </si>
  <si>
    <t>実装</t>
    <rPh sb="0" eb="2">
      <t>ジッソウ</t>
    </rPh>
    <phoneticPr fontId="1"/>
  </si>
  <si>
    <t>プログラム勉強会</t>
    <rPh sb="5" eb="7">
      <t>ベンキョウ</t>
    </rPh>
    <rPh sb="7" eb="8">
      <t>カイ</t>
    </rPh>
    <phoneticPr fontId="1"/>
  </si>
  <si>
    <t>リアルタイムOS勉強会</t>
    <rPh sb="8" eb="10">
      <t>ベンキョウ</t>
    </rPh>
    <rPh sb="10" eb="11">
      <t>カイ</t>
    </rPh>
    <phoneticPr fontId="1"/>
  </si>
  <si>
    <t>git使い方勉強会</t>
    <rPh sb="3" eb="4">
      <t>ツカ</t>
    </rPh>
    <rPh sb="5" eb="6">
      <t>カタ</t>
    </rPh>
    <rPh sb="6" eb="8">
      <t>ベンキョウ</t>
    </rPh>
    <rPh sb="8" eb="9">
      <t>カイ</t>
    </rPh>
    <phoneticPr fontId="1"/>
  </si>
  <si>
    <t>プログラムの実装</t>
    <rPh sb="6" eb="8">
      <t>ジッソウ</t>
    </rPh>
    <phoneticPr fontId="1"/>
  </si>
  <si>
    <t>構造モデル</t>
    <rPh sb="0" eb="2">
      <t>コウゾウ</t>
    </rPh>
    <phoneticPr fontId="1"/>
  </si>
  <si>
    <t>振る舞いモデル</t>
    <rPh sb="0" eb="1">
      <t>フ</t>
    </rPh>
    <rPh sb="2" eb="3">
      <t>マ</t>
    </rPh>
    <phoneticPr fontId="1"/>
  </si>
  <si>
    <t>工夫点</t>
    <rPh sb="0" eb="2">
      <t>クフウ</t>
    </rPh>
    <rPh sb="2" eb="3">
      <t>テン</t>
    </rPh>
    <phoneticPr fontId="1"/>
  </si>
  <si>
    <t>アブストラクトシート</t>
    <phoneticPr fontId="1"/>
  </si>
  <si>
    <t>○：必須　△：あれば良い　×：不要</t>
    <rPh sb="2" eb="4">
      <t>ヒッス</t>
    </rPh>
    <rPh sb="10" eb="11">
      <t>ヨ</t>
    </rPh>
    <rPh sb="15" eb="17">
      <t>フヨウ</t>
    </rPh>
    <phoneticPr fontId="1"/>
  </si>
  <si>
    <t>△</t>
    <phoneticPr fontId="1"/>
  </si>
  <si>
    <t>○</t>
    <phoneticPr fontId="1"/>
  </si>
  <si>
    <t>×</t>
    <phoneticPr fontId="1"/>
  </si>
  <si>
    <t>下流の設計・実装経験</t>
    <rPh sb="0" eb="2">
      <t>カリュウ</t>
    </rPh>
    <rPh sb="3" eb="5">
      <t>セッケイ</t>
    </rPh>
    <rPh sb="6" eb="8">
      <t>ジッソウ</t>
    </rPh>
    <rPh sb="8" eb="10">
      <t>ケイケン</t>
    </rPh>
    <phoneticPr fontId="1"/>
  </si>
  <si>
    <t>ロボットの構成の理解</t>
    <rPh sb="5" eb="7">
      <t>コウセイ</t>
    </rPh>
    <rPh sb="8" eb="10">
      <t>リカイ</t>
    </rPh>
    <phoneticPr fontId="1"/>
  </si>
  <si>
    <t>ロボットの特性の理解</t>
    <rPh sb="5" eb="7">
      <t>トクセイ</t>
    </rPh>
    <rPh sb="8" eb="10">
      <t>リカイ</t>
    </rPh>
    <phoneticPr fontId="1"/>
  </si>
  <si>
    <t>機能Aの実現方法の検討</t>
    <rPh sb="0" eb="2">
      <t>キノウ</t>
    </rPh>
    <rPh sb="4" eb="6">
      <t>ジツゲン</t>
    </rPh>
    <rPh sb="6" eb="8">
      <t>ホウホウ</t>
    </rPh>
    <rPh sb="9" eb="11">
      <t>ケントウ</t>
    </rPh>
    <phoneticPr fontId="1"/>
  </si>
  <si>
    <t>満足度</t>
    <rPh sb="0" eb="3">
      <t>マンゾクド</t>
    </rPh>
    <phoneticPr fontId="1"/>
  </si>
  <si>
    <t>-</t>
  </si>
  <si>
    <t>-</t>
    <phoneticPr fontId="1"/>
  </si>
  <si>
    <t>目標の達成に必要な項目</t>
    <rPh sb="0" eb="2">
      <t>モクヒョウ</t>
    </rPh>
    <rPh sb="3" eb="5">
      <t>タッセイ</t>
    </rPh>
    <rPh sb="6" eb="8">
      <t>ヒツヨウ</t>
    </rPh>
    <rPh sb="9" eb="11">
      <t>コウモク</t>
    </rPh>
    <phoneticPr fontId="1"/>
  </si>
  <si>
    <t>○：満足　△：まぁまあ満足　×：不満</t>
    <rPh sb="2" eb="4">
      <t>マンゾク</t>
    </rPh>
    <rPh sb="11" eb="13">
      <t>マンゾク</t>
    </rPh>
    <rPh sb="16" eb="18">
      <t>フマン</t>
    </rPh>
    <phoneticPr fontId="1"/>
  </si>
  <si>
    <t>○</t>
    <phoneticPr fontId="1"/>
  </si>
  <si>
    <t>×</t>
    <phoneticPr fontId="1"/>
  </si>
  <si>
    <t>△</t>
    <phoneticPr fontId="1"/>
  </si>
  <si>
    <t>6月の3週目にはここまで終了する計画</t>
    <rPh sb="1" eb="2">
      <t>ガツ</t>
    </rPh>
    <rPh sb="4" eb="5">
      <t>シュウ</t>
    </rPh>
    <rPh sb="5" eb="6">
      <t>メ</t>
    </rPh>
    <rPh sb="12" eb="14">
      <t>シュウリョウ</t>
    </rPh>
    <rPh sb="16" eb="18">
      <t>ケイカク</t>
    </rPh>
    <phoneticPr fontId="1"/>
  </si>
  <si>
    <t>-</t>
    <phoneticPr fontId="1"/>
  </si>
  <si>
    <t>○</t>
    <rPh sb="0" eb="1">
      <t>マル</t>
    </rPh>
    <phoneticPr fontId="1"/>
  </si>
  <si>
    <t>△</t>
    <rPh sb="0" eb="1">
      <t>サンカク</t>
    </rPh>
    <phoneticPr fontId="1"/>
  </si>
  <si>
    <t>?</t>
    <phoneticPr fontId="1"/>
  </si>
  <si>
    <t>→</t>
    <phoneticPr fontId="1"/>
  </si>
  <si>
    <t>右コース用プログラム実装・検証</t>
    <rPh sb="0" eb="15">
      <t>キョウキヨウ</t>
    </rPh>
    <phoneticPr fontId="1"/>
  </si>
  <si>
    <t>pi/8</t>
    <phoneticPr fontId="1"/>
  </si>
  <si>
    <t>pi/2</t>
    <phoneticPr fontId="1"/>
  </si>
  <si>
    <t>pi/4</t>
    <phoneticPr fontId="1"/>
  </si>
  <si>
    <t>yawrate</t>
    <phoneticPr fontId="1"/>
  </si>
  <si>
    <t>angle[deg]</t>
    <phoneticPr fontId="1"/>
  </si>
  <si>
    <t>adaptive</t>
    <phoneticPr fontId="1"/>
  </si>
  <si>
    <t>zone</t>
    <phoneticPr fontId="1"/>
  </si>
  <si>
    <t>min</t>
    <phoneticPr fontId="1"/>
  </si>
  <si>
    <t>ref</t>
    <phoneticPr fontId="1"/>
  </si>
  <si>
    <t>max</t>
    <phoneticPr fontId="1"/>
  </si>
  <si>
    <t>1st_S</t>
    <phoneticPr fontId="1"/>
  </si>
  <si>
    <t>enter_1C</t>
    <phoneticPr fontId="1"/>
  </si>
  <si>
    <t>ひろくとる</t>
    <phoneticPr fontId="1"/>
  </si>
  <si>
    <t>1C</t>
    <phoneticPr fontId="1"/>
  </si>
  <si>
    <t>enter_2S</t>
    <phoneticPr fontId="1"/>
  </si>
  <si>
    <t>2S</t>
    <phoneticPr fontId="1"/>
  </si>
  <si>
    <t>enter_2C</t>
    <phoneticPr fontId="1"/>
  </si>
  <si>
    <t>2C</t>
    <phoneticPr fontId="1"/>
  </si>
  <si>
    <t>enter_3s</t>
    <phoneticPr fontId="1"/>
  </si>
  <si>
    <t>3s</t>
    <phoneticPr fontId="1"/>
  </si>
  <si>
    <t>一緒にする</t>
    <rPh sb="0" eb="2">
      <t>イッショ</t>
    </rPh>
    <phoneticPr fontId="1"/>
  </si>
  <si>
    <t>enter_3c</t>
    <phoneticPr fontId="1"/>
  </si>
  <si>
    <t>3c</t>
    <phoneticPr fontId="1"/>
  </si>
  <si>
    <t>enter_4s</t>
    <phoneticPr fontId="1"/>
  </si>
  <si>
    <t>4s</t>
    <phoneticPr fontId="1"/>
  </si>
  <si>
    <t>enter_4c</t>
    <phoneticPr fontId="1"/>
  </si>
  <si>
    <t>4c</t>
    <phoneticPr fontId="1"/>
  </si>
  <si>
    <t>enter_5s</t>
    <phoneticPr fontId="1"/>
  </si>
  <si>
    <t>5s</t>
    <phoneticPr fontId="1"/>
  </si>
  <si>
    <t>pi/8</t>
  </si>
  <si>
    <t>pi/2</t>
  </si>
  <si>
    <t>pi/4</t>
  </si>
  <si>
    <t>pi*3/4</t>
  </si>
  <si>
    <t>yawrate</t>
  </si>
  <si>
    <t>angle[deg]</t>
  </si>
  <si>
    <t>adaptive</t>
  </si>
  <si>
    <t>zone</t>
  </si>
  <si>
    <t>min</t>
  </si>
  <si>
    <t>ref</t>
  </si>
  <si>
    <t>max</t>
  </si>
  <si>
    <t>1st_S</t>
  </si>
  <si>
    <t>enter_1C</t>
  </si>
  <si>
    <t>○</t>
  </si>
  <si>
    <t>1C</t>
  </si>
  <si>
    <t>enter_2s</t>
  </si>
  <si>
    <t>2s</t>
  </si>
  <si>
    <t>enter_2c</t>
  </si>
  <si>
    <t>2C</t>
  </si>
  <si>
    <t>2C-3C</t>
  </si>
  <si>
    <t>どうだろうな</t>
  </si>
  <si>
    <t>3C</t>
  </si>
  <si>
    <t>enter_3s</t>
  </si>
  <si>
    <t>enter_3c</t>
  </si>
  <si>
    <t>3S</t>
  </si>
  <si>
    <t>3S-4C</t>
  </si>
  <si>
    <t>4C</t>
  </si>
  <si>
    <t>4C-4S</t>
  </si>
  <si>
    <t>4S</t>
  </si>
  <si>
    <t>4S-5C</t>
  </si>
  <si>
    <t>5C</t>
  </si>
  <si>
    <t>5C-6S</t>
  </si>
  <si>
    <t>6S</t>
  </si>
  <si>
    <t>[mm]</t>
    <phoneticPr fontId="1"/>
  </si>
  <si>
    <t>length</t>
    <phoneticPr fontId="1"/>
  </si>
  <si>
    <t>T</t>
    <phoneticPr fontId="1"/>
  </si>
  <si>
    <t>[s]</t>
    <phoneticPr fontId="1"/>
  </si>
  <si>
    <t>90deg</t>
    <phoneticPr fontId="1"/>
  </si>
  <si>
    <t>1deg</t>
    <phoneticPr fontId="1"/>
  </si>
  <si>
    <t>[rad]</t>
    <phoneticPr fontId="1"/>
  </si>
  <si>
    <t>PAI</t>
    <phoneticPr fontId="1"/>
  </si>
  <si>
    <t>2nd r</t>
    <phoneticPr fontId="1"/>
  </si>
  <si>
    <t>3rd r</t>
    <phoneticPr fontId="1"/>
  </si>
  <si>
    <t>4th r</t>
    <phoneticPr fontId="1"/>
  </si>
  <si>
    <t>5th r</t>
    <phoneticPr fontId="1"/>
  </si>
  <si>
    <t>1st corner length</t>
    <phoneticPr fontId="1"/>
  </si>
  <si>
    <t>2nd andle</t>
    <phoneticPr fontId="1"/>
  </si>
  <si>
    <t>3rd angle</t>
    <phoneticPr fontId="1"/>
  </si>
  <si>
    <t>[deg]</t>
    <phoneticPr fontId="1"/>
  </si>
  <si>
    <t>4th angle</t>
    <phoneticPr fontId="1"/>
  </si>
  <si>
    <t>5th angle</t>
    <phoneticPr fontId="1"/>
  </si>
  <si>
    <t>2nd length</t>
    <phoneticPr fontId="1"/>
  </si>
  <si>
    <t>velo</t>
    <phoneticPr fontId="1"/>
  </si>
  <si>
    <t>3rd length</t>
    <phoneticPr fontId="1"/>
  </si>
  <si>
    <t>4th length</t>
    <phoneticPr fontId="1"/>
  </si>
  <si>
    <t>5th length</t>
    <phoneticPr fontId="1"/>
  </si>
  <si>
    <t>1st corner angle</t>
    <phoneticPr fontId="1"/>
  </si>
  <si>
    <t>[rad/s]</t>
    <phoneticPr fontId="1"/>
  </si>
  <si>
    <t>実機が必要</t>
    <rPh sb="0" eb="2">
      <t>ジッキ</t>
    </rPh>
    <rPh sb="3" eb="5">
      <t>ヒツヨウ</t>
    </rPh>
    <phoneticPr fontId="1"/>
  </si>
  <si>
    <t>太田</t>
    <rPh sb="0" eb="2">
      <t>オオタイケガミ</t>
    </rPh>
    <phoneticPr fontId="1"/>
  </si>
  <si>
    <t>シーソーのシナリオ検討</t>
    <rPh sb="0" eb="1">
      <t>フルマイ</t>
    </rPh>
    <phoneticPr fontId="1"/>
  </si>
  <si>
    <t>池上</t>
    <rPh sb="0" eb="2">
      <t>オオタ</t>
    </rPh>
    <phoneticPr fontId="1"/>
  </si>
  <si>
    <t>共通</t>
    <rPh sb="0" eb="2">
      <t>キョウツウ</t>
    </rPh>
    <phoneticPr fontId="1"/>
  </si>
  <si>
    <t>カラーセンサーキャリブレーション</t>
    <phoneticPr fontId="1"/>
  </si>
  <si>
    <t>RGB対応</t>
    <rPh sb="0" eb="2">
      <t>タイオウ</t>
    </rPh>
    <phoneticPr fontId="1"/>
  </si>
  <si>
    <t>座標・ヨー角度の補正</t>
    <rPh sb="0" eb="2">
      <t>ザヒョウ</t>
    </rPh>
    <phoneticPr fontId="1"/>
  </si>
  <si>
    <t>ピッチ角演算</t>
    <rPh sb="0" eb="2">
      <t>カクド</t>
    </rPh>
    <phoneticPr fontId="1"/>
  </si>
  <si>
    <t>速度、座標、ヨー角演算の調整</t>
    <rPh sb="0" eb="2">
      <t>ソクド</t>
    </rPh>
    <phoneticPr fontId="1"/>
  </si>
  <si>
    <t>未着手</t>
  </si>
  <si>
    <t>ロボット車検対応</t>
    <rPh sb="0" eb="2">
      <t>シャケン</t>
    </rPh>
    <phoneticPr fontId="1"/>
  </si>
  <si>
    <t>ゴールから難所</t>
    <rPh sb="0" eb="2">
      <t>ナンショ</t>
    </rPh>
    <phoneticPr fontId="1"/>
  </si>
  <si>
    <t>ゴールから難所へアプローチする</t>
    <rPh sb="0" eb="1">
      <t>フルマイ</t>
    </rPh>
    <phoneticPr fontId="1"/>
  </si>
  <si>
    <t>その他</t>
    <phoneticPr fontId="1"/>
  </si>
  <si>
    <t>→</t>
  </si>
  <si>
    <t>start-1st_straigh-1st_corner forward</t>
    <phoneticPr fontId="1"/>
  </si>
  <si>
    <t>4th_straight</t>
    <phoneticPr fontId="1"/>
  </si>
  <si>
    <t>5000-3630</t>
    <phoneticPr fontId="1"/>
  </si>
  <si>
    <t>1st_straight</t>
    <phoneticPr fontId="1"/>
  </si>
  <si>
    <t>速度制御</t>
    <rPh sb="0" eb="2">
      <t>ソクド</t>
    </rPh>
    <phoneticPr fontId="1"/>
  </si>
  <si>
    <t>池上→太田</t>
    <rPh sb="0" eb="2">
      <t>イケガミ</t>
    </rPh>
    <phoneticPr fontId="1"/>
  </si>
  <si>
    <t>転ばないように</t>
    <rPh sb="0" eb="7">
      <t>キノウ</t>
    </rPh>
    <phoneticPr fontId="1"/>
  </si>
  <si>
    <t>右</t>
    <rPh sb="0" eb="1">
      <t>ミギ</t>
    </rPh>
    <phoneticPr fontId="1"/>
  </si>
  <si>
    <t>場所</t>
    <rPh sb="0" eb="1">
      <t>ミギ</t>
    </rPh>
    <phoneticPr fontId="1"/>
  </si>
  <si>
    <t>第四直線</t>
    <rPh sb="0" eb="2">
      <t>ダイヨン</t>
    </rPh>
    <phoneticPr fontId="1"/>
  </si>
  <si>
    <t>現象</t>
    <rPh sb="0" eb="2">
      <t>ゲンショウ</t>
    </rPh>
    <phoneticPr fontId="1"/>
  </si>
  <si>
    <t>ラインを超え、ラインの右側を走行しコースを外れる。　角度が浅かったのでマップトレースモードへは移行していない</t>
    <rPh sb="0" eb="2">
      <t>ミギガワ</t>
    </rPh>
    <phoneticPr fontId="1"/>
  </si>
  <si>
    <t>加速時に前に転ぶ</t>
    <rPh sb="0" eb="8">
      <t>ミギガワ</t>
    </rPh>
    <phoneticPr fontId="1"/>
  </si>
  <si>
    <t>段差判定</t>
    <rPh sb="0" eb="2">
      <t>ダンサ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</si>
</sst>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2"/>
      <color rgb="FFFF0000"/>
      <name val="ＭＳ Ｐゴシック"/>
      <family val="3"/>
      <charset val="128"/>
      <scheme val="minor"/>
    </font>
    <font>
      <sz val="22"/>
      <color theme="1"/>
      <name val="ＭＳ Ｐゴシック"/>
      <family val="2"/>
      <charset val="128"/>
      <scheme val="minor"/>
    </font>
    <font>
      <sz val="12"/>
      <color theme="0" tint="-4.9989318521683403E-2"/>
      <name val="ＭＳ Ｐゴシック"/>
      <family val="2"/>
      <charset val="128"/>
      <scheme val="minor"/>
    </font>
    <font>
      <sz val="12"/>
      <color theme="0" tint="-4.9989318521683403E-2"/>
      <name val="ＭＳ Ｐゴシック"/>
      <family val="3"/>
      <charset val="128"/>
      <scheme val="minor"/>
    </font>
    <font>
      <sz val="12"/>
      <color rgb="FFFF0000"/>
      <name val="ＭＳ Ｐゴシック"/>
      <family val="2"/>
      <charset val="128"/>
      <scheme val="minor"/>
    </font>
    <font>
      <sz val="12"/>
      <color theme="0"/>
      <name val="ＭＳ Ｐゴシック"/>
      <family val="2"/>
      <charset val="128"/>
      <scheme val="minor"/>
    </font>
    <font>
      <sz val="12"/>
      <color theme="0"/>
      <name val="ＭＳ Ｐゴシック"/>
      <family val="3"/>
      <charset val="128"/>
      <scheme val="minor"/>
    </font>
    <font>
      <sz val="12"/>
      <color theme="1"/>
      <name val="ＭＳ Ｐゴシック"/>
      <family val="3"/>
      <charset val="128"/>
      <scheme val="minor"/>
    </font>
    <font>
      <sz val="12"/>
      <name val="ＭＳ Ｐゴシック"/>
      <family val="3"/>
      <charset val="128"/>
      <scheme val="minor"/>
    </font>
    <font>
      <b/>
      <sz val="12"/>
      <color theme="1"/>
      <name val="ＭＳ Ｐゴシック"/>
      <family val="3"/>
      <charset val="128"/>
    </font>
    <font>
      <b/>
      <sz val="12"/>
      <color theme="1"/>
      <name val="ＭＳ Ｐゴシック"/>
      <family val="3"/>
      <charset val="128"/>
      <scheme val="minor"/>
    </font>
    <font>
      <strike/>
      <sz val="12"/>
      <color theme="1"/>
      <name val="ＭＳ Ｐゴシック"/>
      <family val="2"/>
      <charset val="128"/>
      <scheme val="minor"/>
    </font>
    <font>
      <strike/>
      <sz val="12"/>
      <color theme="1"/>
      <name val="ＭＳ Ｐゴシック"/>
      <family val="3"/>
      <charset val="128"/>
      <scheme val="minor"/>
    </font>
    <font>
      <sz val="12"/>
      <color theme="1"/>
      <name val="ＭＳ Ｐゴシック"/>
      <family val="3"/>
      <charset val="128"/>
    </font>
    <font>
      <sz val="11"/>
      <color rgb="FFFF0000"/>
      <name val="ＭＳ Ｐゴシック"/>
      <family val="2"/>
      <charset val="128"/>
      <scheme val="minor"/>
    </font>
    <font>
      <sz val="11"/>
      <name val="ＭＳ Ｐゴシック"/>
      <family val="2"/>
      <charset val="128"/>
      <scheme val="minor"/>
    </font>
    <font>
      <sz val="12"/>
      <color rgb="FF000000"/>
      <name val="ＭＳ Ｐゴシック"/>
      <family val="2"/>
      <charset val="128"/>
      <scheme val="minor"/>
    </font>
    <font>
      <sz val="12"/>
      <color rgb="FF000000"/>
      <name val="ＭＳ Ｐゴシック"/>
      <family val="2"/>
      <charset val="128"/>
      <scheme val="minor"/>
    </font>
  </fonts>
  <fills count="2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theme="6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3" tint="0.79998168889431442"/>
        <bgColor indexed="64"/>
      </patternFill>
    </fill>
  </fills>
  <borders count="8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63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Fill="1" applyBorder="1">
      <alignment vertical="center"/>
    </xf>
    <xf numFmtId="0" fontId="0" fillId="0" borderId="2" xfId="0" applyFill="1" applyBorder="1">
      <alignment vertical="center"/>
    </xf>
    <xf numFmtId="0" fontId="0" fillId="0" borderId="3" xfId="0" applyFill="1" applyBorder="1">
      <alignment vertical="center"/>
    </xf>
    <xf numFmtId="0" fontId="0" fillId="0" borderId="4" xfId="0" applyFill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Fill="1" applyBorder="1">
      <alignment vertical="center"/>
    </xf>
    <xf numFmtId="0" fontId="0" fillId="0" borderId="12" xfId="0" applyFill="1" applyBorder="1">
      <alignment vertical="center"/>
    </xf>
    <xf numFmtId="0" fontId="0" fillId="0" borderId="13" xfId="0" applyFill="1" applyBorder="1">
      <alignment vertical="center"/>
    </xf>
    <xf numFmtId="0" fontId="0" fillId="0" borderId="14" xfId="0" applyFill="1" applyBorder="1">
      <alignment vertical="center"/>
    </xf>
    <xf numFmtId="0" fontId="0" fillId="0" borderId="15" xfId="0" applyFill="1" applyBorder="1">
      <alignment vertical="center"/>
    </xf>
    <xf numFmtId="0" fontId="0" fillId="0" borderId="16" xfId="0" applyFill="1" applyBorder="1">
      <alignment vertical="center"/>
    </xf>
    <xf numFmtId="0" fontId="0" fillId="0" borderId="17" xfId="0" applyFill="1" applyBorder="1">
      <alignment vertical="center"/>
    </xf>
    <xf numFmtId="0" fontId="0" fillId="3" borderId="18" xfId="0" applyFill="1" applyBorder="1">
      <alignment vertical="center"/>
    </xf>
    <xf numFmtId="0" fontId="0" fillId="3" borderId="4" xfId="0" applyFill="1" applyBorder="1">
      <alignment vertical="center"/>
    </xf>
    <xf numFmtId="0" fontId="0" fillId="3" borderId="17" xfId="0" applyFill="1" applyBorder="1">
      <alignment vertical="center"/>
    </xf>
    <xf numFmtId="0" fontId="0" fillId="3" borderId="17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3" borderId="19" xfId="0" applyFill="1" applyBorder="1" applyAlignment="1">
      <alignment horizontal="center" vertical="center"/>
    </xf>
    <xf numFmtId="0" fontId="0" fillId="0" borderId="20" xfId="0" applyFill="1" applyBorder="1">
      <alignment vertical="center"/>
    </xf>
    <xf numFmtId="0" fontId="0" fillId="0" borderId="19" xfId="0" applyFill="1" applyBorder="1">
      <alignment vertical="center"/>
    </xf>
    <xf numFmtId="0" fontId="0" fillId="0" borderId="4" xfId="0" applyBorder="1">
      <alignment vertical="center"/>
    </xf>
    <xf numFmtId="0" fontId="2" fillId="0" borderId="19" xfId="0" applyFont="1" applyFill="1" applyBorder="1">
      <alignment vertical="center"/>
    </xf>
    <xf numFmtId="0" fontId="0" fillId="3" borderId="21" xfId="0" applyFill="1" applyBorder="1">
      <alignment vertical="center"/>
    </xf>
    <xf numFmtId="0" fontId="0" fillId="3" borderId="0" xfId="0" applyFill="1" applyBorder="1">
      <alignment vertical="center"/>
    </xf>
    <xf numFmtId="0" fontId="0" fillId="3" borderId="22" xfId="0" applyFill="1" applyBorder="1">
      <alignment vertical="center"/>
    </xf>
    <xf numFmtId="0" fontId="0" fillId="3" borderId="22" xfId="0" applyFill="1" applyBorder="1" applyAlignment="1">
      <alignment horizontal="center" vertical="center"/>
    </xf>
    <xf numFmtId="0" fontId="0" fillId="3" borderId="23" xfId="0" applyFill="1" applyBorder="1" applyAlignment="1">
      <alignment horizontal="center" vertical="center"/>
    </xf>
    <xf numFmtId="0" fontId="0" fillId="3" borderId="24" xfId="0" applyFill="1" applyBorder="1" applyAlignment="1">
      <alignment horizontal="center" vertical="center"/>
    </xf>
    <xf numFmtId="0" fontId="0" fillId="0" borderId="25" xfId="0" applyFill="1" applyBorder="1">
      <alignment vertical="center"/>
    </xf>
    <xf numFmtId="0" fontId="0" fillId="0" borderId="23" xfId="0" applyFill="1" applyBorder="1">
      <alignment vertical="center"/>
    </xf>
    <xf numFmtId="0" fontId="0" fillId="0" borderId="24" xfId="0" applyFill="1" applyBorder="1">
      <alignment vertical="center"/>
    </xf>
    <xf numFmtId="0" fontId="0" fillId="0" borderId="26" xfId="0" applyFill="1" applyBorder="1">
      <alignment vertical="center"/>
    </xf>
    <xf numFmtId="0" fontId="0" fillId="3" borderId="27" xfId="0" applyFill="1" applyBorder="1">
      <alignment vertical="center"/>
    </xf>
    <xf numFmtId="0" fontId="0" fillId="3" borderId="28" xfId="0" applyFill="1" applyBorder="1">
      <alignment vertical="center"/>
    </xf>
    <xf numFmtId="0" fontId="0" fillId="3" borderId="29" xfId="0" applyFill="1" applyBorder="1">
      <alignment vertical="center"/>
    </xf>
    <xf numFmtId="0" fontId="0" fillId="3" borderId="29" xfId="0" applyFill="1" applyBorder="1" applyAlignment="1">
      <alignment horizontal="center" vertical="center"/>
    </xf>
    <xf numFmtId="0" fontId="0" fillId="3" borderId="30" xfId="0" applyFill="1" applyBorder="1" applyAlignment="1">
      <alignment horizontal="center" vertical="center"/>
    </xf>
    <xf numFmtId="0" fontId="0" fillId="3" borderId="31" xfId="0" applyFill="1" applyBorder="1" applyAlignment="1">
      <alignment horizontal="center" vertical="center"/>
    </xf>
    <xf numFmtId="0" fontId="0" fillId="0" borderId="32" xfId="0" applyFill="1" applyBorder="1">
      <alignment vertical="center"/>
    </xf>
    <xf numFmtId="0" fontId="0" fillId="0" borderId="30" xfId="0" applyFill="1" applyBorder="1">
      <alignment vertical="center"/>
    </xf>
    <xf numFmtId="0" fontId="0" fillId="0" borderId="31" xfId="0" applyFill="1" applyBorder="1">
      <alignment vertical="center"/>
    </xf>
    <xf numFmtId="0" fontId="0" fillId="0" borderId="33" xfId="0" applyFill="1" applyBorder="1">
      <alignment vertical="center"/>
    </xf>
    <xf numFmtId="0" fontId="0" fillId="4" borderId="25" xfId="0" applyFill="1" applyBorder="1">
      <alignment vertical="center"/>
    </xf>
    <xf numFmtId="0" fontId="0" fillId="4" borderId="23" xfId="0" applyFill="1" applyBorder="1">
      <alignment vertical="center"/>
    </xf>
    <xf numFmtId="0" fontId="0" fillId="4" borderId="26" xfId="0" applyFill="1" applyBorder="1">
      <alignment vertical="center"/>
    </xf>
    <xf numFmtId="0" fontId="0" fillId="0" borderId="0" xfId="0" applyBorder="1">
      <alignment vertical="center"/>
    </xf>
    <xf numFmtId="0" fontId="0" fillId="3" borderId="16" xfId="0" applyFill="1" applyBorder="1">
      <alignment vertical="center"/>
    </xf>
    <xf numFmtId="0" fontId="0" fillId="5" borderId="16" xfId="0" applyFill="1" applyBorder="1" applyAlignment="1">
      <alignment horizontal="center" vertical="center"/>
    </xf>
    <xf numFmtId="0" fontId="0" fillId="3" borderId="23" xfId="0" applyFill="1" applyBorder="1">
      <alignment vertical="center"/>
    </xf>
    <xf numFmtId="0" fontId="0" fillId="6" borderId="26" xfId="0" applyFill="1" applyBorder="1">
      <alignment vertical="center"/>
    </xf>
    <xf numFmtId="0" fontId="0" fillId="3" borderId="34" xfId="0" applyFill="1" applyBorder="1">
      <alignment vertical="center"/>
    </xf>
    <xf numFmtId="0" fontId="0" fillId="3" borderId="34" xfId="0" applyFill="1" applyBorder="1" applyAlignment="1">
      <alignment horizontal="center" vertical="center"/>
    </xf>
    <xf numFmtId="0" fontId="0" fillId="3" borderId="35" xfId="0" applyFill="1" applyBorder="1" applyAlignment="1">
      <alignment horizontal="center" vertical="center"/>
    </xf>
    <xf numFmtId="0" fontId="0" fillId="3" borderId="36" xfId="0" applyFill="1" applyBorder="1" applyAlignment="1">
      <alignment horizontal="center" vertical="center"/>
    </xf>
    <xf numFmtId="0" fontId="0" fillId="0" borderId="37" xfId="0" applyFill="1" applyBorder="1">
      <alignment vertical="center"/>
    </xf>
    <xf numFmtId="0" fontId="0" fillId="0" borderId="35" xfId="0" applyFill="1" applyBorder="1">
      <alignment vertical="center"/>
    </xf>
    <xf numFmtId="0" fontId="0" fillId="0" borderId="36" xfId="0" applyFill="1" applyBorder="1">
      <alignment vertical="center"/>
    </xf>
    <xf numFmtId="0" fontId="0" fillId="0" borderId="38" xfId="0" applyFill="1" applyBorder="1">
      <alignment vertical="center"/>
    </xf>
    <xf numFmtId="0" fontId="0" fillId="3" borderId="39" xfId="0" applyFill="1" applyBorder="1">
      <alignment vertical="center"/>
    </xf>
    <xf numFmtId="0" fontId="0" fillId="3" borderId="39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6" borderId="23" xfId="0" applyFill="1" applyBorder="1">
      <alignment vertical="center"/>
    </xf>
    <xf numFmtId="0" fontId="0" fillId="6" borderId="24" xfId="0" applyFill="1" applyBorder="1">
      <alignment vertical="center"/>
    </xf>
    <xf numFmtId="0" fontId="0" fillId="3" borderId="12" xfId="0" applyFill="1" applyBorder="1">
      <alignment vertical="center"/>
    </xf>
    <xf numFmtId="0" fontId="0" fillId="3" borderId="30" xfId="0" applyFill="1" applyBorder="1">
      <alignment vertical="center"/>
    </xf>
    <xf numFmtId="0" fontId="0" fillId="3" borderId="15" xfId="0" applyFill="1" applyBorder="1">
      <alignment vertical="center"/>
    </xf>
    <xf numFmtId="0" fontId="0" fillId="3" borderId="26" xfId="0" applyFill="1" applyBorder="1">
      <alignment vertical="center"/>
    </xf>
    <xf numFmtId="0" fontId="0" fillId="7" borderId="25" xfId="0" applyFill="1" applyBorder="1">
      <alignment vertical="center"/>
    </xf>
    <xf numFmtId="0" fontId="0" fillId="3" borderId="40" xfId="0" applyFill="1" applyBorder="1">
      <alignment vertical="center"/>
    </xf>
    <xf numFmtId="0" fontId="0" fillId="8" borderId="12" xfId="0" applyFill="1" applyBorder="1">
      <alignment vertical="center"/>
    </xf>
    <xf numFmtId="0" fontId="0" fillId="3" borderId="41" xfId="0" applyFill="1" applyBorder="1">
      <alignment vertical="center"/>
    </xf>
    <xf numFmtId="0" fontId="0" fillId="3" borderId="12" xfId="0" applyFill="1" applyBorder="1" applyAlignment="1">
      <alignment horizontal="center" vertical="center"/>
    </xf>
    <xf numFmtId="0" fontId="0" fillId="8" borderId="23" xfId="0" applyFill="1" applyBorder="1">
      <alignment vertical="center"/>
    </xf>
    <xf numFmtId="0" fontId="0" fillId="7" borderId="24" xfId="0" applyFill="1" applyBorder="1">
      <alignment vertical="center"/>
    </xf>
    <xf numFmtId="0" fontId="0" fillId="7" borderId="23" xfId="0" applyFill="1" applyBorder="1">
      <alignment vertical="center"/>
    </xf>
    <xf numFmtId="0" fontId="0" fillId="0" borderId="23" xfId="0" applyFill="1" applyBorder="1" applyAlignment="1">
      <alignment horizontal="right" vertical="center"/>
    </xf>
    <xf numFmtId="0" fontId="0" fillId="0" borderId="24" xfId="0" applyFill="1" applyBorder="1" applyAlignment="1">
      <alignment horizontal="right" vertical="center"/>
    </xf>
    <xf numFmtId="0" fontId="0" fillId="7" borderId="26" xfId="0" applyFill="1" applyBorder="1">
      <alignment vertical="center"/>
    </xf>
    <xf numFmtId="0" fontId="0" fillId="3" borderId="13" xfId="0" applyFill="1" applyBorder="1" applyAlignment="1">
      <alignment horizontal="left" vertical="center"/>
    </xf>
    <xf numFmtId="0" fontId="0" fillId="0" borderId="26" xfId="0" applyFill="1" applyBorder="1" applyAlignment="1">
      <alignment horizontal="right" vertical="center"/>
    </xf>
    <xf numFmtId="0" fontId="0" fillId="8" borderId="35" xfId="0" applyFill="1" applyBorder="1">
      <alignment vertical="center"/>
    </xf>
    <xf numFmtId="0" fontId="0" fillId="9" borderId="12" xfId="0" applyFill="1" applyBorder="1">
      <alignment vertical="center"/>
    </xf>
    <xf numFmtId="0" fontId="0" fillId="9" borderId="23" xfId="0" applyFill="1" applyBorder="1">
      <alignment vertical="center"/>
    </xf>
    <xf numFmtId="0" fontId="0" fillId="10" borderId="23" xfId="0" applyFill="1" applyBorder="1">
      <alignment vertical="center"/>
    </xf>
    <xf numFmtId="0" fontId="0" fillId="9" borderId="35" xfId="0" applyFill="1" applyBorder="1">
      <alignment vertical="center"/>
    </xf>
    <xf numFmtId="0" fontId="0" fillId="11" borderId="0" xfId="0" applyFill="1" applyBorder="1">
      <alignment vertical="center"/>
    </xf>
    <xf numFmtId="0" fontId="0" fillId="12" borderId="24" xfId="0" applyFill="1" applyBorder="1">
      <alignment vertical="center"/>
    </xf>
    <xf numFmtId="0" fontId="0" fillId="12" borderId="26" xfId="0" applyFill="1" applyBorder="1">
      <alignment vertical="center"/>
    </xf>
    <xf numFmtId="0" fontId="0" fillId="11" borderId="23" xfId="0" applyFill="1" applyBorder="1">
      <alignment vertical="center"/>
    </xf>
    <xf numFmtId="0" fontId="0" fillId="11" borderId="22" xfId="0" applyFill="1" applyBorder="1">
      <alignment vertical="center"/>
    </xf>
    <xf numFmtId="0" fontId="0" fillId="3" borderId="41" xfId="0" applyFill="1" applyBorder="1" applyAlignment="1">
      <alignment horizontal="center" vertical="center"/>
    </xf>
    <xf numFmtId="0" fontId="0" fillId="12" borderId="23" xfId="0" applyFill="1" applyBorder="1">
      <alignment vertical="center"/>
    </xf>
    <xf numFmtId="0" fontId="0" fillId="3" borderId="35" xfId="0" applyFill="1" applyBorder="1">
      <alignment vertical="center"/>
    </xf>
    <xf numFmtId="0" fontId="0" fillId="13" borderId="12" xfId="0" applyFill="1" applyBorder="1">
      <alignment vertical="center"/>
    </xf>
    <xf numFmtId="0" fontId="0" fillId="13" borderId="23" xfId="0" applyFill="1" applyBorder="1">
      <alignment vertical="center"/>
    </xf>
    <xf numFmtId="0" fontId="0" fillId="0" borderId="23" xfId="0" applyBorder="1">
      <alignment vertical="center"/>
    </xf>
    <xf numFmtId="0" fontId="0" fillId="14" borderId="23" xfId="0" applyFill="1" applyBorder="1">
      <alignment vertical="center"/>
    </xf>
    <xf numFmtId="0" fontId="0" fillId="3" borderId="33" xfId="0" applyFill="1" applyBorder="1">
      <alignment vertical="center"/>
    </xf>
    <xf numFmtId="0" fontId="0" fillId="11" borderId="21" xfId="0" applyFill="1" applyBorder="1">
      <alignment vertical="center"/>
    </xf>
    <xf numFmtId="0" fontId="0" fillId="15" borderId="18" xfId="0" applyFill="1" applyBorder="1">
      <alignment vertical="center"/>
    </xf>
    <xf numFmtId="0" fontId="0" fillId="15" borderId="21" xfId="0" applyFill="1" applyBorder="1">
      <alignment vertical="center"/>
    </xf>
    <xf numFmtId="0" fontId="0" fillId="15" borderId="23" xfId="0" applyFill="1" applyBorder="1" applyAlignment="1">
      <alignment horizontal="right" vertical="center"/>
    </xf>
    <xf numFmtId="0" fontId="0" fillId="0" borderId="12" xfId="0" applyFill="1" applyBorder="1" applyAlignment="1">
      <alignment horizontal="right" vertical="center"/>
    </xf>
    <xf numFmtId="0" fontId="0" fillId="0" borderId="24" xfId="0" applyFill="1" applyBorder="1" applyAlignment="1">
      <alignment horizontal="center" vertical="center"/>
    </xf>
    <xf numFmtId="0" fontId="0" fillId="0" borderId="35" xfId="0" applyFill="1" applyBorder="1" applyAlignment="1">
      <alignment horizontal="center" vertical="center"/>
    </xf>
    <xf numFmtId="0" fontId="0" fillId="0" borderId="36" xfId="0" applyFill="1" applyBorder="1" applyAlignment="1">
      <alignment horizontal="center" vertical="center"/>
    </xf>
    <xf numFmtId="0" fontId="0" fillId="0" borderId="38" xfId="0" applyFill="1" applyBorder="1" applyAlignment="1">
      <alignment horizontal="center" vertical="center"/>
    </xf>
    <xf numFmtId="0" fontId="0" fillId="0" borderId="23" xfId="0" applyFill="1" applyBorder="1" applyAlignment="1">
      <alignment horizontal="center" vertical="center"/>
    </xf>
    <xf numFmtId="0" fontId="0" fillId="0" borderId="26" xfId="0" applyBorder="1">
      <alignment vertical="center"/>
    </xf>
    <xf numFmtId="0" fontId="0" fillId="15" borderId="27" xfId="0" applyFill="1" applyBorder="1">
      <alignment vertical="center"/>
    </xf>
    <xf numFmtId="0" fontId="0" fillId="16" borderId="18" xfId="0" applyFill="1" applyBorder="1">
      <alignment vertical="center"/>
    </xf>
    <xf numFmtId="0" fontId="0" fillId="16" borderId="21" xfId="0" applyFill="1" applyBorder="1">
      <alignment vertical="center"/>
    </xf>
    <xf numFmtId="0" fontId="0" fillId="16" borderId="23" xfId="0" applyFill="1" applyBorder="1" applyAlignment="1">
      <alignment horizontal="right" vertical="center"/>
    </xf>
    <xf numFmtId="0" fontId="0" fillId="16" borderId="26" xfId="0" applyFill="1" applyBorder="1">
      <alignment vertical="center"/>
    </xf>
    <xf numFmtId="0" fontId="0" fillId="8" borderId="42" xfId="0" applyFill="1" applyBorder="1">
      <alignment vertical="center"/>
    </xf>
    <xf numFmtId="0" fontId="0" fillId="8" borderId="21" xfId="0" applyFill="1" applyBorder="1">
      <alignment vertical="center"/>
    </xf>
    <xf numFmtId="0" fontId="0" fillId="17" borderId="26" xfId="0" applyFont="1" applyFill="1" applyBorder="1" applyAlignment="1">
      <alignment horizontal="center" vertical="center"/>
    </xf>
    <xf numFmtId="0" fontId="0" fillId="17" borderId="23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18" borderId="24" xfId="0" applyFill="1" applyBorder="1">
      <alignment vertical="center"/>
    </xf>
    <xf numFmtId="0" fontId="0" fillId="11" borderId="27" xfId="0" applyFill="1" applyBorder="1">
      <alignment vertical="center"/>
    </xf>
    <xf numFmtId="0" fontId="0" fillId="8" borderId="27" xfId="0" applyFill="1" applyBorder="1">
      <alignment vertical="center"/>
    </xf>
    <xf numFmtId="0" fontId="0" fillId="3" borderId="28" xfId="0" applyFill="1" applyBorder="1" applyAlignment="1">
      <alignment horizontal="center" vertical="center"/>
    </xf>
    <xf numFmtId="0" fontId="0" fillId="6" borderId="18" xfId="0" applyFill="1" applyBorder="1">
      <alignment vertical="center"/>
    </xf>
    <xf numFmtId="0" fontId="0" fillId="3" borderId="20" xfId="0" applyFill="1" applyBorder="1">
      <alignment vertical="center"/>
    </xf>
    <xf numFmtId="0" fontId="0" fillId="3" borderId="4" xfId="0" applyFill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6" borderId="21" xfId="0" applyFill="1" applyBorder="1">
      <alignment vertical="center"/>
    </xf>
    <xf numFmtId="0" fontId="0" fillId="3" borderId="25" xfId="0" applyFill="1" applyBorder="1">
      <alignment vertical="center"/>
    </xf>
    <xf numFmtId="0" fontId="0" fillId="3" borderId="0" xfId="0" applyFill="1" applyBorder="1" applyAlignment="1">
      <alignment horizontal="center" vertical="center"/>
    </xf>
    <xf numFmtId="0" fontId="0" fillId="3" borderId="37" xfId="0" applyFill="1" applyBorder="1">
      <alignment vertical="center"/>
    </xf>
    <xf numFmtId="0" fontId="0" fillId="3" borderId="40" xfId="0" applyFill="1" applyBorder="1" applyAlignment="1">
      <alignment horizontal="center" vertical="center"/>
    </xf>
    <xf numFmtId="0" fontId="0" fillId="9" borderId="14" xfId="0" applyFill="1" applyBorder="1">
      <alignment vertical="center"/>
    </xf>
    <xf numFmtId="0" fontId="0" fillId="9" borderId="26" xfId="0" applyFill="1" applyBorder="1">
      <alignment vertical="center"/>
    </xf>
    <xf numFmtId="0" fontId="0" fillId="19" borderId="26" xfId="0" applyFill="1" applyBorder="1">
      <alignment vertical="center"/>
    </xf>
    <xf numFmtId="0" fontId="0" fillId="19" borderId="23" xfId="0" applyFill="1" applyBorder="1">
      <alignment vertical="center"/>
    </xf>
    <xf numFmtId="0" fontId="0" fillId="19" borderId="24" xfId="0" applyFill="1" applyBorder="1">
      <alignment vertical="center"/>
    </xf>
    <xf numFmtId="0" fontId="0" fillId="9" borderId="38" xfId="0" applyFill="1" applyBorder="1">
      <alignment vertical="center"/>
    </xf>
    <xf numFmtId="0" fontId="0" fillId="18" borderId="26" xfId="0" applyFill="1" applyBorder="1">
      <alignment vertical="center"/>
    </xf>
    <xf numFmtId="0" fontId="0" fillId="18" borderId="23" xfId="0" applyFill="1" applyBorder="1">
      <alignment vertical="center"/>
    </xf>
    <xf numFmtId="0" fontId="0" fillId="3" borderId="32" xfId="0" applyFill="1" applyBorder="1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>
      <alignment vertical="center"/>
    </xf>
    <xf numFmtId="0" fontId="0" fillId="3" borderId="25" xfId="0" applyFill="1" applyBorder="1" applyAlignment="1">
      <alignment horizontal="center" vertical="center"/>
    </xf>
    <xf numFmtId="0" fontId="0" fillId="3" borderId="37" xfId="0" applyFill="1" applyBorder="1" applyAlignment="1">
      <alignment horizontal="center" vertical="center"/>
    </xf>
    <xf numFmtId="0" fontId="3" fillId="0" borderId="0" xfId="0" applyFont="1">
      <alignment vertical="center"/>
    </xf>
    <xf numFmtId="0" fontId="0" fillId="11" borderId="43" xfId="0" applyFill="1" applyBorder="1">
      <alignment vertical="center"/>
    </xf>
    <xf numFmtId="0" fontId="0" fillId="11" borderId="44" xfId="0" applyFill="1" applyBorder="1" applyAlignment="1">
      <alignment horizontal="center" vertical="center"/>
    </xf>
    <xf numFmtId="0" fontId="0" fillId="11" borderId="45" xfId="0" applyFill="1" applyBorder="1" applyAlignment="1">
      <alignment horizontal="center" vertical="center"/>
    </xf>
    <xf numFmtId="0" fontId="0" fillId="0" borderId="38" xfId="0" applyFill="1" applyBorder="1" applyAlignment="1">
      <alignment horizontal="left" vertical="center" wrapText="1"/>
    </xf>
    <xf numFmtId="0" fontId="0" fillId="0" borderId="46" xfId="0" applyFill="1" applyBorder="1" applyAlignment="1">
      <alignment horizontal="left" vertical="center" wrapText="1"/>
    </xf>
    <xf numFmtId="0" fontId="0" fillId="0" borderId="47" xfId="0" applyFill="1" applyBorder="1">
      <alignment vertical="center"/>
    </xf>
    <xf numFmtId="0" fontId="0" fillId="0" borderId="48" xfId="0" applyFill="1" applyBorder="1">
      <alignment vertical="center"/>
    </xf>
    <xf numFmtId="0" fontId="4" fillId="0" borderId="0" xfId="0" applyFont="1" applyFill="1" applyBorder="1">
      <alignment vertical="center"/>
    </xf>
    <xf numFmtId="0" fontId="0" fillId="11" borderId="49" xfId="0" applyFill="1" applyBorder="1" applyAlignment="1">
      <alignment horizontal="center" vertical="center"/>
    </xf>
    <xf numFmtId="0" fontId="0" fillId="11" borderId="50" xfId="0" applyFill="1" applyBorder="1">
      <alignment vertical="center"/>
    </xf>
    <xf numFmtId="0" fontId="4" fillId="0" borderId="0" xfId="0" applyFont="1" applyFill="1" applyBorder="1" applyAlignment="1"/>
    <xf numFmtId="0" fontId="4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left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right"/>
    </xf>
    <xf numFmtId="0" fontId="0" fillId="0" borderId="0" xfId="0" applyFill="1" applyBorder="1" applyAlignment="1">
      <alignment horizontal="center" vertical="center" wrapText="1"/>
    </xf>
    <xf numFmtId="0" fontId="0" fillId="0" borderId="51" xfId="0" applyBorder="1" applyAlignment="1"/>
    <xf numFmtId="0" fontId="0" fillId="0" borderId="43" xfId="0" applyBorder="1" applyAlignment="1"/>
    <xf numFmtId="0" fontId="0" fillId="0" borderId="44" xfId="0" applyBorder="1" applyAlignment="1"/>
    <xf numFmtId="0" fontId="0" fillId="0" borderId="45" xfId="0" applyBorder="1" applyAlignment="1"/>
    <xf numFmtId="0" fontId="0" fillId="0" borderId="52" xfId="0" applyBorder="1" applyAlignment="1"/>
    <xf numFmtId="0" fontId="0" fillId="0" borderId="53" xfId="0" applyBorder="1" applyAlignment="1">
      <alignment horizontal="left" vertical="center" wrapText="1"/>
    </xf>
    <xf numFmtId="0" fontId="0" fillId="0" borderId="38" xfId="0" applyBorder="1" applyAlignment="1"/>
    <xf numFmtId="0" fontId="0" fillId="0" borderId="35" xfId="0" applyBorder="1" applyAlignment="1"/>
    <xf numFmtId="0" fontId="0" fillId="0" borderId="36" xfId="0" applyBorder="1" applyAlignment="1"/>
    <xf numFmtId="0" fontId="0" fillId="0" borderId="37" xfId="0" applyBorder="1" applyAlignment="1"/>
    <xf numFmtId="0" fontId="0" fillId="0" borderId="54" xfId="0" applyBorder="1" applyAlignment="1">
      <alignment horizontal="left" vertical="center" wrapText="1"/>
    </xf>
    <xf numFmtId="0" fontId="0" fillId="0" borderId="46" xfId="0" applyBorder="1" applyAlignment="1"/>
    <xf numFmtId="0" fontId="0" fillId="0" borderId="47" xfId="0" applyBorder="1" applyAlignment="1"/>
    <xf numFmtId="0" fontId="0" fillId="0" borderId="48" xfId="0" applyBorder="1" applyAlignment="1"/>
    <xf numFmtId="0" fontId="0" fillId="0" borderId="55" xfId="0" applyBorder="1" applyAlignment="1"/>
    <xf numFmtId="0" fontId="0" fillId="0" borderId="42" xfId="0" applyBorder="1" applyAlignment="1">
      <alignment horizontal="left" vertical="center" wrapText="1"/>
    </xf>
    <xf numFmtId="0" fontId="0" fillId="0" borderId="14" xfId="0" applyBorder="1" applyAlignment="1"/>
    <xf numFmtId="0" fontId="0" fillId="0" borderId="12" xfId="0" applyBorder="1" applyAlignment="1"/>
    <xf numFmtId="0" fontId="0" fillId="0" borderId="13" xfId="0" applyBorder="1" applyAlignment="1"/>
    <xf numFmtId="0" fontId="0" fillId="0" borderId="11" xfId="0" applyBorder="1" applyAlignment="1"/>
    <xf numFmtId="0" fontId="0" fillId="11" borderId="56" xfId="0" applyFill="1" applyBorder="1" applyAlignment="1">
      <alignment horizontal="center" vertical="center" wrapText="1"/>
    </xf>
    <xf numFmtId="0" fontId="0" fillId="11" borderId="49" xfId="0" applyFill="1" applyBorder="1" applyAlignment="1"/>
    <xf numFmtId="0" fontId="0" fillId="11" borderId="50" xfId="0" applyFill="1" applyBorder="1" applyAlignment="1"/>
    <xf numFmtId="0" fontId="0" fillId="11" borderId="57" xfId="0" applyFill="1" applyBorder="1" applyAlignment="1"/>
    <xf numFmtId="0" fontId="0" fillId="11" borderId="58" xfId="0" applyFill="1" applyBorder="1" applyAlignment="1"/>
    <xf numFmtId="0" fontId="6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/>
    <xf numFmtId="0" fontId="6" fillId="0" borderId="0" xfId="0" applyFont="1" applyFill="1" applyBorder="1">
      <alignment vertical="center"/>
    </xf>
    <xf numFmtId="0" fontId="5" fillId="0" borderId="0" xfId="0" applyFont="1" applyFill="1" applyBorder="1">
      <alignment vertical="center"/>
    </xf>
    <xf numFmtId="0" fontId="0" fillId="0" borderId="1" xfId="0" applyBorder="1" applyAlignment="1"/>
    <xf numFmtId="0" fontId="0" fillId="0" borderId="59" xfId="0" applyBorder="1" applyAlignment="1"/>
    <xf numFmtId="0" fontId="0" fillId="0" borderId="60" xfId="0" applyBorder="1" applyAlignment="1"/>
    <xf numFmtId="0" fontId="0" fillId="0" borderId="61" xfId="0" applyBorder="1" applyAlignment="1"/>
    <xf numFmtId="0" fontId="0" fillId="0" borderId="54" xfId="0" applyBorder="1" applyAlignment="1"/>
    <xf numFmtId="0" fontId="0" fillId="0" borderId="56" xfId="0" applyBorder="1" applyAlignment="1"/>
    <xf numFmtId="0" fontId="0" fillId="0" borderId="49" xfId="0" applyBorder="1" applyAlignment="1"/>
    <xf numFmtId="0" fontId="0" fillId="0" borderId="50" xfId="0" applyBorder="1" applyAlignment="1"/>
    <xf numFmtId="0" fontId="0" fillId="0" borderId="57" xfId="0" applyBorder="1" applyAlignment="1"/>
    <xf numFmtId="0" fontId="0" fillId="0" borderId="47" xfId="0" applyBorder="1" applyAlignment="1">
      <alignment horizontal="center" vertical="center" wrapText="1"/>
    </xf>
    <xf numFmtId="0" fontId="0" fillId="0" borderId="49" xfId="0" applyBorder="1" applyAlignment="1">
      <alignment horizontal="center" vertical="center"/>
    </xf>
    <xf numFmtId="0" fontId="0" fillId="0" borderId="50" xfId="0" applyBorder="1">
      <alignment vertical="center"/>
    </xf>
    <xf numFmtId="0" fontId="0" fillId="0" borderId="57" xfId="0" applyBorder="1">
      <alignment vertical="center"/>
    </xf>
    <xf numFmtId="0" fontId="0" fillId="16" borderId="4" xfId="0" applyFill="1" applyBorder="1">
      <alignment vertical="center"/>
    </xf>
    <xf numFmtId="0" fontId="0" fillId="16" borderId="62" xfId="0" applyFill="1" applyBorder="1">
      <alignment vertical="center"/>
    </xf>
    <xf numFmtId="0" fontId="0" fillId="3" borderId="5" xfId="0" applyFill="1" applyBorder="1">
      <alignment vertical="center"/>
    </xf>
    <xf numFmtId="0" fontId="0" fillId="3" borderId="6" xfId="0" applyFill="1" applyBorder="1">
      <alignment vertical="center"/>
    </xf>
    <xf numFmtId="0" fontId="0" fillId="0" borderId="4" xfId="0" applyBorder="1" applyAlignment="1">
      <alignment horizontal="center"/>
    </xf>
    <xf numFmtId="0" fontId="0" fillId="3" borderId="7" xfId="0" applyFill="1" applyBorder="1">
      <alignment vertical="center"/>
    </xf>
    <xf numFmtId="0" fontId="0" fillId="0" borderId="63" xfId="0" applyBorder="1" applyAlignment="1">
      <alignment vertical="center"/>
    </xf>
    <xf numFmtId="0" fontId="0" fillId="16" borderId="59" xfId="0" applyFill="1" applyBorder="1" applyAlignment="1">
      <alignment vertical="top" textRotation="90"/>
    </xf>
    <xf numFmtId="0" fontId="0" fillId="16" borderId="60" xfId="0" applyFill="1" applyBorder="1" applyAlignment="1">
      <alignment vertical="top" textRotation="90"/>
    </xf>
    <xf numFmtId="0" fontId="0" fillId="16" borderId="64" xfId="0" applyFill="1" applyBorder="1" applyAlignment="1">
      <alignment vertical="top" textRotation="90"/>
    </xf>
    <xf numFmtId="0" fontId="0" fillId="0" borderId="59" xfId="0" applyFill="1" applyBorder="1" applyAlignment="1">
      <alignment vertical="top" textRotation="90"/>
    </xf>
    <xf numFmtId="0" fontId="0" fillId="0" borderId="60" xfId="0" applyFill="1" applyBorder="1" applyAlignment="1">
      <alignment vertical="top" textRotation="90"/>
    </xf>
    <xf numFmtId="0" fontId="0" fillId="16" borderId="63" xfId="0" applyFill="1" applyBorder="1" applyAlignment="1">
      <alignment horizontal="center" vertical="top" textRotation="90"/>
    </xf>
    <xf numFmtId="0" fontId="0" fillId="0" borderId="4" xfId="0" applyFill="1" applyBorder="1" applyAlignment="1">
      <alignment vertical="center"/>
    </xf>
    <xf numFmtId="0" fontId="0" fillId="16" borderId="59" xfId="0" applyFill="1" applyBorder="1" applyAlignment="1">
      <alignment horizontal="left" vertical="top" textRotation="90"/>
    </xf>
    <xf numFmtId="0" fontId="0" fillId="16" borderId="61" xfId="0" applyFill="1" applyBorder="1" applyAlignment="1">
      <alignment horizontal="left" vertical="top" textRotation="90"/>
    </xf>
    <xf numFmtId="0" fontId="0" fillId="0" borderId="37" xfId="0" applyFill="1" applyBorder="1" applyAlignment="1">
      <alignment horizontal="left" vertical="top" textRotation="90"/>
    </xf>
    <xf numFmtId="0" fontId="0" fillId="0" borderId="35" xfId="0" applyFill="1" applyBorder="1" applyAlignment="1">
      <alignment horizontal="left" vertical="top" textRotation="90"/>
    </xf>
    <xf numFmtId="0" fontId="0" fillId="0" borderId="36" xfId="0" applyFill="1" applyBorder="1" applyAlignment="1">
      <alignment horizontal="left" vertical="top" textRotation="90"/>
    </xf>
    <xf numFmtId="0" fontId="0" fillId="0" borderId="0" xfId="0" applyAlignment="1">
      <alignment horizontal="center" vertical="top" textRotation="90"/>
    </xf>
    <xf numFmtId="0" fontId="0" fillId="0" borderId="0" xfId="0" applyFill="1" applyBorder="1" applyAlignment="1">
      <alignment horizontal="center" vertical="top" textRotation="90"/>
    </xf>
    <xf numFmtId="0" fontId="0" fillId="0" borderId="65" xfId="0" applyBorder="1">
      <alignment vertical="center"/>
    </xf>
    <xf numFmtId="0" fontId="0" fillId="16" borderId="38" xfId="0" applyFill="1" applyBorder="1" applyAlignment="1">
      <alignment horizontal="center" vertical="center"/>
    </xf>
    <xf numFmtId="0" fontId="0" fillId="16" borderId="35" xfId="0" applyFill="1" applyBorder="1" applyAlignment="1">
      <alignment horizontal="center" vertical="center"/>
    </xf>
    <xf numFmtId="0" fontId="0" fillId="16" borderId="34" xfId="0" applyFill="1" applyBorder="1" applyAlignment="1">
      <alignment horizontal="center" vertical="center"/>
    </xf>
    <xf numFmtId="0" fontId="0" fillId="16" borderId="54" xfId="0" applyFill="1" applyBorder="1" applyAlignment="1">
      <alignment horizontal="center"/>
    </xf>
    <xf numFmtId="0" fontId="0" fillId="0" borderId="63" xfId="0" applyFill="1" applyBorder="1">
      <alignment vertical="center"/>
    </xf>
    <xf numFmtId="0" fontId="0" fillId="16" borderId="37" xfId="0" applyFill="1" applyBorder="1" applyAlignment="1">
      <alignment horizontal="center" vertical="center"/>
    </xf>
    <xf numFmtId="0" fontId="0" fillId="16" borderId="48" xfId="0" applyFill="1" applyBorder="1" applyAlignment="1">
      <alignment horizontal="center" vertical="center"/>
    </xf>
    <xf numFmtId="0" fontId="0" fillId="0" borderId="37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66" xfId="0" applyFill="1" applyBorder="1">
      <alignment vertical="center"/>
    </xf>
    <xf numFmtId="0" fontId="0" fillId="16" borderId="55" xfId="0" applyFill="1" applyBorder="1" applyAlignment="1">
      <alignment horizontal="center" vertical="center"/>
    </xf>
    <xf numFmtId="0" fontId="0" fillId="16" borderId="36" xfId="0" applyFill="1" applyBorder="1" applyAlignment="1">
      <alignment horizontal="center" vertical="center"/>
    </xf>
    <xf numFmtId="0" fontId="0" fillId="16" borderId="46" xfId="0" applyFill="1" applyBorder="1" applyAlignment="1">
      <alignment horizontal="center" vertical="center"/>
    </xf>
    <xf numFmtId="0" fontId="0" fillId="16" borderId="47" xfId="0" applyFill="1" applyBorder="1" applyAlignment="1">
      <alignment horizontal="center" vertical="center"/>
    </xf>
    <xf numFmtId="0" fontId="0" fillId="16" borderId="67" xfId="0" applyFill="1" applyBorder="1" applyAlignment="1">
      <alignment horizontal="center" vertical="center"/>
    </xf>
    <xf numFmtId="0" fontId="0" fillId="0" borderId="46" xfId="0" applyFill="1" applyBorder="1" applyAlignment="1">
      <alignment horizontal="center" vertical="center"/>
    </xf>
    <xf numFmtId="0" fontId="0" fillId="0" borderId="47" xfId="0" applyFill="1" applyBorder="1" applyAlignment="1">
      <alignment horizontal="center" vertical="center"/>
    </xf>
    <xf numFmtId="0" fontId="0" fillId="0" borderId="55" xfId="0" applyFill="1" applyBorder="1" applyAlignment="1">
      <alignment horizontal="center" vertical="center"/>
    </xf>
    <xf numFmtId="0" fontId="0" fillId="0" borderId="55" xfId="0" applyFill="1" applyBorder="1">
      <alignment vertical="center"/>
    </xf>
    <xf numFmtId="0" fontId="0" fillId="16" borderId="46" xfId="0" applyFill="1" applyBorder="1" applyAlignment="1">
      <alignment vertical="top"/>
    </xf>
    <xf numFmtId="0" fontId="0" fillId="16" borderId="47" xfId="0" applyFill="1" applyBorder="1" applyAlignment="1">
      <alignment vertical="top"/>
    </xf>
    <xf numFmtId="0" fontId="0" fillId="16" borderId="67" xfId="0" applyFill="1" applyBorder="1" applyAlignment="1">
      <alignment vertical="center"/>
    </xf>
    <xf numFmtId="0" fontId="0" fillId="0" borderId="46" xfId="0" applyFill="1" applyBorder="1" applyAlignment="1">
      <alignment vertical="top" textRotation="90"/>
    </xf>
    <xf numFmtId="0" fontId="0" fillId="0" borderId="47" xfId="0" applyFill="1" applyBorder="1" applyAlignment="1">
      <alignment vertical="top" textRotation="90"/>
    </xf>
    <xf numFmtId="0" fontId="0" fillId="0" borderId="66" xfId="0" applyFill="1" applyBorder="1" applyAlignment="1">
      <alignment vertical="center"/>
    </xf>
    <xf numFmtId="0" fontId="0" fillId="16" borderId="48" xfId="0" applyFill="1" applyBorder="1" applyAlignment="1">
      <alignment horizontal="center" vertical="top" textRotation="90"/>
    </xf>
    <xf numFmtId="0" fontId="0" fillId="0" borderId="55" xfId="0" applyFill="1" applyBorder="1" applyAlignment="1">
      <alignment horizontal="left" vertical="top" textRotation="90"/>
    </xf>
    <xf numFmtId="0" fontId="0" fillId="0" borderId="47" xfId="0" applyFill="1" applyBorder="1" applyAlignment="1">
      <alignment horizontal="left" vertical="top" textRotation="90"/>
    </xf>
    <xf numFmtId="0" fontId="0" fillId="0" borderId="48" xfId="0" applyFill="1" applyBorder="1" applyAlignment="1">
      <alignment horizontal="left" vertical="top" textRotation="90"/>
    </xf>
    <xf numFmtId="0" fontId="0" fillId="16" borderId="55" xfId="0" applyFill="1" applyBorder="1" applyAlignment="1">
      <alignment horizontal="left" vertical="top" textRotation="90"/>
    </xf>
    <xf numFmtId="0" fontId="0" fillId="0" borderId="66" xfId="0" applyFill="1" applyBorder="1" applyAlignment="1">
      <alignment vertical="center" wrapText="1"/>
    </xf>
    <xf numFmtId="0" fontId="0" fillId="0" borderId="48" xfId="0" applyFill="1" applyBorder="1" applyAlignment="1">
      <alignment horizontal="center" vertical="center"/>
    </xf>
    <xf numFmtId="0" fontId="0" fillId="16" borderId="58" xfId="0" applyFill="1" applyBorder="1" applyAlignment="1">
      <alignment horizontal="center" vertical="center"/>
    </xf>
    <xf numFmtId="0" fontId="0" fillId="16" borderId="57" xfId="0" applyFill="1" applyBorder="1" applyAlignment="1">
      <alignment horizontal="center" vertical="center"/>
    </xf>
    <xf numFmtId="0" fontId="0" fillId="16" borderId="49" xfId="0" applyFill="1" applyBorder="1" applyAlignment="1">
      <alignment horizontal="center" vertical="center"/>
    </xf>
    <xf numFmtId="0" fontId="0" fillId="16" borderId="50" xfId="0" applyFill="1" applyBorder="1" applyAlignment="1">
      <alignment horizontal="center" vertical="center"/>
    </xf>
    <xf numFmtId="0" fontId="0" fillId="16" borderId="68" xfId="0" applyFill="1" applyBorder="1" applyAlignment="1">
      <alignment horizontal="center" vertical="center"/>
    </xf>
    <xf numFmtId="0" fontId="0" fillId="0" borderId="49" xfId="0" applyFill="1" applyBorder="1" applyAlignment="1">
      <alignment horizontal="center" vertical="center"/>
    </xf>
    <xf numFmtId="0" fontId="0" fillId="0" borderId="50" xfId="0" applyFill="1" applyBorder="1" applyAlignment="1">
      <alignment horizontal="center" vertical="center"/>
    </xf>
    <xf numFmtId="0" fontId="0" fillId="16" borderId="56" xfId="0" applyFill="1" applyBorder="1" applyAlignment="1">
      <alignment horizontal="center"/>
    </xf>
    <xf numFmtId="0" fontId="0" fillId="0" borderId="69" xfId="0" applyFill="1" applyBorder="1">
      <alignment vertical="center"/>
    </xf>
    <xf numFmtId="0" fontId="0" fillId="0" borderId="58" xfId="0" applyFill="1" applyBorder="1">
      <alignment vertical="center"/>
    </xf>
    <xf numFmtId="0" fontId="0" fillId="0" borderId="50" xfId="0" applyFill="1" applyBorder="1">
      <alignment vertical="center"/>
    </xf>
    <xf numFmtId="0" fontId="0" fillId="0" borderId="57" xfId="0" applyFill="1" applyBorder="1">
      <alignment vertical="center"/>
    </xf>
    <xf numFmtId="0" fontId="0" fillId="0" borderId="0" xfId="0" applyAlignment="1">
      <alignment horizontal="center"/>
    </xf>
    <xf numFmtId="0" fontId="0" fillId="16" borderId="5" xfId="0" applyFill="1" applyBorder="1">
      <alignment vertical="center"/>
    </xf>
    <xf numFmtId="0" fontId="0" fillId="16" borderId="6" xfId="0" applyFill="1" applyBorder="1">
      <alignment vertical="center"/>
    </xf>
    <xf numFmtId="0" fontId="0" fillId="16" borderId="15" xfId="0" applyFill="1" applyBorder="1" applyAlignment="1">
      <alignment horizontal="center" textRotation="90"/>
    </xf>
    <xf numFmtId="0" fontId="0" fillId="16" borderId="16" xfId="0" applyFill="1" applyBorder="1" applyAlignment="1">
      <alignment horizontal="center" textRotation="90"/>
    </xf>
    <xf numFmtId="0" fontId="0" fillId="0" borderId="17" xfId="0" applyBorder="1" applyAlignment="1">
      <alignment horizontal="center" textRotation="90"/>
    </xf>
    <xf numFmtId="0" fontId="0" fillId="0" borderId="70" xfId="0" applyFill="1" applyBorder="1" applyAlignment="1">
      <alignment vertical="top" textRotation="90"/>
    </xf>
    <xf numFmtId="0" fontId="0" fillId="0" borderId="9" xfId="0" applyFill="1" applyBorder="1" applyAlignment="1">
      <alignment vertical="top" textRotation="90"/>
    </xf>
    <xf numFmtId="0" fontId="0" fillId="0" borderId="10" xfId="0" applyFill="1" applyBorder="1" applyAlignment="1">
      <alignment vertical="top" textRotation="90"/>
    </xf>
    <xf numFmtId="0" fontId="0" fillId="16" borderId="16" xfId="0" applyFill="1" applyBorder="1">
      <alignment vertical="center"/>
    </xf>
    <xf numFmtId="0" fontId="0" fillId="16" borderId="17" xfId="0" applyFill="1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16" borderId="70" xfId="0" applyFill="1" applyBorder="1">
      <alignment vertical="center"/>
    </xf>
    <xf numFmtId="0" fontId="0" fillId="16" borderId="9" xfId="0" applyFill="1" applyBorder="1">
      <alignment vertical="center"/>
    </xf>
    <xf numFmtId="0" fontId="0" fillId="16" borderId="10" xfId="0" applyFill="1" applyBorder="1">
      <alignment vertical="center"/>
    </xf>
    <xf numFmtId="0" fontId="0" fillId="0" borderId="59" xfId="0" applyBorder="1">
      <alignment vertical="center"/>
    </xf>
    <xf numFmtId="0" fontId="0" fillId="0" borderId="60" xfId="0" applyBorder="1">
      <alignment vertical="center"/>
    </xf>
    <xf numFmtId="0" fontId="0" fillId="0" borderId="61" xfId="0" applyBorder="1">
      <alignment vertical="center"/>
    </xf>
    <xf numFmtId="0" fontId="0" fillId="0" borderId="59" xfId="0" applyFill="1" applyBorder="1" applyAlignment="1">
      <alignment horizontal="center" vertical="center"/>
    </xf>
    <xf numFmtId="0" fontId="0" fillId="0" borderId="60" xfId="0" applyFill="1" applyBorder="1" applyAlignment="1">
      <alignment horizontal="center" vertical="center"/>
    </xf>
    <xf numFmtId="0" fontId="0" fillId="0" borderId="61" xfId="0" applyFill="1" applyBorder="1" applyAlignment="1">
      <alignment horizontal="center" vertical="center"/>
    </xf>
    <xf numFmtId="0" fontId="0" fillId="3" borderId="64" xfId="0" applyFill="1" applyBorder="1">
      <alignment vertical="center"/>
    </xf>
    <xf numFmtId="0" fontId="0" fillId="11" borderId="18" xfId="0" applyFill="1" applyBorder="1">
      <alignment vertical="center"/>
    </xf>
    <xf numFmtId="0" fontId="0" fillId="11" borderId="4" xfId="0" applyFill="1" applyBorder="1">
      <alignment vertical="center"/>
    </xf>
    <xf numFmtId="0" fontId="0" fillId="11" borderId="62" xfId="0" applyFill="1" applyBorder="1">
      <alignment vertical="center"/>
    </xf>
    <xf numFmtId="0" fontId="0" fillId="11" borderId="71" xfId="0" applyFill="1" applyBorder="1">
      <alignment vertical="center"/>
    </xf>
    <xf numFmtId="0" fontId="0" fillId="0" borderId="46" xfId="0" applyBorder="1">
      <alignment vertical="center"/>
    </xf>
    <xf numFmtId="0" fontId="0" fillId="0" borderId="47" xfId="0" applyBorder="1">
      <alignment vertical="center"/>
    </xf>
    <xf numFmtId="0" fontId="0" fillId="0" borderId="48" xfId="0" applyBorder="1">
      <alignment vertical="center"/>
    </xf>
    <xf numFmtId="0" fontId="7" fillId="3" borderId="0" xfId="0" applyFont="1" applyFill="1" applyBorder="1">
      <alignment vertical="center"/>
    </xf>
    <xf numFmtId="0" fontId="7" fillId="3" borderId="21" xfId="0" applyFont="1" applyFill="1" applyBorder="1">
      <alignment vertical="center"/>
    </xf>
    <xf numFmtId="0" fontId="0" fillId="3" borderId="67" xfId="0" applyFill="1" applyBorder="1">
      <alignment vertical="center"/>
    </xf>
    <xf numFmtId="0" fontId="0" fillId="0" borderId="55" xfId="0" applyBorder="1">
      <alignment vertical="center"/>
    </xf>
    <xf numFmtId="0" fontId="0" fillId="0" borderId="49" xfId="0" applyBorder="1">
      <alignment vertical="center"/>
    </xf>
    <xf numFmtId="0" fontId="0" fillId="0" borderId="57" xfId="0" applyFill="1" applyBorder="1" applyAlignment="1">
      <alignment horizontal="center" vertical="center"/>
    </xf>
    <xf numFmtId="0" fontId="8" fillId="3" borderId="0" xfId="0" applyFont="1" applyFill="1" applyBorder="1">
      <alignment vertical="center"/>
    </xf>
    <xf numFmtId="0" fontId="8" fillId="3" borderId="27" xfId="0" applyFont="1" applyFill="1" applyBorder="1">
      <alignment vertical="center"/>
    </xf>
    <xf numFmtId="0" fontId="0" fillId="3" borderId="68" xfId="0" applyFill="1" applyBorder="1">
      <alignment vertical="center"/>
    </xf>
    <xf numFmtId="0" fontId="0" fillId="11" borderId="28" xfId="0" applyFill="1" applyBorder="1">
      <alignment vertical="center"/>
    </xf>
    <xf numFmtId="0" fontId="0" fillId="11" borderId="72" xfId="0" applyFill="1" applyBorder="1">
      <alignment vertical="center"/>
    </xf>
    <xf numFmtId="0" fontId="0" fillId="0" borderId="58" xfId="0" applyBorder="1">
      <alignment vertical="center"/>
    </xf>
    <xf numFmtId="0" fontId="0" fillId="0" borderId="38" xfId="0" applyBorder="1">
      <alignment vertical="center"/>
    </xf>
    <xf numFmtId="0" fontId="0" fillId="0" borderId="35" xfId="0" applyBorder="1">
      <alignment vertical="center"/>
    </xf>
    <xf numFmtId="0" fontId="0" fillId="0" borderId="36" xfId="0" applyBorder="1">
      <alignment vertical="center"/>
    </xf>
    <xf numFmtId="0" fontId="0" fillId="0" borderId="22" xfId="0" applyBorder="1">
      <alignment vertical="center"/>
    </xf>
    <xf numFmtId="0" fontId="0" fillId="3" borderId="71" xfId="0" applyFill="1" applyBorder="1">
      <alignment vertical="center"/>
    </xf>
    <xf numFmtId="0" fontId="7" fillId="3" borderId="22" xfId="0" applyFont="1" applyFill="1" applyBorder="1">
      <alignment vertical="center"/>
    </xf>
    <xf numFmtId="0" fontId="7" fillId="3" borderId="26" xfId="0" applyFont="1" applyFill="1" applyBorder="1">
      <alignment vertical="center"/>
    </xf>
    <xf numFmtId="0" fontId="8" fillId="3" borderId="23" xfId="0" applyFont="1" applyFill="1" applyBorder="1">
      <alignment vertical="center"/>
    </xf>
    <xf numFmtId="0" fontId="8" fillId="3" borderId="71" xfId="0" applyFont="1" applyFill="1" applyBorder="1">
      <alignment vertical="center"/>
    </xf>
    <xf numFmtId="0" fontId="7" fillId="3" borderId="25" xfId="0" applyFont="1" applyFill="1" applyBorder="1">
      <alignment vertical="center"/>
    </xf>
    <xf numFmtId="0" fontId="8" fillId="3" borderId="22" xfId="0" applyFont="1" applyFill="1" applyBorder="1">
      <alignment vertical="center"/>
    </xf>
    <xf numFmtId="0" fontId="8" fillId="3" borderId="26" xfId="0" applyFont="1" applyFill="1" applyBorder="1">
      <alignment vertical="center"/>
    </xf>
    <xf numFmtId="0" fontId="8" fillId="3" borderId="25" xfId="0" applyFont="1" applyFill="1" applyBorder="1">
      <alignment vertical="center"/>
    </xf>
    <xf numFmtId="0" fontId="7" fillId="3" borderId="35" xfId="0" applyFont="1" applyFill="1" applyBorder="1">
      <alignment vertical="center"/>
    </xf>
    <xf numFmtId="0" fontId="8" fillId="3" borderId="35" xfId="0" applyFont="1" applyFill="1" applyBorder="1">
      <alignment vertical="center"/>
    </xf>
    <xf numFmtId="0" fontId="8" fillId="3" borderId="38" xfId="0" applyFont="1" applyFill="1" applyBorder="1">
      <alignment vertical="center"/>
    </xf>
    <xf numFmtId="0" fontId="8" fillId="3" borderId="73" xfId="0" applyFont="1" applyFill="1" applyBorder="1">
      <alignment vertical="center"/>
    </xf>
    <xf numFmtId="0" fontId="8" fillId="3" borderId="37" xfId="0" applyFont="1" applyFill="1" applyBorder="1">
      <alignment vertical="center"/>
    </xf>
    <xf numFmtId="0" fontId="9" fillId="3" borderId="47" xfId="0" applyFont="1" applyFill="1" applyBorder="1">
      <alignment vertical="center"/>
    </xf>
    <xf numFmtId="0" fontId="9" fillId="3" borderId="46" xfId="0" applyFont="1" applyFill="1" applyBorder="1">
      <alignment vertical="center"/>
    </xf>
    <xf numFmtId="0" fontId="0" fillId="3" borderId="47" xfId="0" applyFill="1" applyBorder="1">
      <alignment vertical="center"/>
    </xf>
    <xf numFmtId="0" fontId="8" fillId="11" borderId="71" xfId="0" applyFont="1" applyFill="1" applyBorder="1">
      <alignment vertical="center"/>
    </xf>
    <xf numFmtId="0" fontId="8" fillId="11" borderId="0" xfId="0" applyFont="1" applyFill="1" applyBorder="1">
      <alignment vertical="center"/>
    </xf>
    <xf numFmtId="0" fontId="7" fillId="11" borderId="0" xfId="0" applyFont="1" applyFill="1" applyBorder="1">
      <alignment vertical="center"/>
    </xf>
    <xf numFmtId="0" fontId="0" fillId="3" borderId="38" xfId="0" applyFill="1" applyBorder="1" applyAlignment="1">
      <alignment vertical="center" wrapText="1"/>
    </xf>
    <xf numFmtId="0" fontId="9" fillId="3" borderId="35" xfId="0" applyFont="1" applyFill="1" applyBorder="1" applyAlignment="1">
      <alignment vertical="center" wrapText="1"/>
    </xf>
    <xf numFmtId="0" fontId="0" fillId="11" borderId="36" xfId="0" applyFill="1" applyBorder="1">
      <alignment vertical="center"/>
    </xf>
    <xf numFmtId="0" fontId="0" fillId="3" borderId="14" xfId="0" applyFill="1" applyBorder="1">
      <alignment vertical="center"/>
    </xf>
    <xf numFmtId="0" fontId="0" fillId="3" borderId="48" xfId="0" applyFill="1" applyBorder="1">
      <alignment vertical="center"/>
    </xf>
    <xf numFmtId="0" fontId="0" fillId="0" borderId="14" xfId="0" applyFill="1" applyBorder="1" applyAlignment="1">
      <alignment horizontal="center" vertical="center"/>
    </xf>
    <xf numFmtId="0" fontId="0" fillId="3" borderId="13" xfId="0" applyFill="1" applyBorder="1">
      <alignment vertical="center"/>
    </xf>
    <xf numFmtId="0" fontId="0" fillId="0" borderId="34" xfId="0" applyBorder="1">
      <alignment vertical="center"/>
    </xf>
    <xf numFmtId="0" fontId="0" fillId="0" borderId="61" xfId="0" applyFill="1" applyBorder="1" applyAlignment="1">
      <alignment vertical="top" textRotation="90"/>
    </xf>
    <xf numFmtId="0" fontId="0" fillId="11" borderId="16" xfId="0" applyFill="1" applyBorder="1">
      <alignment vertical="center"/>
    </xf>
    <xf numFmtId="0" fontId="0" fillId="11" borderId="17" xfId="0" applyFill="1" applyBorder="1">
      <alignment vertical="center"/>
    </xf>
    <xf numFmtId="0" fontId="0" fillId="11" borderId="15" xfId="0" applyFill="1" applyBorder="1">
      <alignment vertical="center"/>
    </xf>
    <xf numFmtId="0" fontId="0" fillId="11" borderId="19" xfId="0" applyFill="1" applyBorder="1">
      <alignment vertical="center"/>
    </xf>
    <xf numFmtId="0" fontId="0" fillId="0" borderId="68" xfId="0" applyBorder="1">
      <alignment vertical="center"/>
    </xf>
    <xf numFmtId="0" fontId="8" fillId="3" borderId="28" xfId="0" applyFont="1" applyFill="1" applyBorder="1">
      <alignment vertical="center"/>
    </xf>
    <xf numFmtId="0" fontId="0" fillId="11" borderId="30" xfId="0" applyFill="1" applyBorder="1">
      <alignment vertical="center"/>
    </xf>
    <xf numFmtId="0" fontId="0" fillId="11" borderId="29" xfId="0" applyFill="1" applyBorder="1">
      <alignment vertical="center"/>
    </xf>
    <xf numFmtId="0" fontId="0" fillId="11" borderId="33" xfId="0" applyFill="1" applyBorder="1">
      <alignment vertical="center"/>
    </xf>
    <xf numFmtId="0" fontId="0" fillId="11" borderId="31" xfId="0" applyFill="1" applyBorder="1">
      <alignment vertical="center"/>
    </xf>
    <xf numFmtId="0" fontId="0" fillId="3" borderId="60" xfId="0" applyFill="1" applyBorder="1">
      <alignment vertical="center"/>
    </xf>
    <xf numFmtId="0" fontId="0" fillId="0" borderId="67" xfId="0" applyBorder="1">
      <alignment vertical="center"/>
    </xf>
    <xf numFmtId="0" fontId="0" fillId="11" borderId="26" xfId="0" applyFill="1" applyBorder="1">
      <alignment vertical="center"/>
    </xf>
    <xf numFmtId="0" fontId="0" fillId="11" borderId="24" xfId="0" applyFill="1" applyBorder="1">
      <alignment vertical="center"/>
    </xf>
    <xf numFmtId="0" fontId="0" fillId="3" borderId="46" xfId="0" applyFill="1" applyBorder="1">
      <alignment vertical="center"/>
    </xf>
    <xf numFmtId="0" fontId="0" fillId="0" borderId="48" xfId="0" applyFill="1" applyBorder="1" applyAlignment="1">
      <alignment vertical="top" textRotation="90"/>
    </xf>
    <xf numFmtId="0" fontId="7" fillId="3" borderId="23" xfId="0" applyFont="1" applyFill="1" applyBorder="1">
      <alignment vertical="center"/>
    </xf>
    <xf numFmtId="0" fontId="0" fillId="0" borderId="33" xfId="0" applyBorder="1">
      <alignment vertical="center"/>
    </xf>
    <xf numFmtId="0" fontId="0" fillId="0" borderId="30" xfId="0" applyBorder="1">
      <alignment vertical="center"/>
    </xf>
    <xf numFmtId="0" fontId="0" fillId="0" borderId="29" xfId="0" applyBorder="1">
      <alignment vertical="center"/>
    </xf>
    <xf numFmtId="0" fontId="0" fillId="3" borderId="24" xfId="0" applyFill="1" applyBorder="1">
      <alignment vertical="center"/>
    </xf>
    <xf numFmtId="0" fontId="0" fillId="0" borderId="14" xfId="0" applyBorder="1">
      <alignment vertical="center"/>
    </xf>
    <xf numFmtId="0" fontId="0" fillId="0" borderId="12" xfId="0" applyBorder="1">
      <alignment vertical="center"/>
    </xf>
    <xf numFmtId="0" fontId="0" fillId="0" borderId="39" xfId="0" applyBorder="1">
      <alignment vertical="center"/>
    </xf>
    <xf numFmtId="0" fontId="0" fillId="3" borderId="31" xfId="0" applyFill="1" applyBorder="1">
      <alignment vertical="center"/>
    </xf>
    <xf numFmtId="0" fontId="0" fillId="3" borderId="72" xfId="0" applyFill="1" applyBorder="1">
      <alignment vertical="center"/>
    </xf>
    <xf numFmtId="0" fontId="0" fillId="16" borderId="59" xfId="0" applyFill="1" applyBorder="1" applyAlignment="1">
      <alignment horizontal="center" vertical="center"/>
    </xf>
    <xf numFmtId="0" fontId="0" fillId="16" borderId="64" xfId="0" applyFill="1" applyBorder="1" applyAlignment="1">
      <alignment horizontal="center" vertical="center"/>
    </xf>
    <xf numFmtId="0" fontId="0" fillId="16" borderId="60" xfId="0" applyFill="1" applyBorder="1" applyAlignment="1">
      <alignment horizontal="center" vertical="center"/>
    </xf>
    <xf numFmtId="0" fontId="0" fillId="16" borderId="74" xfId="0" applyFill="1" applyBorder="1" applyAlignment="1">
      <alignment horizontal="center" vertical="center"/>
    </xf>
    <xf numFmtId="0" fontId="0" fillId="16" borderId="61" xfId="0" applyFill="1" applyBorder="1" applyAlignment="1">
      <alignment horizontal="center" vertical="center"/>
    </xf>
    <xf numFmtId="0" fontId="0" fillId="3" borderId="11" xfId="0" applyFill="1" applyBorder="1">
      <alignment vertical="center"/>
    </xf>
    <xf numFmtId="0" fontId="0" fillId="3" borderId="55" xfId="0" applyFill="1" applyBorder="1">
      <alignment vertical="center"/>
    </xf>
    <xf numFmtId="0" fontId="0" fillId="11" borderId="75" xfId="0" applyFill="1" applyBorder="1">
      <alignment vertical="center"/>
    </xf>
    <xf numFmtId="0" fontId="7" fillId="3" borderId="34" xfId="0" applyFont="1" applyFill="1" applyBorder="1">
      <alignment vertical="center"/>
    </xf>
    <xf numFmtId="0" fontId="0" fillId="11" borderId="73" xfId="0" applyFill="1" applyBorder="1">
      <alignment vertical="center"/>
    </xf>
    <xf numFmtId="0" fontId="10" fillId="3" borderId="42" xfId="0" applyFont="1" applyFill="1" applyBorder="1">
      <alignment vertical="center"/>
    </xf>
    <xf numFmtId="0" fontId="0" fillId="11" borderId="41" xfId="0" applyFill="1" applyBorder="1">
      <alignment vertical="center"/>
    </xf>
    <xf numFmtId="0" fontId="8" fillId="3" borderId="21" xfId="0" applyFont="1" applyFill="1" applyBorder="1">
      <alignment vertical="center"/>
    </xf>
    <xf numFmtId="0" fontId="0" fillId="11" borderId="40" xfId="0" applyFill="1" applyBorder="1">
      <alignment vertical="center"/>
    </xf>
    <xf numFmtId="0" fontId="8" fillId="3" borderId="53" xfId="0" applyFont="1" applyFill="1" applyBorder="1">
      <alignment vertical="center"/>
    </xf>
    <xf numFmtId="0" fontId="10" fillId="3" borderId="14" xfId="0" applyFont="1" applyFill="1" applyBorder="1">
      <alignment vertical="center"/>
    </xf>
    <xf numFmtId="0" fontId="8" fillId="3" borderId="34" xfId="0" applyFont="1" applyFill="1" applyBorder="1">
      <alignment vertical="center"/>
    </xf>
    <xf numFmtId="0" fontId="0" fillId="0" borderId="37" xfId="0" applyBorder="1">
      <alignment vertical="center"/>
    </xf>
    <xf numFmtId="0" fontId="8" fillId="3" borderId="33" xfId="0" applyFont="1" applyFill="1" applyBorder="1">
      <alignment vertical="center"/>
    </xf>
    <xf numFmtId="0" fontId="11" fillId="0" borderId="0" xfId="0" applyFont="1">
      <alignment vertical="center"/>
    </xf>
    <xf numFmtId="0" fontId="12" fillId="0" borderId="0" xfId="0" applyFont="1">
      <alignment vertical="center"/>
    </xf>
    <xf numFmtId="0" fontId="0" fillId="0" borderId="47" xfId="0" applyBorder="1" applyAlignment="1">
      <alignment horizontal="center" vertical="center"/>
    </xf>
    <xf numFmtId="0" fontId="0" fillId="2" borderId="12" xfId="0" applyFill="1" applyBorder="1">
      <alignment vertical="center"/>
    </xf>
    <xf numFmtId="0" fontId="0" fillId="6" borderId="41" xfId="0" applyFill="1" applyBorder="1">
      <alignment vertical="center"/>
    </xf>
    <xf numFmtId="0" fontId="0" fillId="6" borderId="0" xfId="0" applyFill="1" applyBorder="1">
      <alignment vertical="center"/>
    </xf>
    <xf numFmtId="0" fontId="0" fillId="6" borderId="40" xfId="0" applyFill="1" applyBorder="1">
      <alignment vertical="center"/>
    </xf>
    <xf numFmtId="0" fontId="0" fillId="6" borderId="39" xfId="0" applyFill="1" applyBorder="1">
      <alignment vertical="center"/>
    </xf>
    <xf numFmtId="0" fontId="0" fillId="6" borderId="22" xfId="0" applyFill="1" applyBorder="1">
      <alignment vertical="center"/>
    </xf>
    <xf numFmtId="0" fontId="0" fillId="6" borderId="34" xfId="0" applyFill="1" applyBorder="1">
      <alignment vertical="center"/>
    </xf>
    <xf numFmtId="0" fontId="0" fillId="12" borderId="12" xfId="0" applyFill="1" applyBorder="1">
      <alignment vertical="center"/>
    </xf>
    <xf numFmtId="0" fontId="0" fillId="12" borderId="12" xfId="0" applyFill="1" applyBorder="1" applyAlignment="1">
      <alignment horizontal="center" vertical="center"/>
    </xf>
    <xf numFmtId="0" fontId="0" fillId="12" borderId="13" xfId="0" applyFill="1" applyBorder="1" applyAlignment="1">
      <alignment horizontal="center" vertical="center"/>
    </xf>
    <xf numFmtId="0" fontId="0" fillId="12" borderId="11" xfId="0" applyFill="1" applyBorder="1">
      <alignment vertical="center"/>
    </xf>
    <xf numFmtId="0" fontId="0" fillId="12" borderId="13" xfId="0" applyFill="1" applyBorder="1">
      <alignment vertical="center"/>
    </xf>
    <xf numFmtId="0" fontId="0" fillId="12" borderId="14" xfId="0" applyFill="1" applyBorder="1">
      <alignment vertical="center"/>
    </xf>
    <xf numFmtId="0" fontId="0" fillId="12" borderId="22" xfId="0" applyFill="1" applyBorder="1">
      <alignment vertical="center"/>
    </xf>
    <xf numFmtId="0" fontId="0" fillId="12" borderId="22" xfId="0" applyFill="1" applyBorder="1" applyAlignment="1">
      <alignment horizontal="center" vertical="center"/>
    </xf>
    <xf numFmtId="0" fontId="0" fillId="12" borderId="23" xfId="0" applyFill="1" applyBorder="1" applyAlignment="1">
      <alignment horizontal="center" vertical="center"/>
    </xf>
    <xf numFmtId="0" fontId="0" fillId="12" borderId="24" xfId="0" applyFill="1" applyBorder="1" applyAlignment="1">
      <alignment horizontal="center" vertical="center"/>
    </xf>
    <xf numFmtId="0" fontId="0" fillId="12" borderId="25" xfId="0" applyFill="1" applyBorder="1">
      <alignment vertical="center"/>
    </xf>
    <xf numFmtId="0" fontId="0" fillId="12" borderId="24" xfId="0" applyFill="1" applyBorder="1" applyAlignment="1">
      <alignment horizontal="right" vertical="center"/>
    </xf>
    <xf numFmtId="0" fontId="0" fillId="12" borderId="35" xfId="0" applyFill="1" applyBorder="1">
      <alignment vertical="center"/>
    </xf>
    <xf numFmtId="0" fontId="0" fillId="12" borderId="34" xfId="0" applyFill="1" applyBorder="1">
      <alignment vertical="center"/>
    </xf>
    <xf numFmtId="0" fontId="0" fillId="12" borderId="34" xfId="0" applyFill="1" applyBorder="1" applyAlignment="1">
      <alignment horizontal="center" vertical="center"/>
    </xf>
    <xf numFmtId="0" fontId="0" fillId="12" borderId="35" xfId="0" applyFill="1" applyBorder="1" applyAlignment="1">
      <alignment horizontal="center" vertical="center"/>
    </xf>
    <xf numFmtId="0" fontId="0" fillId="12" borderId="36" xfId="0" applyFill="1" applyBorder="1" applyAlignment="1">
      <alignment horizontal="center" vertical="center"/>
    </xf>
    <xf numFmtId="0" fontId="0" fillId="12" borderId="37" xfId="0" applyFill="1" applyBorder="1">
      <alignment vertical="center"/>
    </xf>
    <xf numFmtId="0" fontId="0" fillId="12" borderId="36" xfId="0" applyFill="1" applyBorder="1">
      <alignment vertical="center"/>
    </xf>
    <xf numFmtId="0" fontId="0" fillId="12" borderId="38" xfId="0" applyFill="1" applyBorder="1">
      <alignment vertical="center"/>
    </xf>
    <xf numFmtId="0" fontId="13" fillId="12" borderId="12" xfId="0" applyFont="1" applyFill="1" applyBorder="1">
      <alignment vertical="center"/>
    </xf>
    <xf numFmtId="0" fontId="14" fillId="12" borderId="39" xfId="0" applyFont="1" applyFill="1" applyBorder="1" applyAlignment="1">
      <alignment horizontal="center" vertical="center"/>
    </xf>
    <xf numFmtId="0" fontId="14" fillId="12" borderId="12" xfId="0" applyFont="1" applyFill="1" applyBorder="1" applyAlignment="1">
      <alignment horizontal="center" vertical="center"/>
    </xf>
    <xf numFmtId="0" fontId="0" fillId="12" borderId="13" xfId="0" applyFill="1" applyBorder="1" applyAlignment="1">
      <alignment horizontal="right" vertical="center"/>
    </xf>
    <xf numFmtId="0" fontId="0" fillId="6" borderId="29" xfId="0" applyFill="1" applyBorder="1">
      <alignment vertical="center"/>
    </xf>
    <xf numFmtId="0" fontId="0" fillId="6" borderId="25" xfId="0" applyFill="1" applyBorder="1">
      <alignment vertical="center"/>
    </xf>
    <xf numFmtId="0" fontId="0" fillId="0" borderId="25" xfId="0" applyFill="1" applyBorder="1" applyAlignment="1">
      <alignment horizontal="center" vertical="center"/>
    </xf>
    <xf numFmtId="0" fontId="0" fillId="12" borderId="25" xfId="0" applyFill="1" applyBorder="1" applyAlignment="1">
      <alignment horizontal="center" vertical="center"/>
    </xf>
    <xf numFmtId="0" fontId="0" fillId="12" borderId="37" xfId="0" applyFill="1" applyBorder="1" applyAlignment="1">
      <alignment horizontal="center" vertical="center"/>
    </xf>
    <xf numFmtId="0" fontId="0" fillId="15" borderId="25" xfId="0" applyFill="1" applyBorder="1">
      <alignment vertical="center"/>
    </xf>
    <xf numFmtId="0" fontId="0" fillId="0" borderId="25" xfId="0" applyBorder="1">
      <alignment vertical="center"/>
    </xf>
    <xf numFmtId="0" fontId="0" fillId="15" borderId="24" xfId="0" applyFill="1" applyBorder="1">
      <alignment vertical="center"/>
    </xf>
    <xf numFmtId="0" fontId="0" fillId="0" borderId="24" xfId="0" applyBorder="1">
      <alignment vertical="center"/>
    </xf>
    <xf numFmtId="0" fontId="0" fillId="16" borderId="25" xfId="0" applyFill="1" applyBorder="1">
      <alignment vertical="center"/>
    </xf>
    <xf numFmtId="0" fontId="0" fillId="16" borderId="24" xfId="0" applyFill="1" applyBorder="1">
      <alignment vertical="center"/>
    </xf>
    <xf numFmtId="0" fontId="15" fillId="0" borderId="76" xfId="0" applyFont="1" applyBorder="1" applyAlignment="1">
      <alignment horizontal="center" vertical="center" wrapText="1"/>
    </xf>
    <xf numFmtId="0" fontId="15" fillId="0" borderId="7" xfId="0" applyFont="1" applyBorder="1" applyAlignment="1">
      <alignment horizontal="center" vertical="center" wrapText="1"/>
    </xf>
    <xf numFmtId="0" fontId="15" fillId="0" borderId="77" xfId="0" applyFont="1" applyBorder="1" applyAlignment="1">
      <alignment vertical="center" wrapText="1"/>
    </xf>
    <xf numFmtId="0" fontId="15" fillId="0" borderId="72" xfId="0" applyFont="1" applyBorder="1" applyAlignment="1">
      <alignment horizontal="center" vertical="center" wrapText="1"/>
    </xf>
    <xf numFmtId="0" fontId="15" fillId="0" borderId="72" xfId="0" applyFont="1" applyBorder="1" applyAlignment="1">
      <alignment vertical="center" wrapText="1"/>
    </xf>
    <xf numFmtId="0" fontId="15" fillId="0" borderId="78" xfId="0" applyFont="1" applyBorder="1" applyAlignment="1">
      <alignment vertical="center" wrapText="1"/>
    </xf>
    <xf numFmtId="0" fontId="9" fillId="0" borderId="0" xfId="0" applyFont="1">
      <alignment vertical="center"/>
    </xf>
    <xf numFmtId="0" fontId="0" fillId="8" borderId="46" xfId="0" applyFill="1" applyBorder="1">
      <alignment vertical="center"/>
    </xf>
    <xf numFmtId="0" fontId="0" fillId="9" borderId="46" xfId="0" applyFill="1" applyBorder="1">
      <alignment vertical="center"/>
    </xf>
    <xf numFmtId="0" fontId="0" fillId="11" borderId="46" xfId="0" applyFill="1" applyBorder="1">
      <alignment vertical="center"/>
    </xf>
    <xf numFmtId="0" fontId="0" fillId="21" borderId="46" xfId="0" applyFill="1" applyBorder="1">
      <alignment vertical="center"/>
    </xf>
    <xf numFmtId="0" fontId="0" fillId="22" borderId="46" xfId="0" applyFill="1" applyBorder="1">
      <alignment vertical="center"/>
    </xf>
    <xf numFmtId="0" fontId="0" fillId="3" borderId="38" xfId="0" applyFill="1" applyBorder="1">
      <alignment vertical="center"/>
    </xf>
    <xf numFmtId="0" fontId="0" fillId="0" borderId="43" xfId="0" applyBorder="1">
      <alignment vertical="center"/>
    </xf>
    <xf numFmtId="0" fontId="0" fillId="0" borderId="45" xfId="0" applyBorder="1">
      <alignment vertical="center"/>
    </xf>
    <xf numFmtId="0" fontId="0" fillId="3" borderId="36" xfId="0" applyFill="1" applyBorder="1">
      <alignment vertical="center"/>
    </xf>
    <xf numFmtId="0" fontId="0" fillId="8" borderId="48" xfId="0" applyFill="1" applyBorder="1">
      <alignment vertical="center"/>
    </xf>
    <xf numFmtId="0" fontId="0" fillId="9" borderId="48" xfId="0" applyFill="1" applyBorder="1">
      <alignment vertical="center"/>
    </xf>
    <xf numFmtId="0" fontId="0" fillId="11" borderId="48" xfId="0" applyFill="1" applyBorder="1">
      <alignment vertical="center"/>
    </xf>
    <xf numFmtId="0" fontId="0" fillId="21" borderId="48" xfId="0" applyFill="1" applyBorder="1">
      <alignment vertical="center"/>
    </xf>
    <xf numFmtId="0" fontId="0" fillId="22" borderId="48" xfId="0" applyFill="1" applyBorder="1">
      <alignment vertical="center"/>
    </xf>
    <xf numFmtId="0" fontId="0" fillId="3" borderId="57" xfId="0" applyFill="1" applyBorder="1">
      <alignment vertical="center"/>
    </xf>
    <xf numFmtId="0" fontId="0" fillId="0" borderId="52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80" xfId="0" applyBorder="1" applyAlignment="1">
      <alignment horizontal="center" vertical="center"/>
    </xf>
    <xf numFmtId="0" fontId="0" fillId="20" borderId="46" xfId="0" quotePrefix="1" applyFill="1" applyBorder="1" applyAlignment="1">
      <alignment horizontal="center" vertical="center"/>
    </xf>
    <xf numFmtId="0" fontId="0" fillId="20" borderId="38" xfId="0" quotePrefix="1" applyFill="1" applyBorder="1" applyAlignment="1">
      <alignment horizontal="center" vertical="center"/>
    </xf>
    <xf numFmtId="0" fontId="0" fillId="20" borderId="49" xfId="0" quotePrefix="1" applyFill="1" applyBorder="1" applyAlignment="1">
      <alignment horizontal="center" vertical="center"/>
    </xf>
    <xf numFmtId="0" fontId="0" fillId="5" borderId="35" xfId="0" quotePrefix="1" applyFill="1" applyBorder="1" applyAlignment="1">
      <alignment horizontal="center" vertical="center"/>
    </xf>
    <xf numFmtId="0" fontId="0" fillId="5" borderId="47" xfId="0" applyFill="1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6" borderId="48" xfId="0" applyFill="1" applyBorder="1" applyAlignment="1">
      <alignment horizontal="center" vertical="center"/>
    </xf>
    <xf numFmtId="0" fontId="0" fillId="20" borderId="57" xfId="0" quotePrefix="1" applyFill="1" applyBorder="1" applyAlignment="1">
      <alignment horizontal="center" vertical="center"/>
    </xf>
    <xf numFmtId="0" fontId="0" fillId="20" borderId="36" xfId="0" quotePrefix="1" applyFill="1" applyBorder="1" applyAlignment="1">
      <alignment horizontal="center" vertical="center"/>
    </xf>
    <xf numFmtId="0" fontId="0" fillId="20" borderId="48" xfId="0" quotePrefix="1" applyFill="1" applyBorder="1" applyAlignment="1">
      <alignment horizontal="center" vertical="center"/>
    </xf>
    <xf numFmtId="0" fontId="0" fillId="6" borderId="48" xfId="0" applyFill="1" applyBorder="1">
      <alignment vertical="center"/>
    </xf>
    <xf numFmtId="0" fontId="0" fillId="0" borderId="34" xfId="0" applyFill="1" applyBorder="1" applyAlignment="1">
      <alignment horizontal="center" vertical="center"/>
    </xf>
    <xf numFmtId="0" fontId="0" fillId="0" borderId="67" xfId="0" applyFill="1" applyBorder="1" applyAlignment="1">
      <alignment horizontal="center" vertical="center"/>
    </xf>
    <xf numFmtId="0" fontId="6" fillId="0" borderId="55" xfId="0" applyFont="1" applyFill="1" applyBorder="1" applyAlignment="1">
      <alignment horizontal="center" vertical="center"/>
    </xf>
    <xf numFmtId="0" fontId="6" fillId="0" borderId="67" xfId="0" applyFont="1" applyFill="1" applyBorder="1" applyAlignment="1">
      <alignment horizontal="center" vertical="center"/>
    </xf>
    <xf numFmtId="0" fontId="6" fillId="0" borderId="47" xfId="0" applyFont="1" applyFill="1" applyBorder="1" applyAlignment="1">
      <alignment horizontal="center" vertical="center"/>
    </xf>
    <xf numFmtId="0" fontId="2" fillId="0" borderId="55" xfId="0" applyFont="1" applyFill="1" applyBorder="1" applyAlignment="1">
      <alignment horizontal="center" vertical="center"/>
    </xf>
    <xf numFmtId="0" fontId="2" fillId="0" borderId="47" xfId="0" applyFont="1" applyFill="1" applyBorder="1" applyAlignment="1">
      <alignment horizontal="center" vertical="center"/>
    </xf>
    <xf numFmtId="0" fontId="2" fillId="0" borderId="67" xfId="0" applyFont="1" applyFill="1" applyBorder="1" applyAlignment="1">
      <alignment horizontal="center" vertical="center"/>
    </xf>
    <xf numFmtId="0" fontId="0" fillId="0" borderId="58" xfId="0" applyFill="1" applyBorder="1" applyAlignment="1">
      <alignment horizontal="center" vertical="center"/>
    </xf>
    <xf numFmtId="0" fontId="2" fillId="0" borderId="50" xfId="0" applyFont="1" applyFill="1" applyBorder="1" applyAlignment="1">
      <alignment horizontal="center" vertical="center"/>
    </xf>
    <xf numFmtId="0" fontId="0" fillId="0" borderId="68" xfId="0" applyFill="1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0" borderId="81" xfId="0" applyFill="1" applyBorder="1" applyAlignment="1">
      <alignment horizontal="center" vertical="center"/>
    </xf>
    <xf numFmtId="0" fontId="0" fillId="0" borderId="73" xfId="0" applyBorder="1" applyAlignment="1">
      <alignment horizontal="center" vertical="center"/>
    </xf>
    <xf numFmtId="0" fontId="0" fillId="0" borderId="82" xfId="0" applyBorder="1" applyAlignment="1">
      <alignment horizontal="center" vertical="center"/>
    </xf>
    <xf numFmtId="0" fontId="0" fillId="0" borderId="82" xfId="0" quotePrefix="1" applyBorder="1" applyAlignment="1">
      <alignment horizontal="center" vertical="center"/>
    </xf>
    <xf numFmtId="0" fontId="0" fillId="6" borderId="82" xfId="0" applyFill="1" applyBorder="1" applyAlignment="1">
      <alignment horizontal="center" vertical="center"/>
    </xf>
    <xf numFmtId="0" fontId="0" fillId="6" borderId="82" xfId="0" quotePrefix="1" applyFill="1" applyBorder="1" applyAlignment="1">
      <alignment horizontal="center" vertical="center"/>
    </xf>
    <xf numFmtId="0" fontId="0" fillId="0" borderId="82" xfId="0" applyBorder="1">
      <alignment vertical="center"/>
    </xf>
    <xf numFmtId="0" fontId="0" fillId="0" borderId="83" xfId="0" applyBorder="1">
      <alignment vertical="center"/>
    </xf>
    <xf numFmtId="0" fontId="0" fillId="3" borderId="18" xfId="0" applyFill="1" applyBorder="1" applyAlignment="1">
      <alignment horizontal="center" vertical="center"/>
    </xf>
    <xf numFmtId="0" fontId="0" fillId="3" borderId="62" xfId="0" applyFill="1" applyBorder="1">
      <alignment vertical="center"/>
    </xf>
    <xf numFmtId="0" fontId="0" fillId="6" borderId="47" xfId="0" applyFill="1" applyBorder="1" applyAlignment="1">
      <alignment horizontal="center" vertical="center"/>
    </xf>
    <xf numFmtId="0" fontId="0" fillId="6" borderId="46" xfId="0" applyFill="1" applyBorder="1" applyAlignment="1">
      <alignment horizontal="center" vertical="center"/>
    </xf>
    <xf numFmtId="0" fontId="0" fillId="20" borderId="39" xfId="0" applyFill="1" applyBorder="1">
      <alignment vertical="center"/>
    </xf>
    <xf numFmtId="0" fontId="0" fillId="20" borderId="39" xfId="0" applyFill="1" applyBorder="1" applyAlignment="1">
      <alignment horizontal="center" vertical="center"/>
    </xf>
    <xf numFmtId="0" fontId="0" fillId="20" borderId="12" xfId="0" applyFill="1" applyBorder="1" applyAlignment="1">
      <alignment horizontal="center" vertical="center"/>
    </xf>
    <xf numFmtId="0" fontId="0" fillId="20" borderId="13" xfId="0" applyFill="1" applyBorder="1" applyAlignment="1">
      <alignment horizontal="center" vertical="center"/>
    </xf>
    <xf numFmtId="0" fontId="0" fillId="20" borderId="11" xfId="0" applyFill="1" applyBorder="1">
      <alignment vertical="center"/>
    </xf>
    <xf numFmtId="0" fontId="0" fillId="20" borderId="12" xfId="0" applyFill="1" applyBorder="1">
      <alignment vertical="center"/>
    </xf>
    <xf numFmtId="0" fontId="0" fillId="20" borderId="13" xfId="0" applyFill="1" applyBorder="1">
      <alignment vertical="center"/>
    </xf>
    <xf numFmtId="0" fontId="0" fillId="20" borderId="14" xfId="0" applyFill="1" applyBorder="1">
      <alignment vertical="center"/>
    </xf>
    <xf numFmtId="0" fontId="0" fillId="20" borderId="22" xfId="0" applyFill="1" applyBorder="1">
      <alignment vertical="center"/>
    </xf>
    <xf numFmtId="0" fontId="0" fillId="20" borderId="22" xfId="0" applyFill="1" applyBorder="1" applyAlignment="1">
      <alignment horizontal="center" vertical="center"/>
    </xf>
    <xf numFmtId="0" fontId="0" fillId="20" borderId="23" xfId="0" applyFill="1" applyBorder="1" applyAlignment="1">
      <alignment horizontal="center" vertical="center"/>
    </xf>
    <xf numFmtId="0" fontId="0" fillId="20" borderId="24" xfId="0" applyFill="1" applyBorder="1" applyAlignment="1">
      <alignment horizontal="center" vertical="center"/>
    </xf>
    <xf numFmtId="0" fontId="0" fillId="20" borderId="25" xfId="0" applyFill="1" applyBorder="1">
      <alignment vertical="center"/>
    </xf>
    <xf numFmtId="0" fontId="0" fillId="20" borderId="23" xfId="0" applyFill="1" applyBorder="1">
      <alignment vertical="center"/>
    </xf>
    <xf numFmtId="0" fontId="0" fillId="20" borderId="24" xfId="0" applyFill="1" applyBorder="1">
      <alignment vertical="center"/>
    </xf>
    <xf numFmtId="0" fontId="0" fillId="20" borderId="26" xfId="0" applyFill="1" applyBorder="1">
      <alignment vertical="center"/>
    </xf>
    <xf numFmtId="0" fontId="0" fillId="20" borderId="34" xfId="0" applyFill="1" applyBorder="1">
      <alignment vertical="center"/>
    </xf>
    <xf numFmtId="0" fontId="0" fillId="20" borderId="34" xfId="0" applyFill="1" applyBorder="1" applyAlignment="1">
      <alignment horizontal="center" vertical="center"/>
    </xf>
    <xf numFmtId="0" fontId="0" fillId="20" borderId="35" xfId="0" applyFill="1" applyBorder="1" applyAlignment="1">
      <alignment horizontal="center" vertical="center"/>
    </xf>
    <xf numFmtId="0" fontId="0" fillId="20" borderId="36" xfId="0" applyFill="1" applyBorder="1" applyAlignment="1">
      <alignment horizontal="center" vertical="center"/>
    </xf>
    <xf numFmtId="0" fontId="0" fillId="20" borderId="37" xfId="0" applyFill="1" applyBorder="1">
      <alignment vertical="center"/>
    </xf>
    <xf numFmtId="0" fontId="0" fillId="20" borderId="35" xfId="0" applyFill="1" applyBorder="1">
      <alignment vertical="center"/>
    </xf>
    <xf numFmtId="0" fontId="0" fillId="20" borderId="36" xfId="0" applyFill="1" applyBorder="1">
      <alignment vertical="center"/>
    </xf>
    <xf numFmtId="0" fontId="0" fillId="20" borderId="38" xfId="0" applyFill="1" applyBorder="1">
      <alignment vertical="center"/>
    </xf>
    <xf numFmtId="0" fontId="0" fillId="2" borderId="23" xfId="0" applyFill="1" applyBorder="1">
      <alignment vertical="center"/>
    </xf>
    <xf numFmtId="0" fontId="0" fillId="2" borderId="26" xfId="0" applyFill="1" applyBorder="1">
      <alignment vertical="center"/>
    </xf>
    <xf numFmtId="0" fontId="0" fillId="2" borderId="35" xfId="0" applyFill="1" applyBorder="1">
      <alignment vertical="center"/>
    </xf>
    <xf numFmtId="0" fontId="0" fillId="2" borderId="14" xfId="0" applyFill="1" applyBorder="1">
      <alignment vertical="center"/>
    </xf>
    <xf numFmtId="0" fontId="0" fillId="2" borderId="38" xfId="0" applyFill="1" applyBorder="1">
      <alignment vertical="center"/>
    </xf>
    <xf numFmtId="0" fontId="0" fillId="5" borderId="39" xfId="0" applyFill="1" applyBorder="1">
      <alignment vertical="center"/>
    </xf>
    <xf numFmtId="0" fontId="0" fillId="5" borderId="39" xfId="0" applyFill="1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0" fillId="5" borderId="11" xfId="0" applyFill="1" applyBorder="1">
      <alignment vertical="center"/>
    </xf>
    <xf numFmtId="0" fontId="0" fillId="5" borderId="12" xfId="0" applyFill="1" applyBorder="1">
      <alignment vertical="center"/>
    </xf>
    <xf numFmtId="0" fontId="0" fillId="5" borderId="13" xfId="0" applyFill="1" applyBorder="1">
      <alignment vertical="center"/>
    </xf>
    <xf numFmtId="0" fontId="0" fillId="5" borderId="14" xfId="0" applyFill="1" applyBorder="1">
      <alignment vertical="center"/>
    </xf>
    <xf numFmtId="0" fontId="0" fillId="5" borderId="22" xfId="0" applyFill="1" applyBorder="1">
      <alignment vertical="center"/>
    </xf>
    <xf numFmtId="0" fontId="0" fillId="5" borderId="22" xfId="0" applyFill="1" applyBorder="1" applyAlignment="1">
      <alignment horizontal="center" vertical="center"/>
    </xf>
    <xf numFmtId="0" fontId="0" fillId="5" borderId="23" xfId="0" applyFill="1" applyBorder="1" applyAlignment="1">
      <alignment horizontal="center" vertical="center"/>
    </xf>
    <xf numFmtId="0" fontId="0" fillId="5" borderId="24" xfId="0" applyFill="1" applyBorder="1" applyAlignment="1">
      <alignment horizontal="center" vertical="center"/>
    </xf>
    <xf numFmtId="0" fontId="0" fillId="5" borderId="25" xfId="0" applyFill="1" applyBorder="1">
      <alignment vertical="center"/>
    </xf>
    <xf numFmtId="0" fontId="0" fillId="5" borderId="23" xfId="0" applyFill="1" applyBorder="1">
      <alignment vertical="center"/>
    </xf>
    <xf numFmtId="0" fontId="0" fillId="5" borderId="24" xfId="0" applyFill="1" applyBorder="1">
      <alignment vertical="center"/>
    </xf>
    <xf numFmtId="0" fontId="0" fillId="5" borderId="26" xfId="0" applyFill="1" applyBorder="1">
      <alignment vertical="center"/>
    </xf>
    <xf numFmtId="0" fontId="0" fillId="5" borderId="34" xfId="0" applyFill="1" applyBorder="1">
      <alignment vertical="center"/>
    </xf>
    <xf numFmtId="0" fontId="0" fillId="5" borderId="34" xfId="0" applyFill="1" applyBorder="1" applyAlignment="1">
      <alignment horizontal="center" vertical="center"/>
    </xf>
    <xf numFmtId="0" fontId="0" fillId="5" borderId="35" xfId="0" applyFill="1" applyBorder="1" applyAlignment="1">
      <alignment horizontal="center" vertical="center"/>
    </xf>
    <xf numFmtId="0" fontId="0" fillId="5" borderId="36" xfId="0" applyFill="1" applyBorder="1" applyAlignment="1">
      <alignment horizontal="center" vertical="center"/>
    </xf>
    <xf numFmtId="0" fontId="0" fillId="5" borderId="37" xfId="0" applyFill="1" applyBorder="1">
      <alignment vertical="center"/>
    </xf>
    <xf numFmtId="0" fontId="0" fillId="5" borderId="35" xfId="0" applyFill="1" applyBorder="1">
      <alignment vertical="center"/>
    </xf>
    <xf numFmtId="0" fontId="0" fillId="5" borderId="36" xfId="0" applyFill="1" applyBorder="1">
      <alignment vertical="center"/>
    </xf>
    <xf numFmtId="0" fontId="0" fillId="5" borderId="38" xfId="0" applyFill="1" applyBorder="1">
      <alignment vertical="center"/>
    </xf>
    <xf numFmtId="0" fontId="0" fillId="5" borderId="17" xfId="0" applyFill="1" applyBorder="1">
      <alignment vertical="center"/>
    </xf>
    <xf numFmtId="0" fontId="0" fillId="5" borderId="17" xfId="0" applyFill="1" applyBorder="1" applyAlignment="1">
      <alignment horizontal="center" vertical="center"/>
    </xf>
    <xf numFmtId="0" fontId="0" fillId="5" borderId="19" xfId="0" applyFill="1" applyBorder="1" applyAlignment="1">
      <alignment horizontal="center" vertical="center"/>
    </xf>
    <xf numFmtId="0" fontId="0" fillId="5" borderId="20" xfId="0" applyFill="1" applyBorder="1">
      <alignment vertical="center"/>
    </xf>
    <xf numFmtId="0" fontId="0" fillId="5" borderId="16" xfId="0" applyFill="1" applyBorder="1">
      <alignment vertical="center"/>
    </xf>
    <xf numFmtId="0" fontId="0" fillId="5" borderId="19" xfId="0" applyFill="1" applyBorder="1">
      <alignment vertical="center"/>
    </xf>
    <xf numFmtId="0" fontId="0" fillId="5" borderId="15" xfId="0" applyFill="1" applyBorder="1">
      <alignment vertical="center"/>
    </xf>
    <xf numFmtId="0" fontId="0" fillId="5" borderId="23" xfId="0" applyFill="1" applyBorder="1" applyAlignment="1">
      <alignment horizontal="right" vertical="center"/>
    </xf>
    <xf numFmtId="0" fontId="0" fillId="0" borderId="0" xfId="0" applyFont="1">
      <alignment vertical="center"/>
    </xf>
    <xf numFmtId="0" fontId="0" fillId="23" borderId="13" xfId="0" applyFill="1" applyBorder="1">
      <alignment vertical="center"/>
    </xf>
    <xf numFmtId="0" fontId="0" fillId="24" borderId="47" xfId="0" applyFill="1" applyBorder="1">
      <alignment vertical="center"/>
    </xf>
    <xf numFmtId="0" fontId="16" fillId="24" borderId="47" xfId="0" applyFont="1" applyFill="1" applyBorder="1">
      <alignment vertical="center"/>
    </xf>
    <xf numFmtId="0" fontId="16" fillId="0" borderId="47" xfId="0" applyFont="1" applyBorder="1">
      <alignment vertical="center"/>
    </xf>
    <xf numFmtId="0" fontId="0" fillId="21" borderId="47" xfId="0" applyFill="1" applyBorder="1">
      <alignment vertical="center"/>
    </xf>
    <xf numFmtId="0" fontId="16" fillId="21" borderId="47" xfId="0" applyFont="1" applyFill="1" applyBorder="1">
      <alignment vertical="center"/>
    </xf>
    <xf numFmtId="0" fontId="16" fillId="0" borderId="12" xfId="0" applyFont="1" applyBorder="1">
      <alignment vertical="center"/>
    </xf>
    <xf numFmtId="0" fontId="0" fillId="0" borderId="13" xfId="0" applyBorder="1">
      <alignment vertical="center"/>
    </xf>
    <xf numFmtId="0" fontId="0" fillId="0" borderId="60" xfId="0" applyFill="1" applyBorder="1">
      <alignment vertical="center"/>
    </xf>
    <xf numFmtId="0" fontId="16" fillId="24" borderId="60" xfId="0" applyFont="1" applyFill="1" applyBorder="1">
      <alignment vertical="center"/>
    </xf>
    <xf numFmtId="0" fontId="0" fillId="24" borderId="50" xfId="0" applyFill="1" applyBorder="1">
      <alignment vertical="center"/>
    </xf>
    <xf numFmtId="0" fontId="16" fillId="24" borderId="35" xfId="0" applyFont="1" applyFill="1" applyBorder="1">
      <alignment vertical="center"/>
    </xf>
    <xf numFmtId="0" fontId="17" fillId="0" borderId="35" xfId="0" applyFont="1" applyBorder="1">
      <alignment vertical="center"/>
    </xf>
    <xf numFmtId="0" fontId="17" fillId="0" borderId="35" xfId="0" applyFont="1" applyFill="1" applyBorder="1">
      <alignment vertical="center"/>
    </xf>
    <xf numFmtId="0" fontId="17" fillId="0" borderId="47" xfId="0" applyFont="1" applyFill="1" applyBorder="1">
      <alignment vertical="center"/>
    </xf>
    <xf numFmtId="0" fontId="16" fillId="0" borderId="47" xfId="0" applyFont="1" applyFill="1" applyBorder="1">
      <alignment vertical="center"/>
    </xf>
    <xf numFmtId="0" fontId="0" fillId="0" borderId="46" xfId="0" applyFill="1" applyBorder="1">
      <alignment vertical="center"/>
    </xf>
    <xf numFmtId="0" fontId="17" fillId="0" borderId="47" xfId="0" applyFont="1" applyBorder="1">
      <alignment vertical="center"/>
    </xf>
    <xf numFmtId="0" fontId="17" fillId="24" borderId="47" xfId="0" applyFont="1" applyFill="1" applyBorder="1">
      <alignment vertical="center"/>
    </xf>
    <xf numFmtId="0" fontId="17" fillId="0" borderId="50" xfId="0" applyFont="1" applyFill="1" applyBorder="1">
      <alignment vertical="center"/>
    </xf>
    <xf numFmtId="0" fontId="0" fillId="0" borderId="49" xfId="0" applyFill="1" applyBorder="1">
      <alignment vertical="center"/>
    </xf>
    <xf numFmtId="0" fontId="0" fillId="24" borderId="48" xfId="0" applyFill="1" applyBorder="1">
      <alignment vertical="center"/>
    </xf>
    <xf numFmtId="0" fontId="0" fillId="24" borderId="46" xfId="0" applyFill="1" applyBorder="1">
      <alignment vertical="center"/>
    </xf>
    <xf numFmtId="0" fontId="0" fillId="0" borderId="0" xfId="0" applyAlignment="1"/>
    <xf numFmtId="0" fontId="0" fillId="0" borderId="0" xfId="0" applyAlignment="1">
      <alignment horizontal="right"/>
    </xf>
    <xf numFmtId="0" fontId="0" fillId="21" borderId="0" xfId="0" applyFill="1" applyAlignment="1">
      <alignment horizontal="right"/>
    </xf>
    <xf numFmtId="0" fontId="0" fillId="21" borderId="0" xfId="0" applyFill="1" applyAlignment="1"/>
    <xf numFmtId="0" fontId="18" fillId="0" borderId="26" xfId="0" applyFont="1" applyBorder="1">
      <alignment vertical="center"/>
    </xf>
    <xf numFmtId="0" fontId="18" fillId="0" borderId="25" xfId="0" applyFont="1" applyBorder="1">
      <alignment vertical="center"/>
    </xf>
    <xf numFmtId="0" fontId="18" fillId="0" borderId="38" xfId="0" applyFont="1" applyBorder="1">
      <alignment vertical="center"/>
    </xf>
    <xf numFmtId="0" fontId="18" fillId="0" borderId="37" xfId="0" applyFont="1" applyBorder="1">
      <alignment vertical="center"/>
    </xf>
    <xf numFmtId="0" fontId="0" fillId="8" borderId="53" xfId="0" applyFill="1" applyBorder="1">
      <alignment vertical="center"/>
    </xf>
    <xf numFmtId="0" fontId="18" fillId="25" borderId="23" xfId="0" applyFont="1" applyFill="1" applyBorder="1" applyAlignment="1">
      <alignment horizontal="center" vertical="center"/>
    </xf>
    <xf numFmtId="0" fontId="0" fillId="3" borderId="71" xfId="0" applyFill="1" applyBorder="1" applyAlignment="1">
      <alignment horizontal="center" vertical="center"/>
    </xf>
    <xf numFmtId="0" fontId="0" fillId="3" borderId="73" xfId="0" applyFill="1" applyBorder="1" applyAlignment="1">
      <alignment horizontal="center" vertical="center"/>
    </xf>
    <xf numFmtId="0" fontId="0" fillId="3" borderId="32" xfId="0" applyFill="1" applyBorder="1" applyAlignment="1">
      <alignment horizontal="center" vertical="center"/>
    </xf>
    <xf numFmtId="0" fontId="0" fillId="3" borderId="72" xfId="0" applyFill="1" applyBorder="1" applyAlignment="1">
      <alignment horizontal="center" vertical="center"/>
    </xf>
    <xf numFmtId="0" fontId="0" fillId="24" borderId="21" xfId="0" applyFill="1" applyBorder="1">
      <alignment vertical="center"/>
    </xf>
    <xf numFmtId="0" fontId="0" fillId="24" borderId="27" xfId="0" applyFill="1" applyBorder="1">
      <alignment vertical="center"/>
    </xf>
    <xf numFmtId="0" fontId="18" fillId="26" borderId="26" xfId="0" applyFont="1" applyFill="1" applyBorder="1">
      <alignment vertical="center"/>
    </xf>
    <xf numFmtId="0" fontId="0" fillId="26" borderId="26" xfId="0" applyFill="1" applyBorder="1">
      <alignment vertical="center"/>
    </xf>
    <xf numFmtId="0" fontId="0" fillId="26" borderId="23" xfId="0" applyFill="1" applyBorder="1">
      <alignment vertical="center"/>
    </xf>
    <xf numFmtId="0" fontId="18" fillId="27" borderId="39" xfId="0" applyFont="1" applyFill="1" applyBorder="1" applyAlignment="1">
      <alignment horizontal="center" vertical="center"/>
    </xf>
    <xf numFmtId="0" fontId="18" fillId="27" borderId="22" xfId="0" applyFont="1" applyFill="1" applyBorder="1" applyAlignment="1">
      <alignment horizontal="center" vertical="center"/>
    </xf>
    <xf numFmtId="0" fontId="18" fillId="27" borderId="34" xfId="0" applyFont="1" applyFill="1" applyBorder="1" applyAlignment="1">
      <alignment horizontal="center" vertical="center"/>
    </xf>
    <xf numFmtId="0" fontId="0" fillId="11" borderId="79" xfId="0" applyFill="1" applyBorder="1">
      <alignment vertical="center"/>
    </xf>
    <xf numFmtId="0" fontId="0" fillId="11" borderId="78" xfId="0" applyFill="1" applyBorder="1">
      <alignment vertical="center"/>
    </xf>
    <xf numFmtId="0" fontId="0" fillId="11" borderId="77" xfId="0" applyFill="1" applyBorder="1">
      <alignment vertical="center"/>
    </xf>
    <xf numFmtId="0" fontId="0" fillId="3" borderId="20" xfId="0" applyFill="1" applyBorder="1" applyAlignment="1">
      <alignment horizontal="center" vertical="center"/>
    </xf>
    <xf numFmtId="0" fontId="0" fillId="3" borderId="62" xfId="0" applyFill="1" applyBorder="1" applyAlignment="1">
      <alignment horizontal="center" vertical="center"/>
    </xf>
    <xf numFmtId="0" fontId="0" fillId="28" borderId="38" xfId="0" applyFill="1" applyBorder="1">
      <alignment vertical="center"/>
    </xf>
    <xf numFmtId="0" fontId="0" fillId="28" borderId="35" xfId="0" applyFill="1" applyBorder="1">
      <alignment vertical="center"/>
    </xf>
    <xf numFmtId="0" fontId="0" fillId="28" borderId="36" xfId="0" applyFill="1" applyBorder="1">
      <alignment vertical="center"/>
    </xf>
    <xf numFmtId="0" fontId="0" fillId="28" borderId="24" xfId="0" applyFill="1" applyBorder="1">
      <alignment vertical="center"/>
    </xf>
    <xf numFmtId="0" fontId="0" fillId="6" borderId="17" xfId="0" applyFill="1" applyBorder="1">
      <alignment vertical="center"/>
    </xf>
    <xf numFmtId="0" fontId="0" fillId="16" borderId="35" xfId="0" applyFill="1" applyBorder="1">
      <alignment vertical="center"/>
    </xf>
    <xf numFmtId="0" fontId="0" fillId="6" borderId="12" xfId="0" applyFill="1" applyBorder="1">
      <alignment vertical="center"/>
    </xf>
    <xf numFmtId="0" fontId="0" fillId="6" borderId="35" xfId="0" applyFill="1" applyBorder="1">
      <alignment vertical="center"/>
    </xf>
    <xf numFmtId="0" fontId="19" fillId="0" borderId="23" xfId="0" applyFont="1" applyBorder="1">
      <alignment vertical="center"/>
    </xf>
    <xf numFmtId="0" fontId="0" fillId="0" borderId="39" xfId="0" applyFill="1" applyBorder="1">
      <alignment vertical="center"/>
    </xf>
    <xf numFmtId="0" fontId="0" fillId="0" borderId="22" xfId="0" applyFill="1" applyBorder="1">
      <alignment vertical="center"/>
    </xf>
    <xf numFmtId="0" fontId="0" fillId="0" borderId="34" xfId="0" applyFill="1" applyBorder="1">
      <alignment vertical="center"/>
    </xf>
    <xf numFmtId="0" fontId="15" fillId="0" borderId="79" xfId="0" applyFont="1" applyBorder="1" applyAlignment="1">
      <alignment horizontal="center" vertical="center" wrapText="1"/>
    </xf>
    <xf numFmtId="0" fontId="15" fillId="0" borderId="77" xfId="0" applyFont="1" applyBorder="1" applyAlignment="1">
      <alignment horizontal="center" vertical="center" wrapText="1"/>
    </xf>
    <xf numFmtId="0" fontId="15" fillId="0" borderId="79" xfId="0" applyFont="1" applyBorder="1" applyAlignment="1">
      <alignment vertical="center" wrapText="1"/>
    </xf>
    <xf numFmtId="0" fontId="15" fillId="0" borderId="77" xfId="0" applyFont="1" applyBorder="1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工数管理!$B$153</c:f>
              <c:strCache>
                <c:ptCount val="1"/>
                <c:pt idx="0">
                  <c:v>要求
分析</c:v>
                </c:pt>
              </c:strCache>
            </c:strRef>
          </c:tx>
          <c:cat>
            <c:strRef>
              <c:f>工数管理!$C$152:$I$152</c:f>
              <c:strCache>
                <c:ptCount val="7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</c:strCache>
            </c:strRef>
          </c:cat>
          <c:val>
            <c:numRef>
              <c:f>工数管理!$C$153:$I$153</c:f>
              <c:numCache>
                <c:formatCode>General</c:formatCode>
                <c:ptCount val="7"/>
                <c:pt idx="0">
                  <c:v>13.5</c:v>
                </c:pt>
                <c:pt idx="1">
                  <c:v>15</c:v>
                </c:pt>
                <c:pt idx="2">
                  <c:v>35</c:v>
                </c:pt>
                <c:pt idx="3">
                  <c:v>12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47-4441-8CBC-9A6B3266BC8B}"/>
            </c:ext>
          </c:extLst>
        </c:ser>
        <c:ser>
          <c:idx val="1"/>
          <c:order val="1"/>
          <c:tx>
            <c:strRef>
              <c:f>工数管理!$B$154</c:f>
              <c:strCache>
                <c:ptCount val="1"/>
                <c:pt idx="0">
                  <c:v>アーキテクチャ
設計</c:v>
                </c:pt>
              </c:strCache>
            </c:strRef>
          </c:tx>
          <c:cat>
            <c:strRef>
              <c:f>工数管理!$C$152:$I$152</c:f>
              <c:strCache>
                <c:ptCount val="7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</c:strCache>
            </c:strRef>
          </c:cat>
          <c:val>
            <c:numRef>
              <c:f>工数管理!$C$154:$I$154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17.5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47-4441-8CBC-9A6B3266BC8B}"/>
            </c:ext>
          </c:extLst>
        </c:ser>
        <c:ser>
          <c:idx val="2"/>
          <c:order val="2"/>
          <c:tx>
            <c:strRef>
              <c:f>工数管理!$B$155</c:f>
              <c:strCache>
                <c:ptCount val="1"/>
                <c:pt idx="0">
                  <c:v>モデル
作成</c:v>
                </c:pt>
              </c:strCache>
            </c:strRef>
          </c:tx>
          <c:cat>
            <c:strRef>
              <c:f>工数管理!$C$152:$I$152</c:f>
              <c:strCache>
                <c:ptCount val="7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</c:strCache>
            </c:strRef>
          </c:cat>
          <c:val>
            <c:numRef>
              <c:f>工数管理!$C$155:$I$155</c:f>
              <c:numCache>
                <c:formatCode>General</c:formatCode>
                <c:ptCount val="7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19</c:v>
                </c:pt>
                <c:pt idx="4">
                  <c:v>18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D47-4441-8CBC-9A6B3266BC8B}"/>
            </c:ext>
          </c:extLst>
        </c:ser>
        <c:ser>
          <c:idx val="3"/>
          <c:order val="3"/>
          <c:tx>
            <c:strRef>
              <c:f>工数管理!$B$156</c:f>
              <c:strCache>
                <c:ptCount val="1"/>
                <c:pt idx="0">
                  <c:v>SW実装
検証</c:v>
                </c:pt>
              </c:strCache>
            </c:strRef>
          </c:tx>
          <c:cat>
            <c:strRef>
              <c:f>工数管理!$C$152:$I$152</c:f>
              <c:strCache>
                <c:ptCount val="7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</c:strCache>
            </c:strRef>
          </c:cat>
          <c:val>
            <c:numRef>
              <c:f>工数管理!$C$156:$I$156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19.5</c:v>
                </c:pt>
                <c:pt idx="4">
                  <c:v>57.5</c:v>
                </c:pt>
                <c:pt idx="5">
                  <c:v>149.5</c:v>
                </c:pt>
                <c:pt idx="6">
                  <c:v>60.5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D47-4441-8CBC-9A6B3266BC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105728"/>
        <c:axId val="176111616"/>
      </c:areaChart>
      <c:catAx>
        <c:axId val="176105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6111616"/>
        <c:crosses val="autoZero"/>
        <c:auto val="1"/>
        <c:lblAlgn val="ctr"/>
        <c:lblOffset val="100"/>
        <c:noMultiLvlLbl val="0"/>
      </c:catAx>
      <c:valAx>
        <c:axId val="176111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6105728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5872501467863141E-2"/>
          <c:y val="0.11418317808313176"/>
          <c:w val="0.92333435812484854"/>
          <c:h val="0.68493095225841871"/>
        </c:manualLayout>
      </c:layout>
      <c:lineChart>
        <c:grouping val="standard"/>
        <c:varyColors val="0"/>
        <c:ser>
          <c:idx val="0"/>
          <c:order val="0"/>
          <c:tx>
            <c:strRef>
              <c:f>工数管理!$B$67</c:f>
              <c:strCache>
                <c:ptCount val="1"/>
                <c:pt idx="0">
                  <c:v>月の上限</c:v>
                </c:pt>
              </c:strCache>
            </c:strRef>
          </c:tx>
          <c:marker>
            <c:symbol val="none"/>
          </c:marker>
          <c:cat>
            <c:strRef>
              <c:f>工数管理!$C$66:$AD$66</c:f>
              <c:strCache>
                <c:ptCount val="28"/>
                <c:pt idx="0">
                  <c:v>3月1W</c:v>
                </c:pt>
                <c:pt idx="1">
                  <c:v>3月2W</c:v>
                </c:pt>
                <c:pt idx="2">
                  <c:v>3月3W</c:v>
                </c:pt>
                <c:pt idx="3">
                  <c:v>3月4W</c:v>
                </c:pt>
                <c:pt idx="4">
                  <c:v>4月1W</c:v>
                </c:pt>
                <c:pt idx="5">
                  <c:v>4月2W</c:v>
                </c:pt>
                <c:pt idx="6">
                  <c:v>4月3W</c:v>
                </c:pt>
                <c:pt idx="7">
                  <c:v>4月4W</c:v>
                </c:pt>
                <c:pt idx="8">
                  <c:v>5月1W</c:v>
                </c:pt>
                <c:pt idx="9">
                  <c:v>5月2W</c:v>
                </c:pt>
                <c:pt idx="10">
                  <c:v>5月3W</c:v>
                </c:pt>
                <c:pt idx="11">
                  <c:v>5月4W</c:v>
                </c:pt>
                <c:pt idx="12">
                  <c:v>6月1W</c:v>
                </c:pt>
                <c:pt idx="13">
                  <c:v>6月2W</c:v>
                </c:pt>
                <c:pt idx="14">
                  <c:v>6月3W</c:v>
                </c:pt>
                <c:pt idx="15">
                  <c:v>6月4W</c:v>
                </c:pt>
                <c:pt idx="16">
                  <c:v>7月1W</c:v>
                </c:pt>
                <c:pt idx="17">
                  <c:v>7月2W</c:v>
                </c:pt>
                <c:pt idx="18">
                  <c:v>7月3W</c:v>
                </c:pt>
                <c:pt idx="19">
                  <c:v>7月4W</c:v>
                </c:pt>
                <c:pt idx="20">
                  <c:v>8月1W</c:v>
                </c:pt>
                <c:pt idx="21">
                  <c:v>8月2W</c:v>
                </c:pt>
                <c:pt idx="22">
                  <c:v>8月3W</c:v>
                </c:pt>
                <c:pt idx="23">
                  <c:v>8月4W</c:v>
                </c:pt>
                <c:pt idx="24">
                  <c:v>9月1W</c:v>
                </c:pt>
                <c:pt idx="25">
                  <c:v>9月2W</c:v>
                </c:pt>
                <c:pt idx="26">
                  <c:v>9月3W</c:v>
                </c:pt>
                <c:pt idx="27">
                  <c:v>9月4W</c:v>
                </c:pt>
              </c:strCache>
            </c:strRef>
          </c:cat>
          <c:val>
            <c:numRef>
              <c:f>工数管理!$C$67:$AD$67</c:f>
              <c:numCache>
                <c:formatCode>General</c:formatCode>
                <c:ptCount val="28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EB-4F4F-8D81-A4B3707D3229}"/>
            </c:ext>
          </c:extLst>
        </c:ser>
        <c:ser>
          <c:idx val="1"/>
          <c:order val="1"/>
          <c:tx>
            <c:strRef>
              <c:f>工数管理!$B$68</c:f>
              <c:strCache>
                <c:ptCount val="1"/>
                <c:pt idx="0">
                  <c:v>太田実績[h]</c:v>
                </c:pt>
              </c:strCache>
            </c:strRef>
          </c:tx>
          <c:marker>
            <c:symbol val="none"/>
          </c:marker>
          <c:cat>
            <c:strRef>
              <c:f>工数管理!$C$66:$AD$66</c:f>
              <c:strCache>
                <c:ptCount val="28"/>
                <c:pt idx="0">
                  <c:v>3月1W</c:v>
                </c:pt>
                <c:pt idx="1">
                  <c:v>3月2W</c:v>
                </c:pt>
                <c:pt idx="2">
                  <c:v>3月3W</c:v>
                </c:pt>
                <c:pt idx="3">
                  <c:v>3月4W</c:v>
                </c:pt>
                <c:pt idx="4">
                  <c:v>4月1W</c:v>
                </c:pt>
                <c:pt idx="5">
                  <c:v>4月2W</c:v>
                </c:pt>
                <c:pt idx="6">
                  <c:v>4月3W</c:v>
                </c:pt>
                <c:pt idx="7">
                  <c:v>4月4W</c:v>
                </c:pt>
                <c:pt idx="8">
                  <c:v>5月1W</c:v>
                </c:pt>
                <c:pt idx="9">
                  <c:v>5月2W</c:v>
                </c:pt>
                <c:pt idx="10">
                  <c:v>5月3W</c:v>
                </c:pt>
                <c:pt idx="11">
                  <c:v>5月4W</c:v>
                </c:pt>
                <c:pt idx="12">
                  <c:v>6月1W</c:v>
                </c:pt>
                <c:pt idx="13">
                  <c:v>6月2W</c:v>
                </c:pt>
                <c:pt idx="14">
                  <c:v>6月3W</c:v>
                </c:pt>
                <c:pt idx="15">
                  <c:v>6月4W</c:v>
                </c:pt>
                <c:pt idx="16">
                  <c:v>7月1W</c:v>
                </c:pt>
                <c:pt idx="17">
                  <c:v>7月2W</c:v>
                </c:pt>
                <c:pt idx="18">
                  <c:v>7月3W</c:v>
                </c:pt>
                <c:pt idx="19">
                  <c:v>7月4W</c:v>
                </c:pt>
                <c:pt idx="20">
                  <c:v>8月1W</c:v>
                </c:pt>
                <c:pt idx="21">
                  <c:v>8月2W</c:v>
                </c:pt>
                <c:pt idx="22">
                  <c:v>8月3W</c:v>
                </c:pt>
                <c:pt idx="23">
                  <c:v>8月4W</c:v>
                </c:pt>
                <c:pt idx="24">
                  <c:v>9月1W</c:v>
                </c:pt>
                <c:pt idx="25">
                  <c:v>9月2W</c:v>
                </c:pt>
                <c:pt idx="26">
                  <c:v>9月3W</c:v>
                </c:pt>
                <c:pt idx="27">
                  <c:v>9月4W</c:v>
                </c:pt>
              </c:strCache>
            </c:strRef>
          </c:cat>
          <c:val>
            <c:numRef>
              <c:f>工数管理!$C$68:$AD$68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6.5</c:v>
                </c:pt>
                <c:pt idx="4">
                  <c:v>3</c:v>
                </c:pt>
                <c:pt idx="5">
                  <c:v>3</c:v>
                </c:pt>
                <c:pt idx="6">
                  <c:v>7</c:v>
                </c:pt>
                <c:pt idx="7">
                  <c:v>11.5</c:v>
                </c:pt>
                <c:pt idx="8">
                  <c:v>10</c:v>
                </c:pt>
                <c:pt idx="9">
                  <c:v>7</c:v>
                </c:pt>
                <c:pt idx="10">
                  <c:v>10</c:v>
                </c:pt>
                <c:pt idx="11">
                  <c:v>7.5</c:v>
                </c:pt>
                <c:pt idx="12">
                  <c:v>10</c:v>
                </c:pt>
                <c:pt idx="13">
                  <c:v>0</c:v>
                </c:pt>
                <c:pt idx="14">
                  <c:v>11</c:v>
                </c:pt>
                <c:pt idx="15">
                  <c:v>9</c:v>
                </c:pt>
                <c:pt idx="16">
                  <c:v>5</c:v>
                </c:pt>
                <c:pt idx="17">
                  <c:v>9</c:v>
                </c:pt>
                <c:pt idx="18">
                  <c:v>8</c:v>
                </c:pt>
                <c:pt idx="19">
                  <c:v>10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EB-4F4F-8D81-A4B3707D3229}"/>
            </c:ext>
          </c:extLst>
        </c:ser>
        <c:ser>
          <c:idx val="2"/>
          <c:order val="2"/>
          <c:tx>
            <c:strRef>
              <c:f>工数管理!$B$69</c:f>
              <c:strCache>
                <c:ptCount val="1"/>
                <c:pt idx="0">
                  <c:v>太田 月累計</c:v>
                </c:pt>
              </c:strCache>
            </c:strRef>
          </c:tx>
          <c:marker>
            <c:symbol val="none"/>
          </c:marker>
          <c:cat>
            <c:strRef>
              <c:f>工数管理!$C$66:$AD$66</c:f>
              <c:strCache>
                <c:ptCount val="28"/>
                <c:pt idx="0">
                  <c:v>3月1W</c:v>
                </c:pt>
                <c:pt idx="1">
                  <c:v>3月2W</c:v>
                </c:pt>
                <c:pt idx="2">
                  <c:v>3月3W</c:v>
                </c:pt>
                <c:pt idx="3">
                  <c:v>3月4W</c:v>
                </c:pt>
                <c:pt idx="4">
                  <c:v>4月1W</c:v>
                </c:pt>
                <c:pt idx="5">
                  <c:v>4月2W</c:v>
                </c:pt>
                <c:pt idx="6">
                  <c:v>4月3W</c:v>
                </c:pt>
                <c:pt idx="7">
                  <c:v>4月4W</c:v>
                </c:pt>
                <c:pt idx="8">
                  <c:v>5月1W</c:v>
                </c:pt>
                <c:pt idx="9">
                  <c:v>5月2W</c:v>
                </c:pt>
                <c:pt idx="10">
                  <c:v>5月3W</c:v>
                </c:pt>
                <c:pt idx="11">
                  <c:v>5月4W</c:v>
                </c:pt>
                <c:pt idx="12">
                  <c:v>6月1W</c:v>
                </c:pt>
                <c:pt idx="13">
                  <c:v>6月2W</c:v>
                </c:pt>
                <c:pt idx="14">
                  <c:v>6月3W</c:v>
                </c:pt>
                <c:pt idx="15">
                  <c:v>6月4W</c:v>
                </c:pt>
                <c:pt idx="16">
                  <c:v>7月1W</c:v>
                </c:pt>
                <c:pt idx="17">
                  <c:v>7月2W</c:v>
                </c:pt>
                <c:pt idx="18">
                  <c:v>7月3W</c:v>
                </c:pt>
                <c:pt idx="19">
                  <c:v>7月4W</c:v>
                </c:pt>
                <c:pt idx="20">
                  <c:v>8月1W</c:v>
                </c:pt>
                <c:pt idx="21">
                  <c:v>8月2W</c:v>
                </c:pt>
                <c:pt idx="22">
                  <c:v>8月3W</c:v>
                </c:pt>
                <c:pt idx="23">
                  <c:v>8月4W</c:v>
                </c:pt>
                <c:pt idx="24">
                  <c:v>9月1W</c:v>
                </c:pt>
                <c:pt idx="25">
                  <c:v>9月2W</c:v>
                </c:pt>
                <c:pt idx="26">
                  <c:v>9月3W</c:v>
                </c:pt>
                <c:pt idx="27">
                  <c:v>9月4W</c:v>
                </c:pt>
              </c:strCache>
            </c:strRef>
          </c:cat>
          <c:val>
            <c:numRef>
              <c:f>工数管理!$C$69:$AD$69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8.5</c:v>
                </c:pt>
                <c:pt idx="4">
                  <c:v>3</c:v>
                </c:pt>
                <c:pt idx="5">
                  <c:v>6</c:v>
                </c:pt>
                <c:pt idx="6">
                  <c:v>13</c:v>
                </c:pt>
                <c:pt idx="7">
                  <c:v>24.5</c:v>
                </c:pt>
                <c:pt idx="8">
                  <c:v>10</c:v>
                </c:pt>
                <c:pt idx="9">
                  <c:v>17</c:v>
                </c:pt>
                <c:pt idx="10">
                  <c:v>27</c:v>
                </c:pt>
                <c:pt idx="11">
                  <c:v>34.5</c:v>
                </c:pt>
                <c:pt idx="12">
                  <c:v>10</c:v>
                </c:pt>
                <c:pt idx="13">
                  <c:v>10</c:v>
                </c:pt>
                <c:pt idx="14">
                  <c:v>21</c:v>
                </c:pt>
                <c:pt idx="15">
                  <c:v>30</c:v>
                </c:pt>
                <c:pt idx="16">
                  <c:v>5</c:v>
                </c:pt>
                <c:pt idx="17">
                  <c:v>14</c:v>
                </c:pt>
                <c:pt idx="18">
                  <c:v>22</c:v>
                </c:pt>
                <c:pt idx="19">
                  <c:v>32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EB-4F4F-8D81-A4B3707D32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160128"/>
        <c:axId val="176358528"/>
      </c:lineChart>
      <c:catAx>
        <c:axId val="176160128"/>
        <c:scaling>
          <c:orientation val="minMax"/>
        </c:scaling>
        <c:delete val="0"/>
        <c:axPos val="b"/>
        <c:numFmt formatCode="General" sourceLinked="0"/>
        <c:majorTickMark val="cross"/>
        <c:minorTickMark val="in"/>
        <c:tickLblPos val="nextTo"/>
        <c:crossAx val="176358528"/>
        <c:crosses val="autoZero"/>
        <c:auto val="1"/>
        <c:lblAlgn val="ctr"/>
        <c:lblOffset val="100"/>
        <c:noMultiLvlLbl val="0"/>
      </c:catAx>
      <c:valAx>
        <c:axId val="176358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6160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工数管理!$B$101</c:f>
              <c:strCache>
                <c:ptCount val="1"/>
                <c:pt idx="0">
                  <c:v>月の上限</c:v>
                </c:pt>
              </c:strCache>
            </c:strRef>
          </c:tx>
          <c:marker>
            <c:symbol val="none"/>
          </c:marker>
          <c:cat>
            <c:strRef>
              <c:f>工数管理!$C$100:$AD$100</c:f>
              <c:strCache>
                <c:ptCount val="28"/>
                <c:pt idx="0">
                  <c:v>3月1W</c:v>
                </c:pt>
                <c:pt idx="1">
                  <c:v>3月2W</c:v>
                </c:pt>
                <c:pt idx="2">
                  <c:v>3月3W</c:v>
                </c:pt>
                <c:pt idx="3">
                  <c:v>3月4W</c:v>
                </c:pt>
                <c:pt idx="4">
                  <c:v>4月1W</c:v>
                </c:pt>
                <c:pt idx="5">
                  <c:v>4月2W</c:v>
                </c:pt>
                <c:pt idx="6">
                  <c:v>4月3W</c:v>
                </c:pt>
                <c:pt idx="7">
                  <c:v>4月4W</c:v>
                </c:pt>
                <c:pt idx="8">
                  <c:v>5月1W</c:v>
                </c:pt>
                <c:pt idx="9">
                  <c:v>5月2W</c:v>
                </c:pt>
                <c:pt idx="10">
                  <c:v>5月3W</c:v>
                </c:pt>
                <c:pt idx="11">
                  <c:v>5月4W</c:v>
                </c:pt>
                <c:pt idx="12">
                  <c:v>6月1W</c:v>
                </c:pt>
                <c:pt idx="13">
                  <c:v>6月2W</c:v>
                </c:pt>
                <c:pt idx="14">
                  <c:v>6月3W</c:v>
                </c:pt>
                <c:pt idx="15">
                  <c:v>6月4W</c:v>
                </c:pt>
                <c:pt idx="16">
                  <c:v>7月1W</c:v>
                </c:pt>
                <c:pt idx="17">
                  <c:v>7月2W</c:v>
                </c:pt>
                <c:pt idx="18">
                  <c:v>7月3W</c:v>
                </c:pt>
                <c:pt idx="19">
                  <c:v>7月4W</c:v>
                </c:pt>
                <c:pt idx="20">
                  <c:v>8月1W</c:v>
                </c:pt>
                <c:pt idx="21">
                  <c:v>8月2W</c:v>
                </c:pt>
                <c:pt idx="22">
                  <c:v>8月3W</c:v>
                </c:pt>
                <c:pt idx="23">
                  <c:v>8月4W</c:v>
                </c:pt>
                <c:pt idx="24">
                  <c:v>9月1W</c:v>
                </c:pt>
                <c:pt idx="25">
                  <c:v>9月2W</c:v>
                </c:pt>
                <c:pt idx="26">
                  <c:v>9月3W</c:v>
                </c:pt>
                <c:pt idx="27">
                  <c:v>9月4W</c:v>
                </c:pt>
              </c:strCache>
            </c:strRef>
          </c:cat>
          <c:val>
            <c:numRef>
              <c:f>工数管理!$C$101:$AD$101</c:f>
              <c:numCache>
                <c:formatCode>General</c:formatCode>
                <c:ptCount val="28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DB-5E48-8455-6316E2144F49}"/>
            </c:ext>
          </c:extLst>
        </c:ser>
        <c:ser>
          <c:idx val="1"/>
          <c:order val="1"/>
          <c:tx>
            <c:strRef>
              <c:f>工数管理!$B$102</c:f>
              <c:strCache>
                <c:ptCount val="1"/>
                <c:pt idx="0">
                  <c:v>坂下実績[h]</c:v>
                </c:pt>
              </c:strCache>
            </c:strRef>
          </c:tx>
          <c:marker>
            <c:symbol val="none"/>
          </c:marker>
          <c:cat>
            <c:strRef>
              <c:f>工数管理!$C$100:$AD$100</c:f>
              <c:strCache>
                <c:ptCount val="28"/>
                <c:pt idx="0">
                  <c:v>3月1W</c:v>
                </c:pt>
                <c:pt idx="1">
                  <c:v>3月2W</c:v>
                </c:pt>
                <c:pt idx="2">
                  <c:v>3月3W</c:v>
                </c:pt>
                <c:pt idx="3">
                  <c:v>3月4W</c:v>
                </c:pt>
                <c:pt idx="4">
                  <c:v>4月1W</c:v>
                </c:pt>
                <c:pt idx="5">
                  <c:v>4月2W</c:v>
                </c:pt>
                <c:pt idx="6">
                  <c:v>4月3W</c:v>
                </c:pt>
                <c:pt idx="7">
                  <c:v>4月4W</c:v>
                </c:pt>
                <c:pt idx="8">
                  <c:v>5月1W</c:v>
                </c:pt>
                <c:pt idx="9">
                  <c:v>5月2W</c:v>
                </c:pt>
                <c:pt idx="10">
                  <c:v>5月3W</c:v>
                </c:pt>
                <c:pt idx="11">
                  <c:v>5月4W</c:v>
                </c:pt>
                <c:pt idx="12">
                  <c:v>6月1W</c:v>
                </c:pt>
                <c:pt idx="13">
                  <c:v>6月2W</c:v>
                </c:pt>
                <c:pt idx="14">
                  <c:v>6月3W</c:v>
                </c:pt>
                <c:pt idx="15">
                  <c:v>6月4W</c:v>
                </c:pt>
                <c:pt idx="16">
                  <c:v>7月1W</c:v>
                </c:pt>
                <c:pt idx="17">
                  <c:v>7月2W</c:v>
                </c:pt>
                <c:pt idx="18">
                  <c:v>7月3W</c:v>
                </c:pt>
                <c:pt idx="19">
                  <c:v>7月4W</c:v>
                </c:pt>
                <c:pt idx="20">
                  <c:v>8月1W</c:v>
                </c:pt>
                <c:pt idx="21">
                  <c:v>8月2W</c:v>
                </c:pt>
                <c:pt idx="22">
                  <c:v>8月3W</c:v>
                </c:pt>
                <c:pt idx="23">
                  <c:v>8月4W</c:v>
                </c:pt>
                <c:pt idx="24">
                  <c:v>9月1W</c:v>
                </c:pt>
                <c:pt idx="25">
                  <c:v>9月2W</c:v>
                </c:pt>
                <c:pt idx="26">
                  <c:v>9月3W</c:v>
                </c:pt>
                <c:pt idx="27">
                  <c:v>9月4W</c:v>
                </c:pt>
              </c:strCache>
            </c:strRef>
          </c:cat>
          <c:val>
            <c:numRef>
              <c:f>工数管理!$C$102:$AD$102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1.5</c:v>
                </c:pt>
                <c:pt idx="4">
                  <c:v>1.5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4</c:v>
                </c:pt>
                <c:pt idx="9">
                  <c:v>4</c:v>
                </c:pt>
                <c:pt idx="10">
                  <c:v>0</c:v>
                </c:pt>
                <c:pt idx="11">
                  <c:v>6.5</c:v>
                </c:pt>
                <c:pt idx="12">
                  <c:v>0</c:v>
                </c:pt>
                <c:pt idx="13">
                  <c:v>0</c:v>
                </c:pt>
                <c:pt idx="14">
                  <c:v>6</c:v>
                </c:pt>
                <c:pt idx="15">
                  <c:v>0</c:v>
                </c:pt>
                <c:pt idx="16">
                  <c:v>2</c:v>
                </c:pt>
                <c:pt idx="17">
                  <c:v>0</c:v>
                </c:pt>
                <c:pt idx="18">
                  <c:v>4</c:v>
                </c:pt>
                <c:pt idx="19">
                  <c:v>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DB-5E48-8455-6316E2144F49}"/>
            </c:ext>
          </c:extLst>
        </c:ser>
        <c:ser>
          <c:idx val="2"/>
          <c:order val="2"/>
          <c:tx>
            <c:strRef>
              <c:f>工数管理!$B$103</c:f>
              <c:strCache>
                <c:ptCount val="1"/>
                <c:pt idx="0">
                  <c:v>坂下 月累計</c:v>
                </c:pt>
              </c:strCache>
            </c:strRef>
          </c:tx>
          <c:marker>
            <c:symbol val="none"/>
          </c:marker>
          <c:cat>
            <c:strRef>
              <c:f>工数管理!$C$100:$AD$100</c:f>
              <c:strCache>
                <c:ptCount val="28"/>
                <c:pt idx="0">
                  <c:v>3月1W</c:v>
                </c:pt>
                <c:pt idx="1">
                  <c:v>3月2W</c:v>
                </c:pt>
                <c:pt idx="2">
                  <c:v>3月3W</c:v>
                </c:pt>
                <c:pt idx="3">
                  <c:v>3月4W</c:v>
                </c:pt>
                <c:pt idx="4">
                  <c:v>4月1W</c:v>
                </c:pt>
                <c:pt idx="5">
                  <c:v>4月2W</c:v>
                </c:pt>
                <c:pt idx="6">
                  <c:v>4月3W</c:v>
                </c:pt>
                <c:pt idx="7">
                  <c:v>4月4W</c:v>
                </c:pt>
                <c:pt idx="8">
                  <c:v>5月1W</c:v>
                </c:pt>
                <c:pt idx="9">
                  <c:v>5月2W</c:v>
                </c:pt>
                <c:pt idx="10">
                  <c:v>5月3W</c:v>
                </c:pt>
                <c:pt idx="11">
                  <c:v>5月4W</c:v>
                </c:pt>
                <c:pt idx="12">
                  <c:v>6月1W</c:v>
                </c:pt>
                <c:pt idx="13">
                  <c:v>6月2W</c:v>
                </c:pt>
                <c:pt idx="14">
                  <c:v>6月3W</c:v>
                </c:pt>
                <c:pt idx="15">
                  <c:v>6月4W</c:v>
                </c:pt>
                <c:pt idx="16">
                  <c:v>7月1W</c:v>
                </c:pt>
                <c:pt idx="17">
                  <c:v>7月2W</c:v>
                </c:pt>
                <c:pt idx="18">
                  <c:v>7月3W</c:v>
                </c:pt>
                <c:pt idx="19">
                  <c:v>7月4W</c:v>
                </c:pt>
                <c:pt idx="20">
                  <c:v>8月1W</c:v>
                </c:pt>
                <c:pt idx="21">
                  <c:v>8月2W</c:v>
                </c:pt>
                <c:pt idx="22">
                  <c:v>8月3W</c:v>
                </c:pt>
                <c:pt idx="23">
                  <c:v>8月4W</c:v>
                </c:pt>
                <c:pt idx="24">
                  <c:v>9月1W</c:v>
                </c:pt>
                <c:pt idx="25">
                  <c:v>9月2W</c:v>
                </c:pt>
                <c:pt idx="26">
                  <c:v>9月3W</c:v>
                </c:pt>
                <c:pt idx="27">
                  <c:v>9月4W</c:v>
                </c:pt>
              </c:strCache>
            </c:strRef>
          </c:cat>
          <c:val>
            <c:numRef>
              <c:f>工数管理!$C$103:$AD$103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2.5</c:v>
                </c:pt>
                <c:pt idx="4">
                  <c:v>1.5</c:v>
                </c:pt>
                <c:pt idx="5">
                  <c:v>3.5</c:v>
                </c:pt>
                <c:pt idx="6">
                  <c:v>3.5</c:v>
                </c:pt>
                <c:pt idx="7">
                  <c:v>3.5</c:v>
                </c:pt>
                <c:pt idx="8">
                  <c:v>4</c:v>
                </c:pt>
                <c:pt idx="9">
                  <c:v>8</c:v>
                </c:pt>
                <c:pt idx="10">
                  <c:v>8</c:v>
                </c:pt>
                <c:pt idx="11">
                  <c:v>14.5</c:v>
                </c:pt>
                <c:pt idx="12">
                  <c:v>0</c:v>
                </c:pt>
                <c:pt idx="13">
                  <c:v>0</c:v>
                </c:pt>
                <c:pt idx="14">
                  <c:v>6</c:v>
                </c:pt>
                <c:pt idx="15">
                  <c:v>6</c:v>
                </c:pt>
                <c:pt idx="16">
                  <c:v>2</c:v>
                </c:pt>
                <c:pt idx="17">
                  <c:v>2</c:v>
                </c:pt>
                <c:pt idx="18">
                  <c:v>6</c:v>
                </c:pt>
                <c:pt idx="19">
                  <c:v>10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DB-5E48-8455-6316E2144F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402432"/>
        <c:axId val="176403968"/>
      </c:lineChart>
      <c:catAx>
        <c:axId val="1764024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6403968"/>
        <c:crosses val="autoZero"/>
        <c:auto val="1"/>
        <c:lblAlgn val="ctr"/>
        <c:lblOffset val="100"/>
        <c:noMultiLvlLbl val="0"/>
      </c:catAx>
      <c:valAx>
        <c:axId val="176403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6402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工数管理!$B$134</c:f>
              <c:strCache>
                <c:ptCount val="1"/>
                <c:pt idx="0">
                  <c:v>月の上限</c:v>
                </c:pt>
              </c:strCache>
            </c:strRef>
          </c:tx>
          <c:marker>
            <c:symbol val="none"/>
          </c:marker>
          <c:cat>
            <c:strRef>
              <c:f>工数管理!$C$133:$AD$133</c:f>
              <c:strCache>
                <c:ptCount val="28"/>
                <c:pt idx="0">
                  <c:v>3月1W</c:v>
                </c:pt>
                <c:pt idx="1">
                  <c:v>3月2W</c:v>
                </c:pt>
                <c:pt idx="2">
                  <c:v>3月3W</c:v>
                </c:pt>
                <c:pt idx="3">
                  <c:v>3月4W</c:v>
                </c:pt>
                <c:pt idx="4">
                  <c:v>4月1W</c:v>
                </c:pt>
                <c:pt idx="5">
                  <c:v>4月2W</c:v>
                </c:pt>
                <c:pt idx="6">
                  <c:v>4月3W</c:v>
                </c:pt>
                <c:pt idx="7">
                  <c:v>4月4W</c:v>
                </c:pt>
                <c:pt idx="8">
                  <c:v>5月1W</c:v>
                </c:pt>
                <c:pt idx="9">
                  <c:v>5月2W</c:v>
                </c:pt>
                <c:pt idx="10">
                  <c:v>5月3W</c:v>
                </c:pt>
                <c:pt idx="11">
                  <c:v>5月4W</c:v>
                </c:pt>
                <c:pt idx="12">
                  <c:v>6月1W</c:v>
                </c:pt>
                <c:pt idx="13">
                  <c:v>6月2W</c:v>
                </c:pt>
                <c:pt idx="14">
                  <c:v>6月3W</c:v>
                </c:pt>
                <c:pt idx="15">
                  <c:v>6月4W</c:v>
                </c:pt>
                <c:pt idx="16">
                  <c:v>7月1W</c:v>
                </c:pt>
                <c:pt idx="17">
                  <c:v>7月2W</c:v>
                </c:pt>
                <c:pt idx="18">
                  <c:v>7月3W</c:v>
                </c:pt>
                <c:pt idx="19">
                  <c:v>7月4W</c:v>
                </c:pt>
                <c:pt idx="20">
                  <c:v>8月1W</c:v>
                </c:pt>
                <c:pt idx="21">
                  <c:v>8月2W</c:v>
                </c:pt>
                <c:pt idx="22">
                  <c:v>8月3W</c:v>
                </c:pt>
                <c:pt idx="23">
                  <c:v>8月4W</c:v>
                </c:pt>
                <c:pt idx="24">
                  <c:v>9月1W</c:v>
                </c:pt>
                <c:pt idx="25">
                  <c:v>9月2W</c:v>
                </c:pt>
                <c:pt idx="26">
                  <c:v>9月3W</c:v>
                </c:pt>
                <c:pt idx="27">
                  <c:v>9月4W</c:v>
                </c:pt>
              </c:strCache>
            </c:strRef>
          </c:cat>
          <c:val>
            <c:numRef>
              <c:f>工数管理!$C$134:$AD$134</c:f>
              <c:numCache>
                <c:formatCode>General</c:formatCode>
                <c:ptCount val="28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09-3E44-B98F-B06A8CB5E3A4}"/>
            </c:ext>
          </c:extLst>
        </c:ser>
        <c:ser>
          <c:idx val="1"/>
          <c:order val="1"/>
          <c:tx>
            <c:strRef>
              <c:f>工数管理!$B$135</c:f>
              <c:strCache>
                <c:ptCount val="1"/>
                <c:pt idx="0">
                  <c:v>池上実績[h]</c:v>
                </c:pt>
              </c:strCache>
            </c:strRef>
          </c:tx>
          <c:marker>
            <c:symbol val="none"/>
          </c:marker>
          <c:cat>
            <c:strRef>
              <c:f>工数管理!$C$133:$AD$133</c:f>
              <c:strCache>
                <c:ptCount val="28"/>
                <c:pt idx="0">
                  <c:v>3月1W</c:v>
                </c:pt>
                <c:pt idx="1">
                  <c:v>3月2W</c:v>
                </c:pt>
                <c:pt idx="2">
                  <c:v>3月3W</c:v>
                </c:pt>
                <c:pt idx="3">
                  <c:v>3月4W</c:v>
                </c:pt>
                <c:pt idx="4">
                  <c:v>4月1W</c:v>
                </c:pt>
                <c:pt idx="5">
                  <c:v>4月2W</c:v>
                </c:pt>
                <c:pt idx="6">
                  <c:v>4月3W</c:v>
                </c:pt>
                <c:pt idx="7">
                  <c:v>4月4W</c:v>
                </c:pt>
                <c:pt idx="8">
                  <c:v>5月1W</c:v>
                </c:pt>
                <c:pt idx="9">
                  <c:v>5月2W</c:v>
                </c:pt>
                <c:pt idx="10">
                  <c:v>5月3W</c:v>
                </c:pt>
                <c:pt idx="11">
                  <c:v>5月4W</c:v>
                </c:pt>
                <c:pt idx="12">
                  <c:v>6月1W</c:v>
                </c:pt>
                <c:pt idx="13">
                  <c:v>6月2W</c:v>
                </c:pt>
                <c:pt idx="14">
                  <c:v>6月3W</c:v>
                </c:pt>
                <c:pt idx="15">
                  <c:v>6月4W</c:v>
                </c:pt>
                <c:pt idx="16">
                  <c:v>7月1W</c:v>
                </c:pt>
                <c:pt idx="17">
                  <c:v>7月2W</c:v>
                </c:pt>
                <c:pt idx="18">
                  <c:v>7月3W</c:v>
                </c:pt>
                <c:pt idx="19">
                  <c:v>7月4W</c:v>
                </c:pt>
                <c:pt idx="20">
                  <c:v>8月1W</c:v>
                </c:pt>
                <c:pt idx="21">
                  <c:v>8月2W</c:v>
                </c:pt>
                <c:pt idx="22">
                  <c:v>8月3W</c:v>
                </c:pt>
                <c:pt idx="23">
                  <c:v>8月4W</c:v>
                </c:pt>
                <c:pt idx="24">
                  <c:v>9月1W</c:v>
                </c:pt>
                <c:pt idx="25">
                  <c:v>9月2W</c:v>
                </c:pt>
                <c:pt idx="26">
                  <c:v>9月3W</c:v>
                </c:pt>
                <c:pt idx="27">
                  <c:v>9月4W</c:v>
                </c:pt>
              </c:strCache>
            </c:strRef>
          </c:cat>
          <c:val>
            <c:numRef>
              <c:f>工数管理!$C$135:$AD$135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1.5</c:v>
                </c:pt>
                <c:pt idx="4">
                  <c:v>1.5</c:v>
                </c:pt>
                <c:pt idx="5">
                  <c:v>3.5</c:v>
                </c:pt>
                <c:pt idx="6">
                  <c:v>2</c:v>
                </c:pt>
                <c:pt idx="7">
                  <c:v>10</c:v>
                </c:pt>
                <c:pt idx="8">
                  <c:v>4</c:v>
                </c:pt>
                <c:pt idx="9">
                  <c:v>0</c:v>
                </c:pt>
                <c:pt idx="10">
                  <c:v>0</c:v>
                </c:pt>
                <c:pt idx="11">
                  <c:v>8</c:v>
                </c:pt>
                <c:pt idx="12">
                  <c:v>0</c:v>
                </c:pt>
                <c:pt idx="13">
                  <c:v>2</c:v>
                </c:pt>
                <c:pt idx="14">
                  <c:v>6</c:v>
                </c:pt>
                <c:pt idx="15">
                  <c:v>3</c:v>
                </c:pt>
                <c:pt idx="16">
                  <c:v>0</c:v>
                </c:pt>
                <c:pt idx="17">
                  <c:v>6</c:v>
                </c:pt>
                <c:pt idx="18">
                  <c:v>5</c:v>
                </c:pt>
                <c:pt idx="19">
                  <c:v>8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09-3E44-B98F-B06A8CB5E3A4}"/>
            </c:ext>
          </c:extLst>
        </c:ser>
        <c:ser>
          <c:idx val="2"/>
          <c:order val="2"/>
          <c:tx>
            <c:strRef>
              <c:f>工数管理!$B$136</c:f>
              <c:strCache>
                <c:ptCount val="1"/>
                <c:pt idx="0">
                  <c:v>池上 月累計</c:v>
                </c:pt>
              </c:strCache>
            </c:strRef>
          </c:tx>
          <c:marker>
            <c:symbol val="none"/>
          </c:marker>
          <c:cat>
            <c:strRef>
              <c:f>工数管理!$C$133:$AD$133</c:f>
              <c:strCache>
                <c:ptCount val="28"/>
                <c:pt idx="0">
                  <c:v>3月1W</c:v>
                </c:pt>
                <c:pt idx="1">
                  <c:v>3月2W</c:v>
                </c:pt>
                <c:pt idx="2">
                  <c:v>3月3W</c:v>
                </c:pt>
                <c:pt idx="3">
                  <c:v>3月4W</c:v>
                </c:pt>
                <c:pt idx="4">
                  <c:v>4月1W</c:v>
                </c:pt>
                <c:pt idx="5">
                  <c:v>4月2W</c:v>
                </c:pt>
                <c:pt idx="6">
                  <c:v>4月3W</c:v>
                </c:pt>
                <c:pt idx="7">
                  <c:v>4月4W</c:v>
                </c:pt>
                <c:pt idx="8">
                  <c:v>5月1W</c:v>
                </c:pt>
                <c:pt idx="9">
                  <c:v>5月2W</c:v>
                </c:pt>
                <c:pt idx="10">
                  <c:v>5月3W</c:v>
                </c:pt>
                <c:pt idx="11">
                  <c:v>5月4W</c:v>
                </c:pt>
                <c:pt idx="12">
                  <c:v>6月1W</c:v>
                </c:pt>
                <c:pt idx="13">
                  <c:v>6月2W</c:v>
                </c:pt>
                <c:pt idx="14">
                  <c:v>6月3W</c:v>
                </c:pt>
                <c:pt idx="15">
                  <c:v>6月4W</c:v>
                </c:pt>
                <c:pt idx="16">
                  <c:v>7月1W</c:v>
                </c:pt>
                <c:pt idx="17">
                  <c:v>7月2W</c:v>
                </c:pt>
                <c:pt idx="18">
                  <c:v>7月3W</c:v>
                </c:pt>
                <c:pt idx="19">
                  <c:v>7月4W</c:v>
                </c:pt>
                <c:pt idx="20">
                  <c:v>8月1W</c:v>
                </c:pt>
                <c:pt idx="21">
                  <c:v>8月2W</c:v>
                </c:pt>
                <c:pt idx="22">
                  <c:v>8月3W</c:v>
                </c:pt>
                <c:pt idx="23">
                  <c:v>8月4W</c:v>
                </c:pt>
                <c:pt idx="24">
                  <c:v>9月1W</c:v>
                </c:pt>
                <c:pt idx="25">
                  <c:v>9月2W</c:v>
                </c:pt>
                <c:pt idx="26">
                  <c:v>9月3W</c:v>
                </c:pt>
                <c:pt idx="27">
                  <c:v>9月4W</c:v>
                </c:pt>
              </c:strCache>
            </c:strRef>
          </c:cat>
          <c:val>
            <c:numRef>
              <c:f>工数管理!$C$136:$AD$136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2.5</c:v>
                </c:pt>
                <c:pt idx="4">
                  <c:v>1.5</c:v>
                </c:pt>
                <c:pt idx="5">
                  <c:v>5</c:v>
                </c:pt>
                <c:pt idx="6">
                  <c:v>7</c:v>
                </c:pt>
                <c:pt idx="7">
                  <c:v>17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12</c:v>
                </c:pt>
                <c:pt idx="12">
                  <c:v>0</c:v>
                </c:pt>
                <c:pt idx="13">
                  <c:v>2</c:v>
                </c:pt>
                <c:pt idx="14">
                  <c:v>8</c:v>
                </c:pt>
                <c:pt idx="15">
                  <c:v>11</c:v>
                </c:pt>
                <c:pt idx="16">
                  <c:v>0</c:v>
                </c:pt>
                <c:pt idx="17">
                  <c:v>6</c:v>
                </c:pt>
                <c:pt idx="18">
                  <c:v>11</c:v>
                </c:pt>
                <c:pt idx="19">
                  <c:v>19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09-3E44-B98F-B06A8CB5E3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664960"/>
        <c:axId val="178666496"/>
      </c:lineChart>
      <c:catAx>
        <c:axId val="178664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8666496"/>
        <c:crosses val="autoZero"/>
        <c:auto val="1"/>
        <c:lblAlgn val="ctr"/>
        <c:lblOffset val="100"/>
        <c:noMultiLvlLbl val="0"/>
      </c:catAx>
      <c:valAx>
        <c:axId val="178666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8664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9623017565943854E-2"/>
          <c:y val="1.6730016025862427E-2"/>
          <c:w val="0.84232285478630142"/>
          <c:h val="0.9008835810894823"/>
        </c:manualLayout>
      </c:layout>
      <c:areaChart>
        <c:grouping val="stacked"/>
        <c:varyColors val="0"/>
        <c:ser>
          <c:idx val="0"/>
          <c:order val="0"/>
          <c:tx>
            <c:strRef>
              <c:f>工数管理!$B$27</c:f>
              <c:strCache>
                <c:ptCount val="1"/>
                <c:pt idx="0">
                  <c:v>プロジェクト</c:v>
                </c:pt>
              </c:strCache>
            </c:strRef>
          </c:tx>
          <c:cat>
            <c:strRef>
              <c:f>工数管理!$C$26:$I$26</c:f>
              <c:strCache>
                <c:ptCount val="7"/>
                <c:pt idx="0">
                  <c:v>3月</c:v>
                </c:pt>
                <c:pt idx="1">
                  <c:v>4月</c:v>
                </c:pt>
                <c:pt idx="2">
                  <c:v>5月</c:v>
                </c:pt>
                <c:pt idx="3">
                  <c:v>6月</c:v>
                </c:pt>
                <c:pt idx="4">
                  <c:v>7月</c:v>
                </c:pt>
                <c:pt idx="5">
                  <c:v>8月</c:v>
                </c:pt>
                <c:pt idx="6">
                  <c:v>9月</c:v>
                </c:pt>
              </c:strCache>
            </c:strRef>
          </c:cat>
          <c:val>
            <c:numRef>
              <c:f>工数管理!$C$27:$I$27</c:f>
              <c:numCache>
                <c:formatCode>General</c:formatCode>
                <c:ptCount val="7"/>
                <c:pt idx="0">
                  <c:v>11.5</c:v>
                </c:pt>
                <c:pt idx="1">
                  <c:v>13</c:v>
                </c:pt>
                <c:pt idx="2">
                  <c:v>2.5</c:v>
                </c:pt>
                <c:pt idx="3">
                  <c:v>5</c:v>
                </c:pt>
                <c:pt idx="4">
                  <c:v>3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81-8440-ACC7-F59503B51A2C}"/>
            </c:ext>
          </c:extLst>
        </c:ser>
        <c:ser>
          <c:idx val="1"/>
          <c:order val="1"/>
          <c:tx>
            <c:strRef>
              <c:f>工数管理!$B$28</c:f>
              <c:strCache>
                <c:ptCount val="1"/>
                <c:pt idx="0">
                  <c:v>開発環境の構築</c:v>
                </c:pt>
              </c:strCache>
            </c:strRef>
          </c:tx>
          <c:cat>
            <c:strRef>
              <c:f>工数管理!$C$26:$I$26</c:f>
              <c:strCache>
                <c:ptCount val="7"/>
                <c:pt idx="0">
                  <c:v>3月</c:v>
                </c:pt>
                <c:pt idx="1">
                  <c:v>4月</c:v>
                </c:pt>
                <c:pt idx="2">
                  <c:v>5月</c:v>
                </c:pt>
                <c:pt idx="3">
                  <c:v>6月</c:v>
                </c:pt>
                <c:pt idx="4">
                  <c:v>7月</c:v>
                </c:pt>
                <c:pt idx="5">
                  <c:v>8月</c:v>
                </c:pt>
                <c:pt idx="6">
                  <c:v>9月</c:v>
                </c:pt>
              </c:strCache>
            </c:strRef>
          </c:cat>
          <c:val>
            <c:numRef>
              <c:f>工数管理!$C$28:$I$28</c:f>
              <c:numCache>
                <c:formatCode>General</c:formatCode>
                <c:ptCount val="7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5</c:v>
                </c:pt>
                <c:pt idx="4">
                  <c:v>21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81-8440-ACC7-F59503B51A2C}"/>
            </c:ext>
          </c:extLst>
        </c:ser>
        <c:ser>
          <c:idx val="2"/>
          <c:order val="2"/>
          <c:tx>
            <c:strRef>
              <c:f>工数管理!$B$29</c:f>
              <c:strCache>
                <c:ptCount val="1"/>
                <c:pt idx="0">
                  <c:v>勉強</c:v>
                </c:pt>
              </c:strCache>
            </c:strRef>
          </c:tx>
          <c:cat>
            <c:strRef>
              <c:f>工数管理!$C$26:$I$26</c:f>
              <c:strCache>
                <c:ptCount val="7"/>
                <c:pt idx="0">
                  <c:v>3月</c:v>
                </c:pt>
                <c:pt idx="1">
                  <c:v>4月</c:v>
                </c:pt>
                <c:pt idx="2">
                  <c:v>5月</c:v>
                </c:pt>
                <c:pt idx="3">
                  <c:v>6月</c:v>
                </c:pt>
                <c:pt idx="4">
                  <c:v>7月</c:v>
                </c:pt>
                <c:pt idx="5">
                  <c:v>8月</c:v>
                </c:pt>
                <c:pt idx="6">
                  <c:v>9月</c:v>
                </c:pt>
              </c:strCache>
            </c:strRef>
          </c:cat>
          <c:val>
            <c:numRef>
              <c:f>工数管理!$C$29:$I$29</c:f>
              <c:numCache>
                <c:formatCode>General</c:formatCode>
                <c:ptCount val="7"/>
                <c:pt idx="0">
                  <c:v>0</c:v>
                </c:pt>
                <c:pt idx="1">
                  <c:v>6</c:v>
                </c:pt>
                <c:pt idx="2">
                  <c:v>16</c:v>
                </c:pt>
                <c:pt idx="3">
                  <c:v>15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981-8440-ACC7-F59503B51A2C}"/>
            </c:ext>
          </c:extLst>
        </c:ser>
        <c:ser>
          <c:idx val="3"/>
          <c:order val="3"/>
          <c:tx>
            <c:strRef>
              <c:f>工数管理!$B$30</c:f>
              <c:strCache>
                <c:ptCount val="1"/>
                <c:pt idx="0">
                  <c:v>モデルシートの作成</c:v>
                </c:pt>
              </c:strCache>
            </c:strRef>
          </c:tx>
          <c:cat>
            <c:strRef>
              <c:f>工数管理!$C$26:$I$26</c:f>
              <c:strCache>
                <c:ptCount val="7"/>
                <c:pt idx="0">
                  <c:v>3月</c:v>
                </c:pt>
                <c:pt idx="1">
                  <c:v>4月</c:v>
                </c:pt>
                <c:pt idx="2">
                  <c:v>5月</c:v>
                </c:pt>
                <c:pt idx="3">
                  <c:v>6月</c:v>
                </c:pt>
                <c:pt idx="4">
                  <c:v>7月</c:v>
                </c:pt>
                <c:pt idx="5">
                  <c:v>8月</c:v>
                </c:pt>
                <c:pt idx="6">
                  <c:v>9月</c:v>
                </c:pt>
              </c:strCache>
            </c:strRef>
          </c:cat>
          <c:val>
            <c:numRef>
              <c:f>工数管理!$C$30:$I$30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981-8440-ACC7-F59503B51A2C}"/>
            </c:ext>
          </c:extLst>
        </c:ser>
        <c:ser>
          <c:idx val="4"/>
          <c:order val="4"/>
          <c:tx>
            <c:strRef>
              <c:f>工数管理!$B$31</c:f>
              <c:strCache>
                <c:ptCount val="1"/>
                <c:pt idx="0">
                  <c:v>コンセプト立案</c:v>
                </c:pt>
              </c:strCache>
            </c:strRef>
          </c:tx>
          <c:cat>
            <c:strRef>
              <c:f>工数管理!$C$26:$I$26</c:f>
              <c:strCache>
                <c:ptCount val="7"/>
                <c:pt idx="0">
                  <c:v>3月</c:v>
                </c:pt>
                <c:pt idx="1">
                  <c:v>4月</c:v>
                </c:pt>
                <c:pt idx="2">
                  <c:v>5月</c:v>
                </c:pt>
                <c:pt idx="3">
                  <c:v>6月</c:v>
                </c:pt>
                <c:pt idx="4">
                  <c:v>7月</c:v>
                </c:pt>
                <c:pt idx="5">
                  <c:v>8月</c:v>
                </c:pt>
                <c:pt idx="6">
                  <c:v>9月</c:v>
                </c:pt>
              </c:strCache>
            </c:strRef>
          </c:cat>
          <c:val>
            <c:numRef>
              <c:f>工数管理!$C$31:$I$31</c:f>
              <c:numCache>
                <c:formatCode>General</c:formatCode>
                <c:ptCount val="7"/>
                <c:pt idx="0">
                  <c:v>0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981-8440-ACC7-F59503B51A2C}"/>
            </c:ext>
          </c:extLst>
        </c:ser>
        <c:ser>
          <c:idx val="5"/>
          <c:order val="5"/>
          <c:tx>
            <c:strRef>
              <c:f>工数管理!$B$32</c:f>
              <c:strCache>
                <c:ptCount val="1"/>
                <c:pt idx="0">
                  <c:v>要求分析</c:v>
                </c:pt>
              </c:strCache>
            </c:strRef>
          </c:tx>
          <c:cat>
            <c:strRef>
              <c:f>工数管理!$C$26:$I$26</c:f>
              <c:strCache>
                <c:ptCount val="7"/>
                <c:pt idx="0">
                  <c:v>3月</c:v>
                </c:pt>
                <c:pt idx="1">
                  <c:v>4月</c:v>
                </c:pt>
                <c:pt idx="2">
                  <c:v>5月</c:v>
                </c:pt>
                <c:pt idx="3">
                  <c:v>6月</c:v>
                </c:pt>
                <c:pt idx="4">
                  <c:v>7月</c:v>
                </c:pt>
                <c:pt idx="5">
                  <c:v>8月</c:v>
                </c:pt>
                <c:pt idx="6">
                  <c:v>9月</c:v>
                </c:pt>
              </c:strCache>
            </c:strRef>
          </c:cat>
          <c:val>
            <c:numRef>
              <c:f>工数管理!$C$32:$I$32</c:f>
              <c:numCache>
                <c:formatCode>General</c:formatCode>
                <c:ptCount val="7"/>
                <c:pt idx="0">
                  <c:v>2</c:v>
                </c:pt>
                <c:pt idx="1">
                  <c:v>12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981-8440-ACC7-F59503B51A2C}"/>
            </c:ext>
          </c:extLst>
        </c:ser>
        <c:ser>
          <c:idx val="6"/>
          <c:order val="6"/>
          <c:tx>
            <c:strRef>
              <c:f>工数管理!$B$33</c:f>
              <c:strCache>
                <c:ptCount val="1"/>
                <c:pt idx="0">
                  <c:v>機能分析</c:v>
                </c:pt>
              </c:strCache>
            </c:strRef>
          </c:tx>
          <c:cat>
            <c:strRef>
              <c:f>工数管理!$C$26:$I$26</c:f>
              <c:strCache>
                <c:ptCount val="7"/>
                <c:pt idx="0">
                  <c:v>3月</c:v>
                </c:pt>
                <c:pt idx="1">
                  <c:v>4月</c:v>
                </c:pt>
                <c:pt idx="2">
                  <c:v>5月</c:v>
                </c:pt>
                <c:pt idx="3">
                  <c:v>6月</c:v>
                </c:pt>
                <c:pt idx="4">
                  <c:v>7月</c:v>
                </c:pt>
                <c:pt idx="5">
                  <c:v>8月</c:v>
                </c:pt>
                <c:pt idx="6">
                  <c:v>9月</c:v>
                </c:pt>
              </c:strCache>
            </c:strRef>
          </c:cat>
          <c:val>
            <c:numRef>
              <c:f>工数管理!$C$33:$I$33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0</c:v>
                </c:pt>
                <c:pt idx="4">
                  <c:v>4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981-8440-ACC7-F59503B51A2C}"/>
            </c:ext>
          </c:extLst>
        </c:ser>
        <c:ser>
          <c:idx val="7"/>
          <c:order val="7"/>
          <c:tx>
            <c:strRef>
              <c:f>工数管理!$B$34</c:f>
              <c:strCache>
                <c:ptCount val="1"/>
                <c:pt idx="0">
                  <c:v>機能実現方法の検討</c:v>
                </c:pt>
              </c:strCache>
            </c:strRef>
          </c:tx>
          <c:spPr>
            <a:ln w="25400">
              <a:noFill/>
            </a:ln>
          </c:spPr>
          <c:cat>
            <c:strRef>
              <c:f>工数管理!$C$26:$I$26</c:f>
              <c:strCache>
                <c:ptCount val="7"/>
                <c:pt idx="0">
                  <c:v>3月</c:v>
                </c:pt>
                <c:pt idx="1">
                  <c:v>4月</c:v>
                </c:pt>
                <c:pt idx="2">
                  <c:v>5月</c:v>
                </c:pt>
                <c:pt idx="3">
                  <c:v>6月</c:v>
                </c:pt>
                <c:pt idx="4">
                  <c:v>7月</c:v>
                </c:pt>
                <c:pt idx="5">
                  <c:v>8月</c:v>
                </c:pt>
                <c:pt idx="6">
                  <c:v>9月</c:v>
                </c:pt>
              </c:strCache>
            </c:strRef>
          </c:cat>
          <c:val>
            <c:numRef>
              <c:f>工数管理!$C$34:$I$34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981-8440-ACC7-F59503B51A2C}"/>
            </c:ext>
          </c:extLst>
        </c:ser>
        <c:ser>
          <c:idx val="8"/>
          <c:order val="8"/>
          <c:tx>
            <c:strRef>
              <c:f>工数管理!$B$35</c:f>
              <c:strCache>
                <c:ptCount val="1"/>
                <c:pt idx="0">
                  <c:v>アーキテクチャ設計
機能ブロック図の作成</c:v>
                </c:pt>
              </c:strCache>
            </c:strRef>
          </c:tx>
          <c:spPr>
            <a:ln w="25400">
              <a:noFill/>
            </a:ln>
          </c:spPr>
          <c:cat>
            <c:strRef>
              <c:f>工数管理!$C$26:$I$26</c:f>
              <c:strCache>
                <c:ptCount val="7"/>
                <c:pt idx="0">
                  <c:v>3月</c:v>
                </c:pt>
                <c:pt idx="1">
                  <c:v>4月</c:v>
                </c:pt>
                <c:pt idx="2">
                  <c:v>5月</c:v>
                </c:pt>
                <c:pt idx="3">
                  <c:v>6月</c:v>
                </c:pt>
                <c:pt idx="4">
                  <c:v>7月</c:v>
                </c:pt>
                <c:pt idx="5">
                  <c:v>8月</c:v>
                </c:pt>
                <c:pt idx="6">
                  <c:v>9月</c:v>
                </c:pt>
              </c:strCache>
            </c:strRef>
          </c:cat>
          <c:val>
            <c:numRef>
              <c:f>工数管理!$C$35:$I$35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2.5</c:v>
                </c:pt>
                <c:pt idx="3">
                  <c:v>2</c:v>
                </c:pt>
                <c:pt idx="4">
                  <c:v>4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981-8440-ACC7-F59503B51A2C}"/>
            </c:ext>
          </c:extLst>
        </c:ser>
        <c:ser>
          <c:idx val="9"/>
          <c:order val="9"/>
          <c:tx>
            <c:strRef>
              <c:f>工数管理!$B$36</c:f>
              <c:strCache>
                <c:ptCount val="1"/>
                <c:pt idx="0">
                  <c:v>アーキテクチャ設計
ステートマシン図の作成</c:v>
                </c:pt>
              </c:strCache>
            </c:strRef>
          </c:tx>
          <c:spPr>
            <a:ln w="25400">
              <a:noFill/>
            </a:ln>
          </c:spPr>
          <c:cat>
            <c:strRef>
              <c:f>工数管理!$C$26:$I$26</c:f>
              <c:strCache>
                <c:ptCount val="7"/>
                <c:pt idx="0">
                  <c:v>3月</c:v>
                </c:pt>
                <c:pt idx="1">
                  <c:v>4月</c:v>
                </c:pt>
                <c:pt idx="2">
                  <c:v>5月</c:v>
                </c:pt>
                <c:pt idx="3">
                  <c:v>6月</c:v>
                </c:pt>
                <c:pt idx="4">
                  <c:v>7月</c:v>
                </c:pt>
                <c:pt idx="5">
                  <c:v>8月</c:v>
                </c:pt>
                <c:pt idx="6">
                  <c:v>9月</c:v>
                </c:pt>
              </c:strCache>
            </c:strRef>
          </c:cat>
          <c:val>
            <c:numRef>
              <c:f>工数管理!$C$36:$I$36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981-8440-ACC7-F59503B51A2C}"/>
            </c:ext>
          </c:extLst>
        </c:ser>
        <c:ser>
          <c:idx val="10"/>
          <c:order val="10"/>
          <c:tx>
            <c:strRef>
              <c:f>工数管理!$B$37</c:f>
              <c:strCache>
                <c:ptCount val="1"/>
                <c:pt idx="0">
                  <c:v>アーキテクチャ設計
シーケンス図の作成</c:v>
                </c:pt>
              </c:strCache>
            </c:strRef>
          </c:tx>
          <c:spPr>
            <a:ln w="25400">
              <a:noFill/>
            </a:ln>
          </c:spPr>
          <c:cat>
            <c:strRef>
              <c:f>工数管理!$C$26:$I$26</c:f>
              <c:strCache>
                <c:ptCount val="7"/>
                <c:pt idx="0">
                  <c:v>3月</c:v>
                </c:pt>
                <c:pt idx="1">
                  <c:v>4月</c:v>
                </c:pt>
                <c:pt idx="2">
                  <c:v>5月</c:v>
                </c:pt>
                <c:pt idx="3">
                  <c:v>6月</c:v>
                </c:pt>
                <c:pt idx="4">
                  <c:v>7月</c:v>
                </c:pt>
                <c:pt idx="5">
                  <c:v>8月</c:v>
                </c:pt>
                <c:pt idx="6">
                  <c:v>9月</c:v>
                </c:pt>
              </c:strCache>
            </c:strRef>
          </c:cat>
          <c:val>
            <c:numRef>
              <c:f>工数管理!$C$37:$I$37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981-8440-ACC7-F59503B51A2C}"/>
            </c:ext>
          </c:extLst>
        </c:ser>
        <c:ser>
          <c:idx val="11"/>
          <c:order val="11"/>
          <c:tx>
            <c:strRef>
              <c:f>工数管理!$B$38</c:f>
              <c:strCache>
                <c:ptCount val="1"/>
                <c:pt idx="0">
                  <c:v>ソフトウェア設計
構造設計</c:v>
                </c:pt>
              </c:strCache>
            </c:strRef>
          </c:tx>
          <c:spPr>
            <a:ln w="25400">
              <a:noFill/>
            </a:ln>
          </c:spPr>
          <c:cat>
            <c:strRef>
              <c:f>工数管理!$C$26:$I$26</c:f>
              <c:strCache>
                <c:ptCount val="7"/>
                <c:pt idx="0">
                  <c:v>3月</c:v>
                </c:pt>
                <c:pt idx="1">
                  <c:v>4月</c:v>
                </c:pt>
                <c:pt idx="2">
                  <c:v>5月</c:v>
                </c:pt>
                <c:pt idx="3">
                  <c:v>6月</c:v>
                </c:pt>
                <c:pt idx="4">
                  <c:v>7月</c:v>
                </c:pt>
                <c:pt idx="5">
                  <c:v>8月</c:v>
                </c:pt>
                <c:pt idx="6">
                  <c:v>9月</c:v>
                </c:pt>
              </c:strCache>
            </c:strRef>
          </c:cat>
          <c:val>
            <c:numRef>
              <c:f>工数管理!$C$38:$I$38</c:f>
              <c:numCache>
                <c:formatCode>General</c:formatCode>
                <c:ptCount val="7"/>
                <c:pt idx="0">
                  <c:v>0</c:v>
                </c:pt>
                <c:pt idx="1">
                  <c:v>4</c:v>
                </c:pt>
                <c:pt idx="2">
                  <c:v>10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981-8440-ACC7-F59503B51A2C}"/>
            </c:ext>
          </c:extLst>
        </c:ser>
        <c:ser>
          <c:idx val="12"/>
          <c:order val="12"/>
          <c:tx>
            <c:strRef>
              <c:f>工数管理!$B$39</c:f>
              <c:strCache>
                <c:ptCount val="1"/>
                <c:pt idx="0">
                  <c:v>ソフトウェア設計
ステートマシン図の作成</c:v>
                </c:pt>
              </c:strCache>
            </c:strRef>
          </c:tx>
          <c:spPr>
            <a:ln w="25400">
              <a:noFill/>
            </a:ln>
          </c:spPr>
          <c:cat>
            <c:strRef>
              <c:f>工数管理!$C$26:$I$26</c:f>
              <c:strCache>
                <c:ptCount val="7"/>
                <c:pt idx="0">
                  <c:v>3月</c:v>
                </c:pt>
                <c:pt idx="1">
                  <c:v>4月</c:v>
                </c:pt>
                <c:pt idx="2">
                  <c:v>5月</c:v>
                </c:pt>
                <c:pt idx="3">
                  <c:v>6月</c:v>
                </c:pt>
                <c:pt idx="4">
                  <c:v>7月</c:v>
                </c:pt>
                <c:pt idx="5">
                  <c:v>8月</c:v>
                </c:pt>
                <c:pt idx="6">
                  <c:v>9月</c:v>
                </c:pt>
              </c:strCache>
            </c:strRef>
          </c:cat>
          <c:val>
            <c:numRef>
              <c:f>工数管理!$C$39:$I$39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981-8440-ACC7-F59503B51A2C}"/>
            </c:ext>
          </c:extLst>
        </c:ser>
        <c:ser>
          <c:idx val="13"/>
          <c:order val="13"/>
          <c:tx>
            <c:strRef>
              <c:f>工数管理!$B$40</c:f>
              <c:strCache>
                <c:ptCount val="1"/>
                <c:pt idx="0">
                  <c:v>ソフトウェア設計
シーケンス図の作成</c:v>
                </c:pt>
              </c:strCache>
            </c:strRef>
          </c:tx>
          <c:spPr>
            <a:ln w="25400">
              <a:noFill/>
            </a:ln>
          </c:spPr>
          <c:cat>
            <c:strRef>
              <c:f>工数管理!$C$26:$I$26</c:f>
              <c:strCache>
                <c:ptCount val="7"/>
                <c:pt idx="0">
                  <c:v>3月</c:v>
                </c:pt>
                <c:pt idx="1">
                  <c:v>4月</c:v>
                </c:pt>
                <c:pt idx="2">
                  <c:v>5月</c:v>
                </c:pt>
                <c:pt idx="3">
                  <c:v>6月</c:v>
                </c:pt>
                <c:pt idx="4">
                  <c:v>7月</c:v>
                </c:pt>
                <c:pt idx="5">
                  <c:v>8月</c:v>
                </c:pt>
                <c:pt idx="6">
                  <c:v>9月</c:v>
                </c:pt>
              </c:strCache>
            </c:strRef>
          </c:cat>
          <c:val>
            <c:numRef>
              <c:f>工数管理!$C$40:$I$40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8981-8440-ACC7-F59503B51A2C}"/>
            </c:ext>
          </c:extLst>
        </c:ser>
        <c:ser>
          <c:idx val="14"/>
          <c:order val="14"/>
          <c:tx>
            <c:strRef>
              <c:f>工数管理!$B$41</c:f>
              <c:strCache>
                <c:ptCount val="1"/>
                <c:pt idx="0">
                  <c:v>SW実装・検証</c:v>
                </c:pt>
              </c:strCache>
            </c:strRef>
          </c:tx>
          <c:spPr>
            <a:ln w="25400">
              <a:noFill/>
            </a:ln>
          </c:spPr>
          <c:cat>
            <c:strRef>
              <c:f>工数管理!$C$26:$I$26</c:f>
              <c:strCache>
                <c:ptCount val="7"/>
                <c:pt idx="0">
                  <c:v>3月</c:v>
                </c:pt>
                <c:pt idx="1">
                  <c:v>4月</c:v>
                </c:pt>
                <c:pt idx="2">
                  <c:v>5月</c:v>
                </c:pt>
                <c:pt idx="3">
                  <c:v>6月</c:v>
                </c:pt>
                <c:pt idx="4">
                  <c:v>7月</c:v>
                </c:pt>
                <c:pt idx="5">
                  <c:v>8月</c:v>
                </c:pt>
                <c:pt idx="6">
                  <c:v>9月</c:v>
                </c:pt>
              </c:strCache>
            </c:strRef>
          </c:cat>
          <c:val>
            <c:numRef>
              <c:f>工数管理!$C$41:$I$41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14</c:v>
                </c:pt>
                <c:pt idx="3">
                  <c:v>17</c:v>
                </c:pt>
                <c:pt idx="4">
                  <c:v>22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8981-8440-ACC7-F59503B51A2C}"/>
            </c:ext>
          </c:extLst>
        </c:ser>
        <c:ser>
          <c:idx val="15"/>
          <c:order val="15"/>
          <c:tx>
            <c:strRef>
              <c:f>工数管理!$B$42</c:f>
              <c:strCache>
                <c:ptCount val="1"/>
                <c:pt idx="0">
                  <c:v>デザイン・レビュー</c:v>
                </c:pt>
              </c:strCache>
            </c:strRef>
          </c:tx>
          <c:spPr>
            <a:ln w="25400">
              <a:noFill/>
            </a:ln>
          </c:spPr>
          <c:cat>
            <c:strRef>
              <c:f>工数管理!$C$26:$I$26</c:f>
              <c:strCache>
                <c:ptCount val="7"/>
                <c:pt idx="0">
                  <c:v>3月</c:v>
                </c:pt>
                <c:pt idx="1">
                  <c:v>4月</c:v>
                </c:pt>
                <c:pt idx="2">
                  <c:v>5月</c:v>
                </c:pt>
                <c:pt idx="3">
                  <c:v>6月</c:v>
                </c:pt>
                <c:pt idx="4">
                  <c:v>7月</c:v>
                </c:pt>
                <c:pt idx="5">
                  <c:v>8月</c:v>
                </c:pt>
                <c:pt idx="6">
                  <c:v>9月</c:v>
                </c:pt>
              </c:strCache>
            </c:strRef>
          </c:cat>
          <c:val>
            <c:numRef>
              <c:f>工数管理!$C$42:$I$42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8981-8440-ACC7-F59503B51A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905088"/>
        <c:axId val="178906624"/>
      </c:areaChart>
      <c:catAx>
        <c:axId val="178905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8906624"/>
        <c:crosses val="autoZero"/>
        <c:auto val="1"/>
        <c:lblAlgn val="ctr"/>
        <c:lblOffset val="100"/>
        <c:noMultiLvlLbl val="0"/>
      </c:catAx>
      <c:valAx>
        <c:axId val="178906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8905088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工数管理!$B$6</c:f>
              <c:strCache>
                <c:ptCount val="1"/>
                <c:pt idx="0">
                  <c:v>プロジェクト</c:v>
                </c:pt>
              </c:strCache>
            </c:strRef>
          </c:tx>
          <c:cat>
            <c:strRef>
              <c:f>工数管理!$C$5:$I$5</c:f>
              <c:strCache>
                <c:ptCount val="7"/>
                <c:pt idx="0">
                  <c:v>3月</c:v>
                </c:pt>
                <c:pt idx="1">
                  <c:v>4月</c:v>
                </c:pt>
                <c:pt idx="2">
                  <c:v>5月</c:v>
                </c:pt>
                <c:pt idx="3">
                  <c:v>6月</c:v>
                </c:pt>
                <c:pt idx="4">
                  <c:v>7月</c:v>
                </c:pt>
                <c:pt idx="5">
                  <c:v>8月</c:v>
                </c:pt>
                <c:pt idx="6">
                  <c:v>9月</c:v>
                </c:pt>
              </c:strCache>
            </c:strRef>
          </c:cat>
          <c:val>
            <c:numRef>
              <c:f>工数管理!$C$6:$I$6</c:f>
              <c:numCache>
                <c:formatCode>General</c:formatCode>
                <c:ptCount val="7"/>
                <c:pt idx="0">
                  <c:v>5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E2-BB43-AF3C-CFB1A4073ABD}"/>
            </c:ext>
          </c:extLst>
        </c:ser>
        <c:ser>
          <c:idx val="1"/>
          <c:order val="1"/>
          <c:tx>
            <c:strRef>
              <c:f>工数管理!$B$7</c:f>
              <c:strCache>
                <c:ptCount val="1"/>
                <c:pt idx="0">
                  <c:v>開発環境の構築</c:v>
                </c:pt>
              </c:strCache>
            </c:strRef>
          </c:tx>
          <c:cat>
            <c:strRef>
              <c:f>工数管理!$C$5:$I$5</c:f>
              <c:strCache>
                <c:ptCount val="7"/>
                <c:pt idx="0">
                  <c:v>3月</c:v>
                </c:pt>
                <c:pt idx="1">
                  <c:v>4月</c:v>
                </c:pt>
                <c:pt idx="2">
                  <c:v>5月</c:v>
                </c:pt>
                <c:pt idx="3">
                  <c:v>6月</c:v>
                </c:pt>
                <c:pt idx="4">
                  <c:v>7月</c:v>
                </c:pt>
                <c:pt idx="5">
                  <c:v>8月</c:v>
                </c:pt>
                <c:pt idx="6">
                  <c:v>9月</c:v>
                </c:pt>
              </c:strCache>
            </c:strRef>
          </c:cat>
          <c:val>
            <c:numRef>
              <c:f>工数管理!$C$7:$I$7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1-85E2-BB43-AF3C-CFB1A4073ABD}"/>
            </c:ext>
          </c:extLst>
        </c:ser>
        <c:ser>
          <c:idx val="2"/>
          <c:order val="2"/>
          <c:tx>
            <c:strRef>
              <c:f>工数管理!$B$8</c:f>
              <c:strCache>
                <c:ptCount val="1"/>
                <c:pt idx="0">
                  <c:v>勉強</c:v>
                </c:pt>
              </c:strCache>
            </c:strRef>
          </c:tx>
          <c:cat>
            <c:strRef>
              <c:f>工数管理!$C$5:$I$5</c:f>
              <c:strCache>
                <c:ptCount val="7"/>
                <c:pt idx="0">
                  <c:v>3月</c:v>
                </c:pt>
                <c:pt idx="1">
                  <c:v>4月</c:v>
                </c:pt>
                <c:pt idx="2">
                  <c:v>5月</c:v>
                </c:pt>
                <c:pt idx="3">
                  <c:v>6月</c:v>
                </c:pt>
                <c:pt idx="4">
                  <c:v>7月</c:v>
                </c:pt>
                <c:pt idx="5">
                  <c:v>8月</c:v>
                </c:pt>
                <c:pt idx="6">
                  <c:v>9月</c:v>
                </c:pt>
              </c:strCache>
            </c:strRef>
          </c:cat>
          <c:val>
            <c:numRef>
              <c:f>工数管理!$C$8:$I$8</c:f>
              <c:numCache>
                <c:formatCode>General</c:formatCode>
                <c:ptCount val="7"/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E2-BB43-AF3C-CFB1A4073ABD}"/>
            </c:ext>
          </c:extLst>
        </c:ser>
        <c:ser>
          <c:idx val="3"/>
          <c:order val="3"/>
          <c:tx>
            <c:strRef>
              <c:f>工数管理!$B$9</c:f>
              <c:strCache>
                <c:ptCount val="1"/>
                <c:pt idx="0">
                  <c:v>モデルシートの作成</c:v>
                </c:pt>
              </c:strCache>
            </c:strRef>
          </c:tx>
          <c:cat>
            <c:strRef>
              <c:f>工数管理!$C$5:$I$5</c:f>
              <c:strCache>
                <c:ptCount val="7"/>
                <c:pt idx="0">
                  <c:v>3月</c:v>
                </c:pt>
                <c:pt idx="1">
                  <c:v>4月</c:v>
                </c:pt>
                <c:pt idx="2">
                  <c:v>5月</c:v>
                </c:pt>
                <c:pt idx="3">
                  <c:v>6月</c:v>
                </c:pt>
                <c:pt idx="4">
                  <c:v>7月</c:v>
                </c:pt>
                <c:pt idx="5">
                  <c:v>8月</c:v>
                </c:pt>
                <c:pt idx="6">
                  <c:v>9月</c:v>
                </c:pt>
              </c:strCache>
            </c:strRef>
          </c:cat>
          <c:val>
            <c:numRef>
              <c:f>工数管理!$C$9:$I$9</c:f>
              <c:numCache>
                <c:formatCode>General</c:formatCode>
                <c:ptCount val="7"/>
                <c:pt idx="4">
                  <c:v>5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5E2-BB43-AF3C-CFB1A4073ABD}"/>
            </c:ext>
          </c:extLst>
        </c:ser>
        <c:ser>
          <c:idx val="4"/>
          <c:order val="4"/>
          <c:tx>
            <c:strRef>
              <c:f>工数管理!$B$10</c:f>
              <c:strCache>
                <c:ptCount val="1"/>
                <c:pt idx="0">
                  <c:v>コンセプト立案</c:v>
                </c:pt>
              </c:strCache>
            </c:strRef>
          </c:tx>
          <c:cat>
            <c:strRef>
              <c:f>工数管理!$C$5:$I$5</c:f>
              <c:strCache>
                <c:ptCount val="7"/>
                <c:pt idx="0">
                  <c:v>3月</c:v>
                </c:pt>
                <c:pt idx="1">
                  <c:v>4月</c:v>
                </c:pt>
                <c:pt idx="2">
                  <c:v>5月</c:v>
                </c:pt>
                <c:pt idx="3">
                  <c:v>6月</c:v>
                </c:pt>
                <c:pt idx="4">
                  <c:v>7月</c:v>
                </c:pt>
                <c:pt idx="5">
                  <c:v>8月</c:v>
                </c:pt>
                <c:pt idx="6">
                  <c:v>9月</c:v>
                </c:pt>
              </c:strCache>
            </c:strRef>
          </c:cat>
          <c:val>
            <c:numRef>
              <c:f>工数管理!$C$10:$I$10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4-85E2-BB43-AF3C-CFB1A4073ABD}"/>
            </c:ext>
          </c:extLst>
        </c:ser>
        <c:ser>
          <c:idx val="5"/>
          <c:order val="5"/>
          <c:tx>
            <c:strRef>
              <c:f>工数管理!$B$11</c:f>
              <c:strCache>
                <c:ptCount val="1"/>
                <c:pt idx="0">
                  <c:v>要求分析</c:v>
                </c:pt>
              </c:strCache>
            </c:strRef>
          </c:tx>
          <c:cat>
            <c:strRef>
              <c:f>工数管理!$C$5:$I$5</c:f>
              <c:strCache>
                <c:ptCount val="7"/>
                <c:pt idx="0">
                  <c:v>3月</c:v>
                </c:pt>
                <c:pt idx="1">
                  <c:v>4月</c:v>
                </c:pt>
                <c:pt idx="2">
                  <c:v>5月</c:v>
                </c:pt>
                <c:pt idx="3">
                  <c:v>6月</c:v>
                </c:pt>
                <c:pt idx="4">
                  <c:v>7月</c:v>
                </c:pt>
                <c:pt idx="5">
                  <c:v>8月</c:v>
                </c:pt>
                <c:pt idx="6">
                  <c:v>9月</c:v>
                </c:pt>
              </c:strCache>
            </c:strRef>
          </c:cat>
          <c:val>
            <c:numRef>
              <c:f>工数管理!$C$11:$I$11</c:f>
              <c:numCache>
                <c:formatCode>General</c:formatCode>
                <c:ptCount val="7"/>
                <c:pt idx="1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5E2-BB43-AF3C-CFB1A4073ABD}"/>
            </c:ext>
          </c:extLst>
        </c:ser>
        <c:ser>
          <c:idx val="6"/>
          <c:order val="6"/>
          <c:tx>
            <c:strRef>
              <c:f>工数管理!$B$12</c:f>
              <c:strCache>
                <c:ptCount val="1"/>
                <c:pt idx="0">
                  <c:v>機能分析</c:v>
                </c:pt>
              </c:strCache>
            </c:strRef>
          </c:tx>
          <c:cat>
            <c:strRef>
              <c:f>工数管理!$C$5:$I$5</c:f>
              <c:strCache>
                <c:ptCount val="7"/>
                <c:pt idx="0">
                  <c:v>3月</c:v>
                </c:pt>
                <c:pt idx="1">
                  <c:v>4月</c:v>
                </c:pt>
                <c:pt idx="2">
                  <c:v>5月</c:v>
                </c:pt>
                <c:pt idx="3">
                  <c:v>6月</c:v>
                </c:pt>
                <c:pt idx="4">
                  <c:v>7月</c:v>
                </c:pt>
                <c:pt idx="5">
                  <c:v>8月</c:v>
                </c:pt>
                <c:pt idx="6">
                  <c:v>9月</c:v>
                </c:pt>
              </c:strCache>
            </c:strRef>
          </c:cat>
          <c:val>
            <c:numRef>
              <c:f>工数管理!$C$12:$I$12</c:f>
              <c:numCache>
                <c:formatCode>General</c:formatCode>
                <c:ptCount val="7"/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5E2-BB43-AF3C-CFB1A4073ABD}"/>
            </c:ext>
          </c:extLst>
        </c:ser>
        <c:ser>
          <c:idx val="7"/>
          <c:order val="7"/>
          <c:tx>
            <c:strRef>
              <c:f>工数管理!$B$13</c:f>
              <c:strCache>
                <c:ptCount val="1"/>
                <c:pt idx="0">
                  <c:v>機能実現方法の検討</c:v>
                </c:pt>
              </c:strCache>
            </c:strRef>
          </c:tx>
          <c:spPr>
            <a:ln w="25400">
              <a:noFill/>
            </a:ln>
          </c:spPr>
          <c:cat>
            <c:strRef>
              <c:f>工数管理!$C$5:$I$5</c:f>
              <c:strCache>
                <c:ptCount val="7"/>
                <c:pt idx="0">
                  <c:v>3月</c:v>
                </c:pt>
                <c:pt idx="1">
                  <c:v>4月</c:v>
                </c:pt>
                <c:pt idx="2">
                  <c:v>5月</c:v>
                </c:pt>
                <c:pt idx="3">
                  <c:v>6月</c:v>
                </c:pt>
                <c:pt idx="4">
                  <c:v>7月</c:v>
                </c:pt>
                <c:pt idx="5">
                  <c:v>8月</c:v>
                </c:pt>
                <c:pt idx="6">
                  <c:v>9月</c:v>
                </c:pt>
              </c:strCache>
            </c:strRef>
          </c:cat>
          <c:val>
            <c:numRef>
              <c:f>工数管理!$C$13:$I$13</c:f>
              <c:numCache>
                <c:formatCode>General</c:formatCode>
                <c:ptCount val="7"/>
                <c:pt idx="2">
                  <c:v>16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5E2-BB43-AF3C-CFB1A4073ABD}"/>
            </c:ext>
          </c:extLst>
        </c:ser>
        <c:ser>
          <c:idx val="8"/>
          <c:order val="8"/>
          <c:tx>
            <c:strRef>
              <c:f>工数管理!$B$14</c:f>
              <c:strCache>
                <c:ptCount val="1"/>
                <c:pt idx="0">
                  <c:v>アーキテクチャ設計
機能ブロック図の作成</c:v>
                </c:pt>
              </c:strCache>
            </c:strRef>
          </c:tx>
          <c:spPr>
            <a:ln w="25400">
              <a:noFill/>
            </a:ln>
          </c:spPr>
          <c:cat>
            <c:strRef>
              <c:f>工数管理!$C$5:$I$5</c:f>
              <c:strCache>
                <c:ptCount val="7"/>
                <c:pt idx="0">
                  <c:v>3月</c:v>
                </c:pt>
                <c:pt idx="1">
                  <c:v>4月</c:v>
                </c:pt>
                <c:pt idx="2">
                  <c:v>5月</c:v>
                </c:pt>
                <c:pt idx="3">
                  <c:v>6月</c:v>
                </c:pt>
                <c:pt idx="4">
                  <c:v>7月</c:v>
                </c:pt>
                <c:pt idx="5">
                  <c:v>8月</c:v>
                </c:pt>
                <c:pt idx="6">
                  <c:v>9月</c:v>
                </c:pt>
              </c:strCache>
            </c:strRef>
          </c:cat>
          <c:val>
            <c:numRef>
              <c:f>工数管理!$C$14:$I$14</c:f>
              <c:numCache>
                <c:formatCode>General</c:formatCode>
                <c:ptCount val="7"/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5E2-BB43-AF3C-CFB1A4073ABD}"/>
            </c:ext>
          </c:extLst>
        </c:ser>
        <c:ser>
          <c:idx val="9"/>
          <c:order val="9"/>
          <c:tx>
            <c:strRef>
              <c:f>工数管理!$B$15</c:f>
              <c:strCache>
                <c:ptCount val="1"/>
                <c:pt idx="0">
                  <c:v>アーキテクチャ設計
ステートマシン図の作成</c:v>
                </c:pt>
              </c:strCache>
            </c:strRef>
          </c:tx>
          <c:spPr>
            <a:ln w="25400">
              <a:noFill/>
            </a:ln>
          </c:spPr>
          <c:cat>
            <c:strRef>
              <c:f>工数管理!$C$5:$I$5</c:f>
              <c:strCache>
                <c:ptCount val="7"/>
                <c:pt idx="0">
                  <c:v>3月</c:v>
                </c:pt>
                <c:pt idx="1">
                  <c:v>4月</c:v>
                </c:pt>
                <c:pt idx="2">
                  <c:v>5月</c:v>
                </c:pt>
                <c:pt idx="3">
                  <c:v>6月</c:v>
                </c:pt>
                <c:pt idx="4">
                  <c:v>7月</c:v>
                </c:pt>
                <c:pt idx="5">
                  <c:v>8月</c:v>
                </c:pt>
                <c:pt idx="6">
                  <c:v>9月</c:v>
                </c:pt>
              </c:strCache>
            </c:strRef>
          </c:cat>
          <c:val>
            <c:numRef>
              <c:f>工数管理!$C$15:$I$15</c:f>
              <c:numCache>
                <c:formatCode>General</c:formatCode>
                <c:ptCount val="7"/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5E2-BB43-AF3C-CFB1A4073ABD}"/>
            </c:ext>
          </c:extLst>
        </c:ser>
        <c:ser>
          <c:idx val="10"/>
          <c:order val="10"/>
          <c:tx>
            <c:strRef>
              <c:f>工数管理!$B$16</c:f>
              <c:strCache>
                <c:ptCount val="1"/>
                <c:pt idx="0">
                  <c:v>アーキテクチャ設計
シーケンス図の作成</c:v>
                </c:pt>
              </c:strCache>
            </c:strRef>
          </c:tx>
          <c:spPr>
            <a:ln w="25400">
              <a:noFill/>
            </a:ln>
          </c:spPr>
          <c:cat>
            <c:strRef>
              <c:f>工数管理!$C$5:$I$5</c:f>
              <c:strCache>
                <c:ptCount val="7"/>
                <c:pt idx="0">
                  <c:v>3月</c:v>
                </c:pt>
                <c:pt idx="1">
                  <c:v>4月</c:v>
                </c:pt>
                <c:pt idx="2">
                  <c:v>5月</c:v>
                </c:pt>
                <c:pt idx="3">
                  <c:v>6月</c:v>
                </c:pt>
                <c:pt idx="4">
                  <c:v>7月</c:v>
                </c:pt>
                <c:pt idx="5">
                  <c:v>8月</c:v>
                </c:pt>
                <c:pt idx="6">
                  <c:v>9月</c:v>
                </c:pt>
              </c:strCache>
            </c:strRef>
          </c:cat>
          <c:val>
            <c:numRef>
              <c:f>工数管理!$C$16:$I$16</c:f>
              <c:numCache>
                <c:formatCode>General</c:formatCode>
                <c:ptCount val="7"/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5E2-BB43-AF3C-CFB1A4073ABD}"/>
            </c:ext>
          </c:extLst>
        </c:ser>
        <c:ser>
          <c:idx val="11"/>
          <c:order val="11"/>
          <c:tx>
            <c:strRef>
              <c:f>工数管理!$B$17</c:f>
              <c:strCache>
                <c:ptCount val="1"/>
                <c:pt idx="0">
                  <c:v>ソフトウェア設計
構造設計</c:v>
                </c:pt>
              </c:strCache>
            </c:strRef>
          </c:tx>
          <c:spPr>
            <a:ln w="25400">
              <a:noFill/>
            </a:ln>
          </c:spPr>
          <c:cat>
            <c:strRef>
              <c:f>工数管理!$C$5:$I$5</c:f>
              <c:strCache>
                <c:ptCount val="7"/>
                <c:pt idx="0">
                  <c:v>3月</c:v>
                </c:pt>
                <c:pt idx="1">
                  <c:v>4月</c:v>
                </c:pt>
                <c:pt idx="2">
                  <c:v>5月</c:v>
                </c:pt>
                <c:pt idx="3">
                  <c:v>6月</c:v>
                </c:pt>
                <c:pt idx="4">
                  <c:v>7月</c:v>
                </c:pt>
                <c:pt idx="5">
                  <c:v>8月</c:v>
                </c:pt>
                <c:pt idx="6">
                  <c:v>9月</c:v>
                </c:pt>
              </c:strCache>
            </c:strRef>
          </c:cat>
          <c:val>
            <c:numRef>
              <c:f>工数管理!$C$17:$I$17</c:f>
              <c:numCache>
                <c:formatCode>General</c:formatCode>
                <c:ptCount val="7"/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5E2-BB43-AF3C-CFB1A4073ABD}"/>
            </c:ext>
          </c:extLst>
        </c:ser>
        <c:ser>
          <c:idx val="12"/>
          <c:order val="12"/>
          <c:tx>
            <c:strRef>
              <c:f>工数管理!$B$18</c:f>
              <c:strCache>
                <c:ptCount val="1"/>
                <c:pt idx="0">
                  <c:v>ソフトウェア設計
ステートマシン図の作成</c:v>
                </c:pt>
              </c:strCache>
            </c:strRef>
          </c:tx>
          <c:spPr>
            <a:ln w="25400">
              <a:noFill/>
            </a:ln>
          </c:spPr>
          <c:cat>
            <c:strRef>
              <c:f>工数管理!$C$5:$I$5</c:f>
              <c:strCache>
                <c:ptCount val="7"/>
                <c:pt idx="0">
                  <c:v>3月</c:v>
                </c:pt>
                <c:pt idx="1">
                  <c:v>4月</c:v>
                </c:pt>
                <c:pt idx="2">
                  <c:v>5月</c:v>
                </c:pt>
                <c:pt idx="3">
                  <c:v>6月</c:v>
                </c:pt>
                <c:pt idx="4">
                  <c:v>7月</c:v>
                </c:pt>
                <c:pt idx="5">
                  <c:v>8月</c:v>
                </c:pt>
                <c:pt idx="6">
                  <c:v>9月</c:v>
                </c:pt>
              </c:strCache>
            </c:strRef>
          </c:cat>
          <c:val>
            <c:numRef>
              <c:f>工数管理!$C$18:$I$18</c:f>
              <c:numCache>
                <c:formatCode>General</c:formatCode>
                <c:ptCount val="7"/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5E2-BB43-AF3C-CFB1A4073ABD}"/>
            </c:ext>
          </c:extLst>
        </c:ser>
        <c:ser>
          <c:idx val="13"/>
          <c:order val="13"/>
          <c:tx>
            <c:strRef>
              <c:f>工数管理!$B$19</c:f>
              <c:strCache>
                <c:ptCount val="1"/>
                <c:pt idx="0">
                  <c:v>ソフトウェア設計
シーケンス図の作成</c:v>
                </c:pt>
              </c:strCache>
            </c:strRef>
          </c:tx>
          <c:spPr>
            <a:ln w="25400">
              <a:noFill/>
            </a:ln>
          </c:spPr>
          <c:cat>
            <c:strRef>
              <c:f>工数管理!$C$5:$I$5</c:f>
              <c:strCache>
                <c:ptCount val="7"/>
                <c:pt idx="0">
                  <c:v>3月</c:v>
                </c:pt>
                <c:pt idx="1">
                  <c:v>4月</c:v>
                </c:pt>
                <c:pt idx="2">
                  <c:v>5月</c:v>
                </c:pt>
                <c:pt idx="3">
                  <c:v>6月</c:v>
                </c:pt>
                <c:pt idx="4">
                  <c:v>7月</c:v>
                </c:pt>
                <c:pt idx="5">
                  <c:v>8月</c:v>
                </c:pt>
                <c:pt idx="6">
                  <c:v>9月</c:v>
                </c:pt>
              </c:strCache>
            </c:strRef>
          </c:cat>
          <c:val>
            <c:numRef>
              <c:f>工数管理!$C$19:$I$19</c:f>
              <c:numCache>
                <c:formatCode>General</c:formatCode>
                <c:ptCount val="7"/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85E2-BB43-AF3C-CFB1A4073ABD}"/>
            </c:ext>
          </c:extLst>
        </c:ser>
        <c:ser>
          <c:idx val="14"/>
          <c:order val="14"/>
          <c:tx>
            <c:strRef>
              <c:f>工数管理!$B$20</c:f>
              <c:strCache>
                <c:ptCount val="1"/>
                <c:pt idx="0">
                  <c:v>SW実装・検証</c:v>
                </c:pt>
              </c:strCache>
            </c:strRef>
          </c:tx>
          <c:spPr>
            <a:ln w="25400">
              <a:noFill/>
            </a:ln>
          </c:spPr>
          <c:cat>
            <c:strRef>
              <c:f>工数管理!$C$5:$I$5</c:f>
              <c:strCache>
                <c:ptCount val="7"/>
                <c:pt idx="0">
                  <c:v>3月</c:v>
                </c:pt>
                <c:pt idx="1">
                  <c:v>4月</c:v>
                </c:pt>
                <c:pt idx="2">
                  <c:v>5月</c:v>
                </c:pt>
                <c:pt idx="3">
                  <c:v>6月</c:v>
                </c:pt>
                <c:pt idx="4">
                  <c:v>7月</c:v>
                </c:pt>
                <c:pt idx="5">
                  <c:v>8月</c:v>
                </c:pt>
                <c:pt idx="6">
                  <c:v>9月</c:v>
                </c:pt>
              </c:strCache>
            </c:strRef>
          </c:cat>
          <c:val>
            <c:numRef>
              <c:f>工数管理!$C$20:$I$20</c:f>
              <c:numCache>
                <c:formatCode>General</c:formatCode>
                <c:ptCount val="7"/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25</c:v>
                </c:pt>
                <c:pt idx="6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85E2-BB43-AF3C-CFB1A4073ABD}"/>
            </c:ext>
          </c:extLst>
        </c:ser>
        <c:ser>
          <c:idx val="15"/>
          <c:order val="15"/>
          <c:tx>
            <c:strRef>
              <c:f>工数管理!$B$21</c:f>
              <c:strCache>
                <c:ptCount val="1"/>
                <c:pt idx="0">
                  <c:v>デザイン・レビュー</c:v>
                </c:pt>
              </c:strCache>
            </c:strRef>
          </c:tx>
          <c:spPr>
            <a:ln w="25400">
              <a:noFill/>
            </a:ln>
          </c:spPr>
          <c:cat>
            <c:strRef>
              <c:f>工数管理!$C$5:$I$5</c:f>
              <c:strCache>
                <c:ptCount val="7"/>
                <c:pt idx="0">
                  <c:v>3月</c:v>
                </c:pt>
                <c:pt idx="1">
                  <c:v>4月</c:v>
                </c:pt>
                <c:pt idx="2">
                  <c:v>5月</c:v>
                </c:pt>
                <c:pt idx="3">
                  <c:v>6月</c:v>
                </c:pt>
                <c:pt idx="4">
                  <c:v>7月</c:v>
                </c:pt>
                <c:pt idx="5">
                  <c:v>8月</c:v>
                </c:pt>
                <c:pt idx="6">
                  <c:v>9月</c:v>
                </c:pt>
              </c:strCache>
            </c:strRef>
          </c:cat>
          <c:val>
            <c:numRef>
              <c:f>工数管理!$C$21:$I$21</c:f>
              <c:numCache>
                <c:formatCode>General</c:formatCode>
                <c:ptCount val="7"/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85E2-BB43-AF3C-CFB1A4073A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352512"/>
        <c:axId val="178354048"/>
      </c:areaChart>
      <c:catAx>
        <c:axId val="1783525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8354048"/>
        <c:crosses val="autoZero"/>
        <c:auto val="1"/>
        <c:lblAlgn val="ctr"/>
        <c:lblOffset val="100"/>
        <c:noMultiLvlLbl val="0"/>
      </c:catAx>
      <c:valAx>
        <c:axId val="178354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8352512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'カラーセンサー特徴 (4)'!$H$2</c:f>
              <c:strCache>
                <c:ptCount val="1"/>
                <c:pt idx="0">
                  <c:v>白</c:v>
                </c:pt>
              </c:strCache>
            </c:strRef>
          </c:tx>
          <c:marker>
            <c:symbol val="none"/>
          </c:marker>
          <c:val>
            <c:numRef>
              <c:f>'カラーセンサー特徴 (4)'!$I$2:$Q$2</c:f>
              <c:numCache>
                <c:formatCode>General</c:formatCode>
                <c:ptCount val="9"/>
                <c:pt idx="0">
                  <c:v>616</c:v>
                </c:pt>
                <c:pt idx="1">
                  <c:v>614</c:v>
                </c:pt>
                <c:pt idx="2">
                  <c:v>612</c:v>
                </c:pt>
                <c:pt idx="3">
                  <c:v>608</c:v>
                </c:pt>
                <c:pt idx="4">
                  <c:v>606</c:v>
                </c:pt>
                <c:pt idx="5">
                  <c:v>599</c:v>
                </c:pt>
                <c:pt idx="6">
                  <c:v>595</c:v>
                </c:pt>
                <c:pt idx="7">
                  <c:v>586</c:v>
                </c:pt>
                <c:pt idx="8">
                  <c:v>573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25-3946-B2B2-C25AC32C146B}"/>
            </c:ext>
          </c:extLst>
        </c:ser>
        <c:ser>
          <c:idx val="1"/>
          <c:order val="1"/>
          <c:tx>
            <c:strRef>
              <c:f>'カラーセンサー特徴 (4)'!$H$3</c:f>
              <c:strCache>
                <c:ptCount val="1"/>
                <c:pt idx="0">
                  <c:v>灰色25%</c:v>
                </c:pt>
              </c:strCache>
            </c:strRef>
          </c:tx>
          <c:marker>
            <c:symbol val="none"/>
          </c:marker>
          <c:val>
            <c:numRef>
              <c:f>'カラーセンサー特徴 (4)'!$I$3:$Q$3</c:f>
              <c:numCache>
                <c:formatCode>General</c:formatCode>
                <c:ptCount val="9"/>
                <c:pt idx="0">
                  <c:v>599</c:v>
                </c:pt>
                <c:pt idx="1">
                  <c:v>590</c:v>
                </c:pt>
                <c:pt idx="2">
                  <c:v>567</c:v>
                </c:pt>
                <c:pt idx="3">
                  <c:v>539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25-3946-B2B2-C25AC32C146B}"/>
            </c:ext>
          </c:extLst>
        </c:ser>
        <c:ser>
          <c:idx val="2"/>
          <c:order val="2"/>
          <c:tx>
            <c:strRef>
              <c:f>'カラーセンサー特徴 (4)'!$H$4</c:f>
              <c:strCache>
                <c:ptCount val="1"/>
                <c:pt idx="0">
                  <c:v>白75%</c:v>
                </c:pt>
              </c:strCache>
            </c:strRef>
          </c:tx>
          <c:marker>
            <c:symbol val="none"/>
          </c:marker>
          <c:val>
            <c:numRef>
              <c:f>'カラーセンサー特徴 (4)'!$I$4:$Q$4</c:f>
              <c:numCache>
                <c:formatCode>General</c:formatCode>
                <c:ptCount val="9"/>
                <c:pt idx="0">
                  <c:v>577</c:v>
                </c:pt>
                <c:pt idx="1">
                  <c:v>546</c:v>
                </c:pt>
                <c:pt idx="2">
                  <c:v>543</c:v>
                </c:pt>
                <c:pt idx="3">
                  <c:v>537</c:v>
                </c:pt>
                <c:pt idx="4">
                  <c:v>530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25-3946-B2B2-C25AC32C146B}"/>
            </c:ext>
          </c:extLst>
        </c:ser>
        <c:ser>
          <c:idx val="3"/>
          <c:order val="3"/>
          <c:tx>
            <c:strRef>
              <c:f>'カラーセンサー特徴 (4)'!$H$5</c:f>
              <c:strCache>
                <c:ptCount val="1"/>
                <c:pt idx="0">
                  <c:v>灰色50%</c:v>
                </c:pt>
              </c:strCache>
            </c:strRef>
          </c:tx>
          <c:marker>
            <c:symbol val="none"/>
          </c:marker>
          <c:val>
            <c:numRef>
              <c:f>'カラーセンサー特徴 (4)'!$I$5:$Q$5</c:f>
              <c:numCache>
                <c:formatCode>General</c:formatCode>
                <c:ptCount val="9"/>
                <c:pt idx="0">
                  <c:v>545</c:v>
                </c:pt>
                <c:pt idx="1">
                  <c:v>497</c:v>
                </c:pt>
                <c:pt idx="2">
                  <c:v>455</c:v>
                </c:pt>
                <c:pt idx="3">
                  <c:v>423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F25-3946-B2B2-C25AC32C146B}"/>
            </c:ext>
          </c:extLst>
        </c:ser>
        <c:ser>
          <c:idx val="4"/>
          <c:order val="4"/>
          <c:tx>
            <c:strRef>
              <c:f>'カラーセンサー特徴 (4)'!$H$6</c:f>
              <c:strCache>
                <c:ptCount val="1"/>
                <c:pt idx="0">
                  <c:v>灰色</c:v>
                </c:pt>
              </c:strCache>
            </c:strRef>
          </c:tx>
          <c:marker>
            <c:symbol val="none"/>
          </c:marker>
          <c:val>
            <c:numRef>
              <c:f>'カラーセンサー特徴 (4)'!$I$6:$Q$6</c:f>
              <c:numCache>
                <c:formatCode>General</c:formatCode>
                <c:ptCount val="9"/>
                <c:pt idx="0">
                  <c:v>358</c:v>
                </c:pt>
                <c:pt idx="1">
                  <c:v>343</c:v>
                </c:pt>
                <c:pt idx="2">
                  <c:v>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F25-3946-B2B2-C25AC32C146B}"/>
            </c:ext>
          </c:extLst>
        </c:ser>
        <c:ser>
          <c:idx val="5"/>
          <c:order val="5"/>
          <c:tx>
            <c:strRef>
              <c:f>'カラーセンサー特徴 (4)'!$H$7</c:f>
              <c:strCache>
                <c:ptCount val="1"/>
                <c:pt idx="0">
                  <c:v>黒50%</c:v>
                </c:pt>
              </c:strCache>
            </c:strRef>
          </c:tx>
          <c:marker>
            <c:symbol val="none"/>
          </c:marker>
          <c:val>
            <c:numRef>
              <c:f>'カラーセンサー特徴 (4)'!$I$7:$Q$7</c:f>
              <c:numCache>
                <c:formatCode>General</c:formatCode>
                <c:ptCount val="9"/>
                <c:pt idx="0">
                  <c:v>391</c:v>
                </c:pt>
                <c:pt idx="1">
                  <c:v>330</c:v>
                </c:pt>
                <c:pt idx="2">
                  <c:v>327</c:v>
                </c:pt>
                <c:pt idx="3">
                  <c:v>298</c:v>
                </c:pt>
                <c:pt idx="4">
                  <c:v>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F25-3946-B2B2-C25AC32C146B}"/>
            </c:ext>
          </c:extLst>
        </c:ser>
        <c:ser>
          <c:idx val="6"/>
          <c:order val="6"/>
          <c:tx>
            <c:strRef>
              <c:f>'カラーセンサー特徴 (4)'!$H$8</c:f>
              <c:strCache>
                <c:ptCount val="1"/>
                <c:pt idx="0">
                  <c:v>灰色-黒</c:v>
                </c:pt>
              </c:strCache>
            </c:strRef>
          </c:tx>
          <c:marker>
            <c:symbol val="none"/>
          </c:marker>
          <c:val>
            <c:numRef>
              <c:f>'カラーセンサー特徴 (4)'!$I$8:$Q$8</c:f>
              <c:numCache>
                <c:formatCode>General</c:formatCode>
                <c:ptCount val="9"/>
                <c:pt idx="0">
                  <c:v>214</c:v>
                </c:pt>
                <c:pt idx="1">
                  <c:v>205</c:v>
                </c:pt>
                <c:pt idx="2">
                  <c:v>192</c:v>
                </c:pt>
                <c:pt idx="3">
                  <c:v>190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F25-3946-B2B2-C25AC32C146B}"/>
            </c:ext>
          </c:extLst>
        </c:ser>
        <c:ser>
          <c:idx val="7"/>
          <c:order val="7"/>
          <c:tx>
            <c:strRef>
              <c:f>'カラーセンサー特徴 (4)'!$H$9</c:f>
              <c:strCache>
                <c:ptCount val="1"/>
                <c:pt idx="0">
                  <c:v>黒</c:v>
                </c:pt>
              </c:strCache>
            </c:strRef>
          </c:tx>
          <c:marker>
            <c:symbol val="none"/>
          </c:marker>
          <c:val>
            <c:numRef>
              <c:f>'カラーセンサー特徴 (4)'!$I$9:$Q$9</c:f>
              <c:numCache>
                <c:formatCode>General</c:formatCode>
                <c:ptCount val="9"/>
                <c:pt idx="0">
                  <c:v>36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F25-3946-B2B2-C25AC32C14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791552"/>
        <c:axId val="176793088"/>
      </c:lineChart>
      <c:catAx>
        <c:axId val="176791552"/>
        <c:scaling>
          <c:orientation val="minMax"/>
        </c:scaling>
        <c:delete val="0"/>
        <c:axPos val="b"/>
        <c:majorTickMark val="out"/>
        <c:minorTickMark val="none"/>
        <c:tickLblPos val="nextTo"/>
        <c:crossAx val="176793088"/>
        <c:crosses val="autoZero"/>
        <c:auto val="1"/>
        <c:lblAlgn val="ctr"/>
        <c:lblOffset val="100"/>
        <c:noMultiLvlLbl val="0"/>
      </c:catAx>
      <c:valAx>
        <c:axId val="176793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6791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(null)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(null)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594032</xdr:colOff>
      <xdr:row>43</xdr:row>
      <xdr:rowOff>225323</xdr:rowOff>
    </xdr:from>
    <xdr:to>
      <xdr:col>11</xdr:col>
      <xdr:colOff>594032</xdr:colOff>
      <xdr:row>46</xdr:row>
      <xdr:rowOff>51210</xdr:rowOff>
    </xdr:to>
    <xdr:cxnSp macro="">
      <xdr:nvCxnSpPr>
        <xdr:cNvPr id="2" name="直線矢印コネクタ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>
          <a:off x="14033807" y="8007248"/>
          <a:ext cx="0" cy="41643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603045</xdr:colOff>
      <xdr:row>46</xdr:row>
      <xdr:rowOff>213852</xdr:rowOff>
    </xdr:from>
    <xdr:to>
      <xdr:col>11</xdr:col>
      <xdr:colOff>603045</xdr:colOff>
      <xdr:row>49</xdr:row>
      <xdr:rowOff>39739</xdr:rowOff>
    </xdr:to>
    <xdr:cxnSp macro="">
      <xdr:nvCxnSpPr>
        <xdr:cNvPr id="3" name="直線矢印コネクタ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14042820" y="8557752"/>
          <a:ext cx="0" cy="39738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481371</xdr:colOff>
      <xdr:row>40</xdr:row>
      <xdr:rowOff>112662</xdr:rowOff>
    </xdr:from>
    <xdr:to>
      <xdr:col>13</xdr:col>
      <xdr:colOff>286774</xdr:colOff>
      <xdr:row>51</xdr:row>
      <xdr:rowOff>178416</xdr:rowOff>
    </xdr:to>
    <xdr:grpSp>
      <xdr:nvGrpSpPr>
        <xdr:cNvPr id="4" name="グループ化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pSpPr/>
      </xdr:nvGrpSpPr>
      <xdr:grpSpPr>
        <a:xfrm>
          <a:off x="14437101" y="7604235"/>
          <a:ext cx="1489224" cy="2106316"/>
          <a:chOff x="10497984" y="5540887"/>
          <a:chExt cx="1218790" cy="2775565"/>
        </a:xfrm>
      </xdr:grpSpPr>
      <xdr:cxnSp macro="">
        <xdr:nvCxnSpPr>
          <xdr:cNvPr id="5" name="直線コネクタ 4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CxnSpPr/>
        </xdr:nvCxnSpPr>
        <xdr:spPr>
          <a:xfrm flipV="1">
            <a:off x="11706532" y="5540887"/>
            <a:ext cx="0" cy="2775565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" name="直線コネクタ 5">
            <a:extLst>
              <a:ext uri="{FF2B5EF4-FFF2-40B4-BE49-F238E27FC236}">
                <a16:creationId xmlns:a16="http://schemas.microsoft.com/office/drawing/2014/main" id="{00000000-0008-0000-0000-000006000000}"/>
              </a:ext>
            </a:extLst>
          </xdr:cNvPr>
          <xdr:cNvCxnSpPr/>
        </xdr:nvCxnSpPr>
        <xdr:spPr>
          <a:xfrm flipH="1">
            <a:off x="10497984" y="5551129"/>
            <a:ext cx="1218790" cy="0"/>
          </a:xfrm>
          <a:prstGeom prst="line">
            <a:avLst/>
          </a:prstGeom>
          <a:ln>
            <a:headEnd type="none" w="med" len="med"/>
            <a:tailEnd type="triangl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10</xdr:col>
      <xdr:colOff>203609</xdr:colOff>
      <xdr:row>41</xdr:row>
      <xdr:rowOff>177901</xdr:rowOff>
    </xdr:from>
    <xdr:to>
      <xdr:col>10</xdr:col>
      <xdr:colOff>542822</xdr:colOff>
      <xdr:row>43</xdr:row>
      <xdr:rowOff>153626</xdr:rowOff>
    </xdr:to>
    <xdr:grpSp>
      <xdr:nvGrpSpPr>
        <xdr:cNvPr id="7" name="グループ化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pSpPr/>
      </xdr:nvGrpSpPr>
      <xdr:grpSpPr>
        <a:xfrm rot="10800000">
          <a:off x="13317429" y="7854980"/>
          <a:ext cx="339213" cy="346736"/>
          <a:chOff x="10497984" y="5540887"/>
          <a:chExt cx="1218790" cy="2775565"/>
        </a:xfrm>
      </xdr:grpSpPr>
      <xdr:cxnSp macro="">
        <xdr:nvCxnSpPr>
          <xdr:cNvPr id="8" name="直線コネクタ 7">
            <a:extLst>
              <a:ext uri="{FF2B5EF4-FFF2-40B4-BE49-F238E27FC236}">
                <a16:creationId xmlns:a16="http://schemas.microsoft.com/office/drawing/2014/main" id="{00000000-0008-0000-0000-000008000000}"/>
              </a:ext>
            </a:extLst>
          </xdr:cNvPr>
          <xdr:cNvCxnSpPr/>
        </xdr:nvCxnSpPr>
        <xdr:spPr>
          <a:xfrm flipV="1">
            <a:off x="11706532" y="5540887"/>
            <a:ext cx="0" cy="2775565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" name="直線コネクタ 8">
            <a:extLst>
              <a:ext uri="{FF2B5EF4-FFF2-40B4-BE49-F238E27FC236}">
                <a16:creationId xmlns:a16="http://schemas.microsoft.com/office/drawing/2014/main" id="{00000000-0008-0000-0000-000009000000}"/>
              </a:ext>
            </a:extLst>
          </xdr:cNvPr>
          <xdr:cNvCxnSpPr/>
        </xdr:nvCxnSpPr>
        <xdr:spPr>
          <a:xfrm flipH="1">
            <a:off x="10497984" y="5551129"/>
            <a:ext cx="1218790" cy="0"/>
          </a:xfrm>
          <a:prstGeom prst="line">
            <a:avLst/>
          </a:prstGeom>
          <a:ln>
            <a:headEnd type="none" w="med" len="med"/>
            <a:tailEnd type="triangl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9</xdr:col>
      <xdr:colOff>202380</xdr:colOff>
      <xdr:row>38</xdr:row>
      <xdr:rowOff>177389</xdr:rowOff>
    </xdr:from>
    <xdr:to>
      <xdr:col>9</xdr:col>
      <xdr:colOff>541593</xdr:colOff>
      <xdr:row>40</xdr:row>
      <xdr:rowOff>162639</xdr:rowOff>
    </xdr:to>
    <xdr:grpSp>
      <xdr:nvGrpSpPr>
        <xdr:cNvPr id="10" name="グループ化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pSpPr/>
      </xdr:nvGrpSpPr>
      <xdr:grpSpPr>
        <a:xfrm rot="10800000">
          <a:off x="12474290" y="7297951"/>
          <a:ext cx="339213" cy="356261"/>
          <a:chOff x="10497984" y="5540887"/>
          <a:chExt cx="1218790" cy="2775565"/>
        </a:xfrm>
      </xdr:grpSpPr>
      <xdr:cxnSp macro="">
        <xdr:nvCxnSpPr>
          <xdr:cNvPr id="11" name="直線コネクタ 10">
            <a:extLst>
              <a:ext uri="{FF2B5EF4-FFF2-40B4-BE49-F238E27FC236}">
                <a16:creationId xmlns:a16="http://schemas.microsoft.com/office/drawing/2014/main" id="{00000000-0008-0000-0000-00000B000000}"/>
              </a:ext>
            </a:extLst>
          </xdr:cNvPr>
          <xdr:cNvCxnSpPr/>
        </xdr:nvCxnSpPr>
        <xdr:spPr>
          <a:xfrm flipV="1">
            <a:off x="11706532" y="5540887"/>
            <a:ext cx="0" cy="2775565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" name="直線コネクタ 11">
            <a:extLst>
              <a:ext uri="{FF2B5EF4-FFF2-40B4-BE49-F238E27FC236}">
                <a16:creationId xmlns:a16="http://schemas.microsoft.com/office/drawing/2014/main" id="{00000000-0008-0000-0000-00000C000000}"/>
              </a:ext>
            </a:extLst>
          </xdr:cNvPr>
          <xdr:cNvCxnSpPr/>
        </xdr:nvCxnSpPr>
        <xdr:spPr>
          <a:xfrm flipH="1">
            <a:off x="10497984" y="5551129"/>
            <a:ext cx="1218790" cy="0"/>
          </a:xfrm>
          <a:prstGeom prst="line">
            <a:avLst/>
          </a:prstGeom>
          <a:ln>
            <a:headEnd type="none" w="med" len="med"/>
            <a:tailEnd type="triangl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11</xdr:col>
      <xdr:colOff>233106</xdr:colOff>
      <xdr:row>51</xdr:row>
      <xdr:rowOff>3788</xdr:rowOff>
    </xdr:from>
    <xdr:to>
      <xdr:col>11</xdr:col>
      <xdr:colOff>572319</xdr:colOff>
      <xdr:row>52</xdr:row>
      <xdr:rowOff>131913</xdr:rowOff>
    </xdr:to>
    <xdr:grpSp>
      <xdr:nvGrpSpPr>
        <xdr:cNvPr id="13" name="グループ化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pSpPr/>
      </xdr:nvGrpSpPr>
      <xdr:grpSpPr>
        <a:xfrm rot="10800000">
          <a:off x="14188836" y="9535923"/>
          <a:ext cx="339213" cy="313630"/>
          <a:chOff x="10497984" y="5540887"/>
          <a:chExt cx="1218790" cy="2775565"/>
        </a:xfrm>
      </xdr:grpSpPr>
      <xdr:cxnSp macro="">
        <xdr:nvCxnSpPr>
          <xdr:cNvPr id="14" name="直線コネクタ 13">
            <a:extLst>
              <a:ext uri="{FF2B5EF4-FFF2-40B4-BE49-F238E27FC236}">
                <a16:creationId xmlns:a16="http://schemas.microsoft.com/office/drawing/2014/main" id="{00000000-0008-0000-0000-00000E000000}"/>
              </a:ext>
            </a:extLst>
          </xdr:cNvPr>
          <xdr:cNvCxnSpPr/>
        </xdr:nvCxnSpPr>
        <xdr:spPr>
          <a:xfrm flipV="1">
            <a:off x="11706532" y="5540887"/>
            <a:ext cx="0" cy="2775565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" name="直線コネクタ 14">
            <a:extLst>
              <a:ext uri="{FF2B5EF4-FFF2-40B4-BE49-F238E27FC236}">
                <a16:creationId xmlns:a16="http://schemas.microsoft.com/office/drawing/2014/main" id="{00000000-0008-0000-0000-00000F000000}"/>
              </a:ext>
            </a:extLst>
          </xdr:cNvPr>
          <xdr:cNvCxnSpPr/>
        </xdr:nvCxnSpPr>
        <xdr:spPr>
          <a:xfrm flipH="1">
            <a:off x="10497984" y="5551129"/>
            <a:ext cx="1218790" cy="0"/>
          </a:xfrm>
          <a:prstGeom prst="line">
            <a:avLst/>
          </a:prstGeom>
          <a:ln>
            <a:headEnd type="none" w="med" len="med"/>
            <a:tailEnd type="triangl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11</xdr:col>
      <xdr:colOff>231874</xdr:colOff>
      <xdr:row>52</xdr:row>
      <xdr:rowOff>88486</xdr:rowOff>
    </xdr:from>
    <xdr:to>
      <xdr:col>12</xdr:col>
      <xdr:colOff>553063</xdr:colOff>
      <xdr:row>58</xdr:row>
      <xdr:rowOff>98776</xdr:rowOff>
    </xdr:to>
    <xdr:grpSp>
      <xdr:nvGrpSpPr>
        <xdr:cNvPr id="16" name="グループ化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GrpSpPr/>
      </xdr:nvGrpSpPr>
      <xdr:grpSpPr>
        <a:xfrm rot="10800000">
          <a:off x="14187604" y="9806126"/>
          <a:ext cx="1163099" cy="1123324"/>
          <a:chOff x="10497984" y="5540887"/>
          <a:chExt cx="1218790" cy="2775565"/>
        </a:xfrm>
      </xdr:grpSpPr>
      <xdr:cxnSp macro="">
        <xdr:nvCxnSpPr>
          <xdr:cNvPr id="17" name="直線コネクタ 16">
            <a:extLst>
              <a:ext uri="{FF2B5EF4-FFF2-40B4-BE49-F238E27FC236}">
                <a16:creationId xmlns:a16="http://schemas.microsoft.com/office/drawing/2014/main" id="{00000000-0008-0000-0000-000011000000}"/>
              </a:ext>
            </a:extLst>
          </xdr:cNvPr>
          <xdr:cNvCxnSpPr/>
        </xdr:nvCxnSpPr>
        <xdr:spPr>
          <a:xfrm flipV="1">
            <a:off x="11706532" y="5540887"/>
            <a:ext cx="0" cy="2775565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8" name="直線コネクタ 17">
            <a:extLst>
              <a:ext uri="{FF2B5EF4-FFF2-40B4-BE49-F238E27FC236}">
                <a16:creationId xmlns:a16="http://schemas.microsoft.com/office/drawing/2014/main" id="{00000000-0008-0000-0000-000012000000}"/>
              </a:ext>
            </a:extLst>
          </xdr:cNvPr>
          <xdr:cNvCxnSpPr/>
        </xdr:nvCxnSpPr>
        <xdr:spPr>
          <a:xfrm flipH="1">
            <a:off x="10497984" y="5551129"/>
            <a:ext cx="1218790" cy="0"/>
          </a:xfrm>
          <a:prstGeom prst="line">
            <a:avLst/>
          </a:prstGeom>
          <a:ln>
            <a:headEnd type="none" w="med" len="med"/>
            <a:tailEnd type="triangl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11</xdr:col>
      <xdr:colOff>649111</xdr:colOff>
      <xdr:row>31</xdr:row>
      <xdr:rowOff>112888</xdr:rowOff>
    </xdr:from>
    <xdr:to>
      <xdr:col>13</xdr:col>
      <xdr:colOff>283952</xdr:colOff>
      <xdr:row>40</xdr:row>
      <xdr:rowOff>133966</xdr:rowOff>
    </xdr:to>
    <xdr:grpSp>
      <xdr:nvGrpSpPr>
        <xdr:cNvPr id="19" name="グループ化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GrpSpPr/>
      </xdr:nvGrpSpPr>
      <xdr:grpSpPr>
        <a:xfrm>
          <a:off x="14604841" y="5934910"/>
          <a:ext cx="1318662" cy="1690629"/>
          <a:chOff x="10497984" y="5540887"/>
          <a:chExt cx="1218790" cy="2775565"/>
        </a:xfrm>
      </xdr:grpSpPr>
      <xdr:cxnSp macro="">
        <xdr:nvCxnSpPr>
          <xdr:cNvPr id="20" name="直線コネクタ 19">
            <a:extLst>
              <a:ext uri="{FF2B5EF4-FFF2-40B4-BE49-F238E27FC236}">
                <a16:creationId xmlns:a16="http://schemas.microsoft.com/office/drawing/2014/main" id="{00000000-0008-0000-0000-000014000000}"/>
              </a:ext>
            </a:extLst>
          </xdr:cNvPr>
          <xdr:cNvCxnSpPr/>
        </xdr:nvCxnSpPr>
        <xdr:spPr>
          <a:xfrm flipV="1">
            <a:off x="11706532" y="5540887"/>
            <a:ext cx="0" cy="2775565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1" name="直線コネクタ 20">
            <a:extLst>
              <a:ext uri="{FF2B5EF4-FFF2-40B4-BE49-F238E27FC236}">
                <a16:creationId xmlns:a16="http://schemas.microsoft.com/office/drawing/2014/main" id="{00000000-0008-0000-0000-000015000000}"/>
              </a:ext>
            </a:extLst>
          </xdr:cNvPr>
          <xdr:cNvCxnSpPr/>
        </xdr:nvCxnSpPr>
        <xdr:spPr>
          <a:xfrm flipH="1">
            <a:off x="10497984" y="5551129"/>
            <a:ext cx="1218790" cy="0"/>
          </a:xfrm>
          <a:prstGeom prst="line">
            <a:avLst/>
          </a:prstGeom>
          <a:ln>
            <a:headEnd type="none" w="med" len="med"/>
            <a:tailEnd type="triangl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23</xdr:col>
      <xdr:colOff>23556</xdr:colOff>
      <xdr:row>2</xdr:row>
      <xdr:rowOff>23518</xdr:rowOff>
    </xdr:from>
    <xdr:to>
      <xdr:col>23</xdr:col>
      <xdr:colOff>23556</xdr:colOff>
      <xdr:row>237</xdr:row>
      <xdr:rowOff>0</xdr:rowOff>
    </xdr:to>
    <xdr:cxnSp macro="">
      <xdr:nvCxnSpPr>
        <xdr:cNvPr id="31" name="直線コネクタ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CxnSpPr/>
      </xdr:nvCxnSpPr>
      <xdr:spPr>
        <a:xfrm>
          <a:off x="24331356" y="429918"/>
          <a:ext cx="0" cy="44845582"/>
        </a:xfrm>
        <a:prstGeom prst="line">
          <a:avLst/>
        </a:prstGeom>
        <a:ln w="76200">
          <a:solidFill>
            <a:srgbClr val="FF0000"/>
          </a:solidFill>
          <a:prstDash val="sys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210</xdr:row>
      <xdr:rowOff>2353</xdr:rowOff>
    </xdr:from>
    <xdr:to>
      <xdr:col>23</xdr:col>
      <xdr:colOff>63500</xdr:colOff>
      <xdr:row>212</xdr:row>
      <xdr:rowOff>169334</xdr:rowOff>
    </xdr:to>
    <xdr:sp macro="" textlink="">
      <xdr:nvSpPr>
        <xdr:cNvPr id="42" name="フリーフォーム 4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SpPr/>
      </xdr:nvSpPr>
      <xdr:spPr>
        <a:xfrm>
          <a:off x="19951700" y="40108953"/>
          <a:ext cx="4419600" cy="547981"/>
        </a:xfrm>
        <a:custGeom>
          <a:avLst/>
          <a:gdLst>
            <a:gd name="connsiteX0" fmla="*/ 411574 w 423333"/>
            <a:gd name="connsiteY0" fmla="*/ 540926 h 540926"/>
            <a:gd name="connsiteX1" fmla="*/ 0 w 423333"/>
            <a:gd name="connsiteY1" fmla="*/ 270463 h 540926"/>
            <a:gd name="connsiteX2" fmla="*/ 423333 w 423333"/>
            <a:gd name="connsiteY2" fmla="*/ 0 h 540926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423333" h="540926">
              <a:moveTo>
                <a:pt x="411574" y="540926"/>
              </a:moveTo>
              <a:lnTo>
                <a:pt x="0" y="270463"/>
              </a:lnTo>
              <a:lnTo>
                <a:pt x="423333" y="0"/>
              </a:lnTo>
            </a:path>
          </a:pathLst>
        </a:cu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19</xdr:col>
      <xdr:colOff>28222</xdr:colOff>
      <xdr:row>216</xdr:row>
      <xdr:rowOff>47508</xdr:rowOff>
    </xdr:from>
    <xdr:to>
      <xdr:col>23</xdr:col>
      <xdr:colOff>50800</xdr:colOff>
      <xdr:row>219</xdr:row>
      <xdr:rowOff>31045</xdr:rowOff>
    </xdr:to>
    <xdr:sp macro="" textlink="">
      <xdr:nvSpPr>
        <xdr:cNvPr id="44" name="フリーフォーム 43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SpPr/>
      </xdr:nvSpPr>
      <xdr:spPr>
        <a:xfrm>
          <a:off x="20818122" y="41297108"/>
          <a:ext cx="3540478" cy="555037"/>
        </a:xfrm>
        <a:custGeom>
          <a:avLst/>
          <a:gdLst>
            <a:gd name="connsiteX0" fmla="*/ 411574 w 423333"/>
            <a:gd name="connsiteY0" fmla="*/ 540926 h 540926"/>
            <a:gd name="connsiteX1" fmla="*/ 0 w 423333"/>
            <a:gd name="connsiteY1" fmla="*/ 270463 h 540926"/>
            <a:gd name="connsiteX2" fmla="*/ 423333 w 423333"/>
            <a:gd name="connsiteY2" fmla="*/ 0 h 540926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423333" h="540926">
              <a:moveTo>
                <a:pt x="411574" y="540926"/>
              </a:moveTo>
              <a:lnTo>
                <a:pt x="0" y="270463"/>
              </a:lnTo>
              <a:lnTo>
                <a:pt x="423333" y="0"/>
              </a:lnTo>
            </a:path>
          </a:pathLst>
        </a:cu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28222</xdr:colOff>
      <xdr:row>222</xdr:row>
      <xdr:rowOff>14112</xdr:rowOff>
    </xdr:from>
    <xdr:to>
      <xdr:col>23</xdr:col>
      <xdr:colOff>25400</xdr:colOff>
      <xdr:row>224</xdr:row>
      <xdr:rowOff>178742</xdr:rowOff>
    </xdr:to>
    <xdr:sp macro="" textlink="">
      <xdr:nvSpPr>
        <xdr:cNvPr id="45" name="フリーフォーム 44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SpPr/>
      </xdr:nvSpPr>
      <xdr:spPr>
        <a:xfrm>
          <a:off x="21821422" y="42406712"/>
          <a:ext cx="2511778" cy="545630"/>
        </a:xfrm>
        <a:custGeom>
          <a:avLst/>
          <a:gdLst>
            <a:gd name="connsiteX0" fmla="*/ 411574 w 423333"/>
            <a:gd name="connsiteY0" fmla="*/ 540926 h 540926"/>
            <a:gd name="connsiteX1" fmla="*/ 0 w 423333"/>
            <a:gd name="connsiteY1" fmla="*/ 270463 h 540926"/>
            <a:gd name="connsiteX2" fmla="*/ 423333 w 423333"/>
            <a:gd name="connsiteY2" fmla="*/ 0 h 540926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423333" h="540926">
              <a:moveTo>
                <a:pt x="411574" y="540926"/>
              </a:moveTo>
              <a:lnTo>
                <a:pt x="0" y="270463"/>
              </a:lnTo>
              <a:lnTo>
                <a:pt x="423333" y="0"/>
              </a:lnTo>
            </a:path>
          </a:pathLst>
        </a:cu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19</xdr:col>
      <xdr:colOff>431800</xdr:colOff>
      <xdr:row>117</xdr:row>
      <xdr:rowOff>15062</xdr:rowOff>
    </xdr:from>
    <xdr:to>
      <xdr:col>23</xdr:col>
      <xdr:colOff>63500</xdr:colOff>
      <xdr:row>119</xdr:row>
      <xdr:rowOff>186179</xdr:rowOff>
    </xdr:to>
    <xdr:sp macro="" textlink="">
      <xdr:nvSpPr>
        <xdr:cNvPr id="52" name="フリーフォーム 51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SpPr/>
      </xdr:nvSpPr>
      <xdr:spPr>
        <a:xfrm>
          <a:off x="21221700" y="22379762"/>
          <a:ext cx="3149600" cy="552117"/>
        </a:xfrm>
        <a:custGeom>
          <a:avLst/>
          <a:gdLst>
            <a:gd name="connsiteX0" fmla="*/ 411574 w 423333"/>
            <a:gd name="connsiteY0" fmla="*/ 540926 h 540926"/>
            <a:gd name="connsiteX1" fmla="*/ 0 w 423333"/>
            <a:gd name="connsiteY1" fmla="*/ 270463 h 540926"/>
            <a:gd name="connsiteX2" fmla="*/ 423333 w 423333"/>
            <a:gd name="connsiteY2" fmla="*/ 0 h 540926"/>
            <a:gd name="connsiteX0" fmla="*/ 429208 w 429208"/>
            <a:gd name="connsiteY0" fmla="*/ 534131 h 534131"/>
            <a:gd name="connsiteX1" fmla="*/ 0 w 429208"/>
            <a:gd name="connsiteY1" fmla="*/ 270463 h 534131"/>
            <a:gd name="connsiteX2" fmla="*/ 423333 w 429208"/>
            <a:gd name="connsiteY2" fmla="*/ 0 h 534131"/>
            <a:gd name="connsiteX0" fmla="*/ 429208 w 429208"/>
            <a:gd name="connsiteY0" fmla="*/ 540926 h 540926"/>
            <a:gd name="connsiteX1" fmla="*/ 0 w 429208"/>
            <a:gd name="connsiteY1" fmla="*/ 277258 h 540926"/>
            <a:gd name="connsiteX2" fmla="*/ 427974 w 429208"/>
            <a:gd name="connsiteY2" fmla="*/ 0 h 540926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429208" h="540926">
              <a:moveTo>
                <a:pt x="429208" y="540926"/>
              </a:moveTo>
              <a:lnTo>
                <a:pt x="0" y="277258"/>
              </a:lnTo>
              <a:lnTo>
                <a:pt x="427974" y="0"/>
              </a:lnTo>
            </a:path>
          </a:pathLst>
        </a:cu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50800</xdr:colOff>
      <xdr:row>72</xdr:row>
      <xdr:rowOff>30727</xdr:rowOff>
    </xdr:from>
    <xdr:to>
      <xdr:col>23</xdr:col>
      <xdr:colOff>25400</xdr:colOff>
      <xdr:row>75</xdr:row>
      <xdr:rowOff>12073</xdr:rowOff>
    </xdr:to>
    <xdr:sp macro="" textlink="">
      <xdr:nvSpPr>
        <xdr:cNvPr id="55" name="フリーフォーム 54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SpPr/>
      </xdr:nvSpPr>
      <xdr:spPr>
        <a:xfrm>
          <a:off x="16522700" y="13810227"/>
          <a:ext cx="7810500" cy="552846"/>
        </a:xfrm>
        <a:custGeom>
          <a:avLst/>
          <a:gdLst>
            <a:gd name="connsiteX0" fmla="*/ 411574 w 423333"/>
            <a:gd name="connsiteY0" fmla="*/ 540926 h 540926"/>
            <a:gd name="connsiteX1" fmla="*/ 0 w 423333"/>
            <a:gd name="connsiteY1" fmla="*/ 270463 h 540926"/>
            <a:gd name="connsiteX2" fmla="*/ 423333 w 423333"/>
            <a:gd name="connsiteY2" fmla="*/ 0 h 540926"/>
            <a:gd name="connsiteX0" fmla="*/ 429208 w 429208"/>
            <a:gd name="connsiteY0" fmla="*/ 534131 h 534131"/>
            <a:gd name="connsiteX1" fmla="*/ 0 w 429208"/>
            <a:gd name="connsiteY1" fmla="*/ 270463 h 534131"/>
            <a:gd name="connsiteX2" fmla="*/ 423333 w 429208"/>
            <a:gd name="connsiteY2" fmla="*/ 0 h 534131"/>
            <a:gd name="connsiteX0" fmla="*/ 429208 w 429208"/>
            <a:gd name="connsiteY0" fmla="*/ 540926 h 540926"/>
            <a:gd name="connsiteX1" fmla="*/ 0 w 429208"/>
            <a:gd name="connsiteY1" fmla="*/ 277258 h 540926"/>
            <a:gd name="connsiteX2" fmla="*/ 427974 w 429208"/>
            <a:gd name="connsiteY2" fmla="*/ 0 h 540926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429208" h="540926">
              <a:moveTo>
                <a:pt x="429208" y="540926"/>
              </a:moveTo>
              <a:lnTo>
                <a:pt x="0" y="277258"/>
              </a:lnTo>
              <a:lnTo>
                <a:pt x="427974" y="0"/>
              </a:lnTo>
            </a:path>
          </a:pathLst>
        </a:cu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372718</xdr:colOff>
      <xdr:row>14</xdr:row>
      <xdr:rowOff>178354</xdr:rowOff>
    </xdr:from>
    <xdr:to>
      <xdr:col>23</xdr:col>
      <xdr:colOff>12700</xdr:colOff>
      <xdr:row>17</xdr:row>
      <xdr:rowOff>154178</xdr:rowOff>
    </xdr:to>
    <xdr:sp macro="" textlink="">
      <xdr:nvSpPr>
        <xdr:cNvPr id="56" name="フリーフォーム 55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SpPr/>
      </xdr:nvSpPr>
      <xdr:spPr>
        <a:xfrm>
          <a:off x="22165918" y="2896154"/>
          <a:ext cx="2154582" cy="547324"/>
        </a:xfrm>
        <a:custGeom>
          <a:avLst/>
          <a:gdLst>
            <a:gd name="connsiteX0" fmla="*/ 411574 w 423333"/>
            <a:gd name="connsiteY0" fmla="*/ 540926 h 540926"/>
            <a:gd name="connsiteX1" fmla="*/ 0 w 423333"/>
            <a:gd name="connsiteY1" fmla="*/ 270463 h 540926"/>
            <a:gd name="connsiteX2" fmla="*/ 423333 w 423333"/>
            <a:gd name="connsiteY2" fmla="*/ 0 h 540926"/>
            <a:gd name="connsiteX0" fmla="*/ 429208 w 429208"/>
            <a:gd name="connsiteY0" fmla="*/ 534131 h 534131"/>
            <a:gd name="connsiteX1" fmla="*/ 0 w 429208"/>
            <a:gd name="connsiteY1" fmla="*/ 270463 h 534131"/>
            <a:gd name="connsiteX2" fmla="*/ 423333 w 429208"/>
            <a:gd name="connsiteY2" fmla="*/ 0 h 534131"/>
            <a:gd name="connsiteX0" fmla="*/ 429208 w 429208"/>
            <a:gd name="connsiteY0" fmla="*/ 540926 h 540926"/>
            <a:gd name="connsiteX1" fmla="*/ 0 w 429208"/>
            <a:gd name="connsiteY1" fmla="*/ 277258 h 540926"/>
            <a:gd name="connsiteX2" fmla="*/ 427974 w 429208"/>
            <a:gd name="connsiteY2" fmla="*/ 0 h 540926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429208" h="540926">
              <a:moveTo>
                <a:pt x="429208" y="540926"/>
              </a:moveTo>
              <a:lnTo>
                <a:pt x="0" y="277258"/>
              </a:lnTo>
              <a:lnTo>
                <a:pt x="427974" y="0"/>
              </a:lnTo>
            </a:path>
          </a:pathLst>
        </a:cu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50800</xdr:colOff>
      <xdr:row>87</xdr:row>
      <xdr:rowOff>38226</xdr:rowOff>
    </xdr:from>
    <xdr:to>
      <xdr:col>23</xdr:col>
      <xdr:colOff>0</xdr:colOff>
      <xdr:row>90</xdr:row>
      <xdr:rowOff>19571</xdr:rowOff>
    </xdr:to>
    <xdr:sp macro="" textlink="">
      <xdr:nvSpPr>
        <xdr:cNvPr id="39" name="フリーフォーム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/>
      </xdr:nvSpPr>
      <xdr:spPr>
        <a:xfrm>
          <a:off x="18326100" y="16675226"/>
          <a:ext cx="5981700" cy="552845"/>
        </a:xfrm>
        <a:custGeom>
          <a:avLst/>
          <a:gdLst>
            <a:gd name="connsiteX0" fmla="*/ 411574 w 423333"/>
            <a:gd name="connsiteY0" fmla="*/ 540926 h 540926"/>
            <a:gd name="connsiteX1" fmla="*/ 0 w 423333"/>
            <a:gd name="connsiteY1" fmla="*/ 270463 h 540926"/>
            <a:gd name="connsiteX2" fmla="*/ 423333 w 423333"/>
            <a:gd name="connsiteY2" fmla="*/ 0 h 540926"/>
            <a:gd name="connsiteX0" fmla="*/ 429208 w 429208"/>
            <a:gd name="connsiteY0" fmla="*/ 534131 h 534131"/>
            <a:gd name="connsiteX1" fmla="*/ 0 w 429208"/>
            <a:gd name="connsiteY1" fmla="*/ 270463 h 534131"/>
            <a:gd name="connsiteX2" fmla="*/ 423333 w 429208"/>
            <a:gd name="connsiteY2" fmla="*/ 0 h 534131"/>
            <a:gd name="connsiteX0" fmla="*/ 429208 w 429208"/>
            <a:gd name="connsiteY0" fmla="*/ 540926 h 540926"/>
            <a:gd name="connsiteX1" fmla="*/ 0 w 429208"/>
            <a:gd name="connsiteY1" fmla="*/ 277258 h 540926"/>
            <a:gd name="connsiteX2" fmla="*/ 427974 w 429208"/>
            <a:gd name="connsiteY2" fmla="*/ 0 h 540926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429208" h="540926">
              <a:moveTo>
                <a:pt x="429208" y="540926"/>
              </a:moveTo>
              <a:lnTo>
                <a:pt x="0" y="277258"/>
              </a:lnTo>
              <a:lnTo>
                <a:pt x="427974" y="0"/>
              </a:lnTo>
            </a:path>
          </a:pathLst>
        </a:cu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303696</xdr:colOff>
      <xdr:row>18</xdr:row>
      <xdr:rowOff>0</xdr:rowOff>
    </xdr:from>
    <xdr:to>
      <xdr:col>23</xdr:col>
      <xdr:colOff>12700</xdr:colOff>
      <xdr:row>20</xdr:row>
      <xdr:rowOff>169084</xdr:rowOff>
    </xdr:to>
    <xdr:sp macro="" textlink="">
      <xdr:nvSpPr>
        <xdr:cNvPr id="37" name="フリーフォーム 36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/>
      </xdr:nvSpPr>
      <xdr:spPr>
        <a:xfrm>
          <a:off x="22935096" y="3479800"/>
          <a:ext cx="1385404" cy="550084"/>
        </a:xfrm>
        <a:custGeom>
          <a:avLst/>
          <a:gdLst>
            <a:gd name="connsiteX0" fmla="*/ 411574 w 423333"/>
            <a:gd name="connsiteY0" fmla="*/ 540926 h 540926"/>
            <a:gd name="connsiteX1" fmla="*/ 0 w 423333"/>
            <a:gd name="connsiteY1" fmla="*/ 270463 h 540926"/>
            <a:gd name="connsiteX2" fmla="*/ 423333 w 423333"/>
            <a:gd name="connsiteY2" fmla="*/ 0 h 540926"/>
            <a:gd name="connsiteX0" fmla="*/ 429208 w 429208"/>
            <a:gd name="connsiteY0" fmla="*/ 534131 h 534131"/>
            <a:gd name="connsiteX1" fmla="*/ 0 w 429208"/>
            <a:gd name="connsiteY1" fmla="*/ 270463 h 534131"/>
            <a:gd name="connsiteX2" fmla="*/ 423333 w 429208"/>
            <a:gd name="connsiteY2" fmla="*/ 0 h 534131"/>
            <a:gd name="connsiteX0" fmla="*/ 429208 w 429208"/>
            <a:gd name="connsiteY0" fmla="*/ 540926 h 540926"/>
            <a:gd name="connsiteX1" fmla="*/ 0 w 429208"/>
            <a:gd name="connsiteY1" fmla="*/ 277258 h 540926"/>
            <a:gd name="connsiteX2" fmla="*/ 427974 w 429208"/>
            <a:gd name="connsiteY2" fmla="*/ 0 h 540926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429208" h="540926">
              <a:moveTo>
                <a:pt x="429208" y="540926"/>
              </a:moveTo>
              <a:lnTo>
                <a:pt x="0" y="277258"/>
              </a:lnTo>
              <a:lnTo>
                <a:pt x="427974" y="0"/>
              </a:lnTo>
            </a:path>
          </a:pathLst>
        </a:cu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795495</xdr:colOff>
      <xdr:row>21</xdr:row>
      <xdr:rowOff>4745</xdr:rowOff>
    </xdr:from>
    <xdr:to>
      <xdr:col>23</xdr:col>
      <xdr:colOff>7396</xdr:colOff>
      <xdr:row>23</xdr:row>
      <xdr:rowOff>173829</xdr:rowOff>
    </xdr:to>
    <xdr:sp macro="" textlink="">
      <xdr:nvSpPr>
        <xdr:cNvPr id="35" name="フリーフォーム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/>
      </xdr:nvSpPr>
      <xdr:spPr>
        <a:xfrm>
          <a:off x="23404286" y="4163646"/>
          <a:ext cx="886626" cy="559853"/>
        </a:xfrm>
        <a:custGeom>
          <a:avLst/>
          <a:gdLst>
            <a:gd name="connsiteX0" fmla="*/ 411574 w 423333"/>
            <a:gd name="connsiteY0" fmla="*/ 540926 h 540926"/>
            <a:gd name="connsiteX1" fmla="*/ 0 w 423333"/>
            <a:gd name="connsiteY1" fmla="*/ 270463 h 540926"/>
            <a:gd name="connsiteX2" fmla="*/ 423333 w 423333"/>
            <a:gd name="connsiteY2" fmla="*/ 0 h 540926"/>
            <a:gd name="connsiteX0" fmla="*/ 429208 w 429208"/>
            <a:gd name="connsiteY0" fmla="*/ 534131 h 534131"/>
            <a:gd name="connsiteX1" fmla="*/ 0 w 429208"/>
            <a:gd name="connsiteY1" fmla="*/ 270463 h 534131"/>
            <a:gd name="connsiteX2" fmla="*/ 423333 w 429208"/>
            <a:gd name="connsiteY2" fmla="*/ 0 h 534131"/>
            <a:gd name="connsiteX0" fmla="*/ 429208 w 429208"/>
            <a:gd name="connsiteY0" fmla="*/ 540926 h 540926"/>
            <a:gd name="connsiteX1" fmla="*/ 0 w 429208"/>
            <a:gd name="connsiteY1" fmla="*/ 277258 h 540926"/>
            <a:gd name="connsiteX2" fmla="*/ 427974 w 429208"/>
            <a:gd name="connsiteY2" fmla="*/ 0 h 540926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429208" h="540926">
              <a:moveTo>
                <a:pt x="429208" y="540926"/>
              </a:moveTo>
              <a:lnTo>
                <a:pt x="0" y="277258"/>
              </a:lnTo>
              <a:lnTo>
                <a:pt x="427974" y="0"/>
              </a:lnTo>
            </a:path>
          </a:pathLst>
        </a:cu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647700</xdr:colOff>
      <xdr:row>5</xdr:row>
      <xdr:rowOff>171450</xdr:rowOff>
    </xdr:from>
    <xdr:to>
      <xdr:col>7</xdr:col>
      <xdr:colOff>952500</xdr:colOff>
      <xdr:row>8</xdr:row>
      <xdr:rowOff>0</xdr:rowOff>
    </xdr:to>
    <xdr:sp macro="" textlink="">
      <xdr:nvSpPr>
        <xdr:cNvPr id="2" name="角丸四角形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4381500" y="1123950"/>
          <a:ext cx="2413000" cy="400050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sensor</a:t>
          </a:r>
          <a:r>
            <a:rPr kumimoji="1" lang="en-US" altLang="ja-JP" sz="1100" baseline="0">
              <a:solidFill>
                <a:schemeClr val="tx1"/>
              </a:solidFill>
            </a:rPr>
            <a:t> calibration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219075</xdr:colOff>
      <xdr:row>2</xdr:row>
      <xdr:rowOff>161925</xdr:rowOff>
    </xdr:from>
    <xdr:to>
      <xdr:col>11</xdr:col>
      <xdr:colOff>523875</xdr:colOff>
      <xdr:row>4</xdr:row>
      <xdr:rowOff>171450</xdr:rowOff>
    </xdr:to>
    <xdr:sp macro="" textlink="">
      <xdr:nvSpPr>
        <xdr:cNvPr id="3" name="角丸四角形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7699375" y="542925"/>
          <a:ext cx="2413000" cy="390525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速度、座標、ヨー角度の調整</a:t>
          </a:r>
        </a:p>
      </xdr:txBody>
    </xdr:sp>
    <xdr:clientData/>
  </xdr:twoCellAnchor>
  <xdr:twoCellAnchor>
    <xdr:from>
      <xdr:col>1</xdr:col>
      <xdr:colOff>304800</xdr:colOff>
      <xdr:row>8</xdr:row>
      <xdr:rowOff>152400</xdr:rowOff>
    </xdr:from>
    <xdr:to>
      <xdr:col>4</xdr:col>
      <xdr:colOff>695325</xdr:colOff>
      <xdr:row>10</xdr:row>
      <xdr:rowOff>161925</xdr:rowOff>
    </xdr:to>
    <xdr:sp macro="" textlink="">
      <xdr:nvSpPr>
        <xdr:cNvPr id="4" name="角丸四角形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>
          <a:off x="977900" y="1676400"/>
          <a:ext cx="2397125" cy="390525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ヨー角の平均を求める</a:t>
          </a:r>
        </a:p>
      </xdr:txBody>
    </xdr:sp>
    <xdr:clientData/>
  </xdr:twoCellAnchor>
  <xdr:twoCellAnchor>
    <xdr:from>
      <xdr:col>1</xdr:col>
      <xdr:colOff>333375</xdr:colOff>
      <xdr:row>11</xdr:row>
      <xdr:rowOff>152400</xdr:rowOff>
    </xdr:from>
    <xdr:to>
      <xdr:col>4</xdr:col>
      <xdr:colOff>723900</xdr:colOff>
      <xdr:row>13</xdr:row>
      <xdr:rowOff>161925</xdr:rowOff>
    </xdr:to>
    <xdr:sp macro="" textlink="">
      <xdr:nvSpPr>
        <xdr:cNvPr id="5" name="角丸四角形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/>
      </xdr:nvSpPr>
      <xdr:spPr>
        <a:xfrm>
          <a:off x="1006475" y="2247900"/>
          <a:ext cx="2397125" cy="390525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座標・ヨー角の補正</a:t>
          </a:r>
        </a:p>
      </xdr:txBody>
    </xdr:sp>
    <xdr:clientData/>
  </xdr:twoCellAnchor>
  <xdr:twoCellAnchor>
    <xdr:from>
      <xdr:col>0</xdr:col>
      <xdr:colOff>666750</xdr:colOff>
      <xdr:row>19</xdr:row>
      <xdr:rowOff>9525</xdr:rowOff>
    </xdr:from>
    <xdr:to>
      <xdr:col>4</xdr:col>
      <xdr:colOff>371475</xdr:colOff>
      <xdr:row>21</xdr:row>
      <xdr:rowOff>19050</xdr:rowOff>
    </xdr:to>
    <xdr:sp macro="" textlink="">
      <xdr:nvSpPr>
        <xdr:cNvPr id="6" name="角丸四角形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>
          <a:off x="666750" y="3629025"/>
          <a:ext cx="2384425" cy="390525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全体の構築</a:t>
          </a:r>
        </a:p>
      </xdr:txBody>
    </xdr:sp>
    <xdr:clientData/>
  </xdr:twoCellAnchor>
  <xdr:twoCellAnchor>
    <xdr:from>
      <xdr:col>1</xdr:col>
      <xdr:colOff>133350</xdr:colOff>
      <xdr:row>26</xdr:row>
      <xdr:rowOff>57150</xdr:rowOff>
    </xdr:from>
    <xdr:to>
      <xdr:col>4</xdr:col>
      <xdr:colOff>523875</xdr:colOff>
      <xdr:row>28</xdr:row>
      <xdr:rowOff>66675</xdr:rowOff>
    </xdr:to>
    <xdr:sp macro="" textlink="">
      <xdr:nvSpPr>
        <xdr:cNvPr id="7" name="角丸四角形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>
          <a:off x="806450" y="5010150"/>
          <a:ext cx="2397125" cy="390525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LUG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628650</xdr:colOff>
      <xdr:row>32</xdr:row>
      <xdr:rowOff>28575</xdr:rowOff>
    </xdr:from>
    <xdr:to>
      <xdr:col>5</xdr:col>
      <xdr:colOff>647700</xdr:colOff>
      <xdr:row>34</xdr:row>
      <xdr:rowOff>38100</xdr:rowOff>
    </xdr:to>
    <xdr:sp macro="" textlink="">
      <xdr:nvSpPr>
        <xdr:cNvPr id="8" name="角丸四角形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/>
      </xdr:nvSpPr>
      <xdr:spPr>
        <a:xfrm>
          <a:off x="1974850" y="6124575"/>
          <a:ext cx="2406650" cy="390525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LUG</a:t>
          </a:r>
          <a:r>
            <a:rPr kumimoji="1" lang="ja-JP" altLang="en-US" sz="1100">
              <a:solidFill>
                <a:schemeClr val="tx1"/>
              </a:solidFill>
            </a:rPr>
            <a:t>の走行方法の検討</a:t>
          </a:r>
        </a:p>
      </xdr:txBody>
    </xdr:sp>
    <xdr:clientData/>
  </xdr:twoCellAnchor>
  <xdr:twoCellAnchor>
    <xdr:from>
      <xdr:col>1</xdr:col>
      <xdr:colOff>19050</xdr:colOff>
      <xdr:row>39</xdr:row>
      <xdr:rowOff>38100</xdr:rowOff>
    </xdr:from>
    <xdr:to>
      <xdr:col>4</xdr:col>
      <xdr:colOff>409575</xdr:colOff>
      <xdr:row>41</xdr:row>
      <xdr:rowOff>47625</xdr:rowOff>
    </xdr:to>
    <xdr:sp macro="" textlink="">
      <xdr:nvSpPr>
        <xdr:cNvPr id="9" name="角丸四角形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/>
      </xdr:nvSpPr>
      <xdr:spPr>
        <a:xfrm>
          <a:off x="692150" y="7467600"/>
          <a:ext cx="2397125" cy="390525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Garage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76200</xdr:colOff>
      <xdr:row>43</xdr:row>
      <xdr:rowOff>28575</xdr:rowOff>
    </xdr:from>
    <xdr:to>
      <xdr:col>4</xdr:col>
      <xdr:colOff>466725</xdr:colOff>
      <xdr:row>45</xdr:row>
      <xdr:rowOff>38100</xdr:rowOff>
    </xdr:to>
    <xdr:sp macro="" textlink="">
      <xdr:nvSpPr>
        <xdr:cNvPr id="10" name="角丸四角形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/>
      </xdr:nvSpPr>
      <xdr:spPr>
        <a:xfrm>
          <a:off x="749300" y="8220075"/>
          <a:ext cx="2397125" cy="390525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Seesaw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133350</xdr:colOff>
      <xdr:row>22</xdr:row>
      <xdr:rowOff>28575</xdr:rowOff>
    </xdr:from>
    <xdr:to>
      <xdr:col>4</xdr:col>
      <xdr:colOff>523875</xdr:colOff>
      <xdr:row>24</xdr:row>
      <xdr:rowOff>38100</xdr:rowOff>
    </xdr:to>
    <xdr:sp macro="" textlink="">
      <xdr:nvSpPr>
        <xdr:cNvPr id="11" name="角丸四角形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/>
      </xdr:nvSpPr>
      <xdr:spPr>
        <a:xfrm>
          <a:off x="806450" y="4219575"/>
          <a:ext cx="2397125" cy="390525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ref_yaw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323850</xdr:colOff>
      <xdr:row>5</xdr:row>
      <xdr:rowOff>161925</xdr:rowOff>
    </xdr:from>
    <xdr:to>
      <xdr:col>4</xdr:col>
      <xdr:colOff>714375</xdr:colOff>
      <xdr:row>7</xdr:row>
      <xdr:rowOff>171450</xdr:rowOff>
    </xdr:to>
    <xdr:sp macro="" textlink="">
      <xdr:nvSpPr>
        <xdr:cNvPr id="12" name="角丸四角形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/>
      </xdr:nvSpPr>
      <xdr:spPr>
        <a:xfrm>
          <a:off x="996950" y="1114425"/>
          <a:ext cx="2397125" cy="390525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robo_yawrate_ctl C_ud</a:t>
          </a:r>
          <a:r>
            <a:rPr kumimoji="1" lang="ja-JP" altLang="en-US" sz="1100">
              <a:solidFill>
                <a:schemeClr val="tx1"/>
              </a:solidFill>
            </a:rPr>
            <a:t>の上限</a:t>
          </a:r>
        </a:p>
      </xdr:txBody>
    </xdr:sp>
    <xdr:clientData/>
  </xdr:twoCellAnchor>
  <xdr:twoCellAnchor>
    <xdr:from>
      <xdr:col>5</xdr:col>
      <xdr:colOff>790575</xdr:colOff>
      <xdr:row>29</xdr:row>
      <xdr:rowOff>57150</xdr:rowOff>
    </xdr:from>
    <xdr:to>
      <xdr:col>8</xdr:col>
      <xdr:colOff>123825</xdr:colOff>
      <xdr:row>31</xdr:row>
      <xdr:rowOff>66675</xdr:rowOff>
    </xdr:to>
    <xdr:sp macro="" textlink="">
      <xdr:nvSpPr>
        <xdr:cNvPr id="13" name="角丸四角形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/>
      </xdr:nvSpPr>
      <xdr:spPr>
        <a:xfrm>
          <a:off x="4524375" y="5581650"/>
          <a:ext cx="2406650" cy="390525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sonar</a:t>
          </a:r>
          <a:r>
            <a:rPr kumimoji="1" lang="ja-JP" altLang="en-US" sz="1100">
              <a:solidFill>
                <a:schemeClr val="tx1"/>
              </a:solidFill>
            </a:rPr>
            <a:t>実装</a:t>
          </a:r>
        </a:p>
      </xdr:txBody>
    </xdr:sp>
    <xdr:clientData/>
  </xdr:twoCellAnchor>
  <xdr:twoCellAnchor>
    <xdr:from>
      <xdr:col>9</xdr:col>
      <xdr:colOff>190500</xdr:colOff>
      <xdr:row>25</xdr:row>
      <xdr:rowOff>28575</xdr:rowOff>
    </xdr:from>
    <xdr:to>
      <xdr:col>11</xdr:col>
      <xdr:colOff>495300</xdr:colOff>
      <xdr:row>27</xdr:row>
      <xdr:rowOff>38100</xdr:rowOff>
    </xdr:to>
    <xdr:sp macro="" textlink="">
      <xdr:nvSpPr>
        <xdr:cNvPr id="14" name="角丸四角形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/>
      </xdr:nvSpPr>
      <xdr:spPr>
        <a:xfrm>
          <a:off x="7670800" y="4791075"/>
          <a:ext cx="2413000" cy="390525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車検対応</a:t>
          </a:r>
        </a:p>
      </xdr:txBody>
    </xdr:sp>
    <xdr:clientData/>
  </xdr:twoCellAnchor>
  <xdr:twoCellAnchor>
    <xdr:from>
      <xdr:col>4</xdr:col>
      <xdr:colOff>1038225</xdr:colOff>
      <xdr:row>22</xdr:row>
      <xdr:rowOff>47625</xdr:rowOff>
    </xdr:from>
    <xdr:to>
      <xdr:col>7</xdr:col>
      <xdr:colOff>285750</xdr:colOff>
      <xdr:row>24</xdr:row>
      <xdr:rowOff>57150</xdr:rowOff>
    </xdr:to>
    <xdr:sp macro="" textlink="">
      <xdr:nvSpPr>
        <xdr:cNvPr id="15" name="角丸四角形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/>
      </xdr:nvSpPr>
      <xdr:spPr>
        <a:xfrm>
          <a:off x="3717925" y="4238625"/>
          <a:ext cx="2409825" cy="390525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line lost</a:t>
          </a:r>
          <a:r>
            <a:rPr kumimoji="1" lang="ja-JP" altLang="en-US" sz="1100">
              <a:solidFill>
                <a:schemeClr val="tx1"/>
              </a:solidFill>
            </a:rPr>
            <a:t>判定</a:t>
          </a:r>
        </a:p>
      </xdr:txBody>
    </xdr:sp>
    <xdr:clientData/>
  </xdr:twoCellAnchor>
  <xdr:twoCellAnchor>
    <xdr:from>
      <xdr:col>2</xdr:col>
      <xdr:colOff>619125</xdr:colOff>
      <xdr:row>29</xdr:row>
      <xdr:rowOff>57150</xdr:rowOff>
    </xdr:from>
    <xdr:to>
      <xdr:col>5</xdr:col>
      <xdr:colOff>638175</xdr:colOff>
      <xdr:row>31</xdr:row>
      <xdr:rowOff>66675</xdr:rowOff>
    </xdr:to>
    <xdr:sp macro="" textlink="">
      <xdr:nvSpPr>
        <xdr:cNvPr id="16" name="角丸四角形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SpPr/>
      </xdr:nvSpPr>
      <xdr:spPr>
        <a:xfrm>
          <a:off x="1965325" y="5581650"/>
          <a:ext cx="2406650" cy="390525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LUG</a:t>
          </a:r>
          <a:r>
            <a:rPr kumimoji="1" lang="ja-JP" altLang="en-US" sz="1100">
              <a:solidFill>
                <a:schemeClr val="tx1"/>
              </a:solidFill>
            </a:rPr>
            <a:t>アプローチ</a:t>
          </a:r>
        </a:p>
      </xdr:txBody>
    </xdr:sp>
    <xdr:clientData/>
  </xdr:twoCellAnchor>
  <xdr:twoCellAnchor>
    <xdr:from>
      <xdr:col>9</xdr:col>
      <xdr:colOff>285750</xdr:colOff>
      <xdr:row>28</xdr:row>
      <xdr:rowOff>161925</xdr:rowOff>
    </xdr:from>
    <xdr:to>
      <xdr:col>11</xdr:col>
      <xdr:colOff>590550</xdr:colOff>
      <xdr:row>30</xdr:row>
      <xdr:rowOff>171450</xdr:rowOff>
    </xdr:to>
    <xdr:sp macro="" textlink="">
      <xdr:nvSpPr>
        <xdr:cNvPr id="17" name="角丸四角形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SpPr/>
      </xdr:nvSpPr>
      <xdr:spPr>
        <a:xfrm>
          <a:off x="7766050" y="5495925"/>
          <a:ext cx="2413000" cy="390525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Motor</a:t>
          </a:r>
          <a:r>
            <a:rPr kumimoji="1" lang="en-US" altLang="ja-JP" sz="1100" baseline="0">
              <a:solidFill>
                <a:schemeClr val="tx1"/>
              </a:solidFill>
            </a:rPr>
            <a:t> sepc</a:t>
          </a:r>
          <a:r>
            <a:rPr kumimoji="1" lang="ja-JP" altLang="en-US" sz="1100" baseline="0">
              <a:solidFill>
                <a:schemeClr val="tx1"/>
              </a:solidFill>
            </a:rPr>
            <a:t>の把握と合わせこみ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638175</xdr:colOff>
      <xdr:row>35</xdr:row>
      <xdr:rowOff>57150</xdr:rowOff>
    </xdr:from>
    <xdr:to>
      <xdr:col>5</xdr:col>
      <xdr:colOff>657225</xdr:colOff>
      <xdr:row>37</xdr:row>
      <xdr:rowOff>66675</xdr:rowOff>
    </xdr:to>
    <xdr:sp macro="" textlink="">
      <xdr:nvSpPr>
        <xdr:cNvPr id="18" name="角丸四角形 1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SpPr/>
      </xdr:nvSpPr>
      <xdr:spPr>
        <a:xfrm>
          <a:off x="1984375" y="6724650"/>
          <a:ext cx="2406650" cy="390525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LUG</a:t>
          </a:r>
          <a:r>
            <a:rPr kumimoji="1" lang="ja-JP" altLang="en-US" sz="1100">
              <a:solidFill>
                <a:schemeClr val="tx1"/>
              </a:solidFill>
            </a:rPr>
            <a:t>の匍匐前進</a:t>
          </a:r>
        </a:p>
      </xdr:txBody>
    </xdr:sp>
    <xdr:clientData/>
  </xdr:twoCellAnchor>
  <xdr:twoCellAnchor>
    <xdr:from>
      <xdr:col>8</xdr:col>
      <xdr:colOff>676275</xdr:colOff>
      <xdr:row>1</xdr:row>
      <xdr:rowOff>0</xdr:rowOff>
    </xdr:from>
    <xdr:to>
      <xdr:col>8</xdr:col>
      <xdr:colOff>676275</xdr:colOff>
      <xdr:row>54</xdr:row>
      <xdr:rowOff>9525</xdr:rowOff>
    </xdr:to>
    <xdr:cxnSp macro="">
      <xdr:nvCxnSpPr>
        <xdr:cNvPr id="19" name="直線コネクタ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CxnSpPr/>
      </xdr:nvCxnSpPr>
      <xdr:spPr>
        <a:xfrm>
          <a:off x="7483475" y="190500"/>
          <a:ext cx="0" cy="10106025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2</xdr:row>
      <xdr:rowOff>9525</xdr:rowOff>
    </xdr:from>
    <xdr:to>
      <xdr:col>4</xdr:col>
      <xdr:colOff>400050</xdr:colOff>
      <xdr:row>4</xdr:row>
      <xdr:rowOff>19050</xdr:rowOff>
    </xdr:to>
    <xdr:sp macro="" textlink="">
      <xdr:nvSpPr>
        <xdr:cNvPr id="20" name="角丸四角形 19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SpPr/>
      </xdr:nvSpPr>
      <xdr:spPr>
        <a:xfrm>
          <a:off x="682625" y="390525"/>
          <a:ext cx="2397125" cy="390525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primitive function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171450</xdr:colOff>
      <xdr:row>10</xdr:row>
      <xdr:rowOff>161925</xdr:rowOff>
    </xdr:from>
    <xdr:to>
      <xdr:col>3</xdr:col>
      <xdr:colOff>200025</xdr:colOff>
      <xdr:row>11</xdr:row>
      <xdr:rowOff>152400</xdr:rowOff>
    </xdr:to>
    <xdr:cxnSp macro="">
      <xdr:nvCxnSpPr>
        <xdr:cNvPr id="21" name="直線コネクタ 20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CxnSpPr>
          <a:stCxn id="4" idx="2"/>
          <a:endCxn id="5" idx="0"/>
        </xdr:cNvCxnSpPr>
      </xdr:nvCxnSpPr>
      <xdr:spPr>
        <a:xfrm>
          <a:off x="2178050" y="2066925"/>
          <a:ext cx="28575" cy="180975"/>
        </a:xfrm>
        <a:prstGeom prst="line">
          <a:avLst/>
        </a:prstGeom>
        <a:ln>
          <a:solidFill>
            <a:schemeClr val="accent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695325</xdr:colOff>
      <xdr:row>9</xdr:row>
      <xdr:rowOff>157163</xdr:rowOff>
    </xdr:from>
    <xdr:to>
      <xdr:col>6</xdr:col>
      <xdr:colOff>133350</xdr:colOff>
      <xdr:row>22</xdr:row>
      <xdr:rowOff>47625</xdr:rowOff>
    </xdr:to>
    <xdr:cxnSp macro="">
      <xdr:nvCxnSpPr>
        <xdr:cNvPr id="22" name="直線コネクタ 21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CxnSpPr>
          <a:stCxn id="4" idx="3"/>
          <a:endCxn id="15" idx="0"/>
        </xdr:cNvCxnSpPr>
      </xdr:nvCxnSpPr>
      <xdr:spPr>
        <a:xfrm>
          <a:off x="3375025" y="1871663"/>
          <a:ext cx="1546225" cy="236696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523875</xdr:colOff>
      <xdr:row>23</xdr:row>
      <xdr:rowOff>33338</xdr:rowOff>
    </xdr:from>
    <xdr:to>
      <xdr:col>4</xdr:col>
      <xdr:colOff>1038225</xdr:colOff>
      <xdr:row>23</xdr:row>
      <xdr:rowOff>52388</xdr:rowOff>
    </xdr:to>
    <xdr:cxnSp macro="">
      <xdr:nvCxnSpPr>
        <xdr:cNvPr id="23" name="直線コネクタ 22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CxnSpPr>
          <a:stCxn id="11" idx="3"/>
          <a:endCxn id="15" idx="1"/>
        </xdr:cNvCxnSpPr>
      </xdr:nvCxnSpPr>
      <xdr:spPr>
        <a:xfrm>
          <a:off x="3203575" y="4414838"/>
          <a:ext cx="514350" cy="190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28575</xdr:colOff>
      <xdr:row>39</xdr:row>
      <xdr:rowOff>9525</xdr:rowOff>
    </xdr:from>
    <xdr:to>
      <xdr:col>7</xdr:col>
      <xdr:colOff>333375</xdr:colOff>
      <xdr:row>41</xdr:row>
      <xdr:rowOff>19050</xdr:rowOff>
    </xdr:to>
    <xdr:sp macro="" textlink="">
      <xdr:nvSpPr>
        <xdr:cNvPr id="24" name="角丸四角形 23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SpPr/>
      </xdr:nvSpPr>
      <xdr:spPr>
        <a:xfrm>
          <a:off x="3762375" y="7439025"/>
          <a:ext cx="2413000" cy="390525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finding line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914400</xdr:colOff>
      <xdr:row>9</xdr:row>
      <xdr:rowOff>171450</xdr:rowOff>
    </xdr:from>
    <xdr:to>
      <xdr:col>8</xdr:col>
      <xdr:colOff>247650</xdr:colOff>
      <xdr:row>12</xdr:row>
      <xdr:rowOff>0</xdr:rowOff>
    </xdr:to>
    <xdr:sp macro="" textlink="">
      <xdr:nvSpPr>
        <xdr:cNvPr id="25" name="角丸四角形 24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SpPr/>
      </xdr:nvSpPr>
      <xdr:spPr>
        <a:xfrm>
          <a:off x="4648200" y="1885950"/>
          <a:ext cx="2406650" cy="400050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tail</a:t>
          </a:r>
          <a:r>
            <a:rPr kumimoji="1" lang="ja-JP" altLang="en-US" sz="1100">
              <a:solidFill>
                <a:schemeClr val="tx1"/>
              </a:solidFill>
            </a:rPr>
            <a:t>走行</a:t>
          </a:r>
        </a:p>
      </xdr:txBody>
    </xdr:sp>
    <xdr:clientData/>
  </xdr:twoCellAnchor>
  <xdr:twoCellAnchor>
    <xdr:from>
      <xdr:col>6</xdr:col>
      <xdr:colOff>180975</xdr:colOff>
      <xdr:row>12</xdr:row>
      <xdr:rowOff>0</xdr:rowOff>
    </xdr:from>
    <xdr:to>
      <xdr:col>7</xdr:col>
      <xdr:colOff>9525</xdr:colOff>
      <xdr:row>39</xdr:row>
      <xdr:rowOff>9525</xdr:rowOff>
    </xdr:to>
    <xdr:cxnSp macro="">
      <xdr:nvCxnSpPr>
        <xdr:cNvPr id="26" name="直線コネクタ 25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CxnSpPr>
          <a:stCxn id="25" idx="2"/>
          <a:endCxn id="24" idx="0"/>
        </xdr:cNvCxnSpPr>
      </xdr:nvCxnSpPr>
      <xdr:spPr>
        <a:xfrm flipH="1">
          <a:off x="4968875" y="2286000"/>
          <a:ext cx="882650" cy="51530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504825</xdr:colOff>
      <xdr:row>12</xdr:row>
      <xdr:rowOff>0</xdr:rowOff>
    </xdr:from>
    <xdr:to>
      <xdr:col>7</xdr:col>
      <xdr:colOff>9525</xdr:colOff>
      <xdr:row>35</xdr:row>
      <xdr:rowOff>57150</xdr:rowOff>
    </xdr:to>
    <xdr:cxnSp macro="">
      <xdr:nvCxnSpPr>
        <xdr:cNvPr id="27" name="直線コネクタ 26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CxnSpPr>
          <a:stCxn id="25" idx="2"/>
          <a:endCxn id="18" idx="0"/>
        </xdr:cNvCxnSpPr>
      </xdr:nvCxnSpPr>
      <xdr:spPr>
        <a:xfrm flipH="1">
          <a:off x="3184525" y="2286000"/>
          <a:ext cx="2667000" cy="44386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48</xdr:row>
      <xdr:rowOff>19050</xdr:rowOff>
    </xdr:from>
    <xdr:to>
      <xdr:col>4</xdr:col>
      <xdr:colOff>390525</xdr:colOff>
      <xdr:row>50</xdr:row>
      <xdr:rowOff>28575</xdr:rowOff>
    </xdr:to>
    <xdr:sp macro="" textlink="">
      <xdr:nvSpPr>
        <xdr:cNvPr id="28" name="角丸四角形 27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SpPr/>
      </xdr:nvSpPr>
      <xdr:spPr>
        <a:xfrm>
          <a:off x="673100" y="9163050"/>
          <a:ext cx="2397125" cy="390525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迷子→マップ→ライン</a:t>
          </a:r>
        </a:p>
      </xdr:txBody>
    </xdr:sp>
    <xdr:clientData/>
  </xdr:twoCellAnchor>
  <xdr:twoCellAnchor>
    <xdr:from>
      <xdr:col>4</xdr:col>
      <xdr:colOff>342349</xdr:colOff>
      <xdr:row>8</xdr:row>
      <xdr:rowOff>66261</xdr:rowOff>
    </xdr:from>
    <xdr:to>
      <xdr:col>4</xdr:col>
      <xdr:colOff>894522</xdr:colOff>
      <xdr:row>11</xdr:row>
      <xdr:rowOff>55217</xdr:rowOff>
    </xdr:to>
    <xdr:sp macro="" textlink="">
      <xdr:nvSpPr>
        <xdr:cNvPr id="29" name="円/楕円 28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SpPr/>
      </xdr:nvSpPr>
      <xdr:spPr>
        <a:xfrm>
          <a:off x="3025914" y="1568174"/>
          <a:ext cx="552173" cy="552173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>
              <a:solidFill>
                <a:srgbClr val="FF0000"/>
              </a:solidFill>
            </a:rPr>
            <a:t>済</a:t>
          </a:r>
          <a:endParaRPr kumimoji="1" lang="ja-JP" alt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3</xdr:col>
      <xdr:colOff>651566</xdr:colOff>
      <xdr:row>21</xdr:row>
      <xdr:rowOff>110435</xdr:rowOff>
    </xdr:from>
    <xdr:to>
      <xdr:col>4</xdr:col>
      <xdr:colOff>530087</xdr:colOff>
      <xdr:row>24</xdr:row>
      <xdr:rowOff>99391</xdr:rowOff>
    </xdr:to>
    <xdr:sp macro="" textlink="">
      <xdr:nvSpPr>
        <xdr:cNvPr id="30" name="円/楕円 29">
          <a:extLst>
            <a:ext uri="{FF2B5EF4-FFF2-40B4-BE49-F238E27FC236}">
              <a16:creationId xmlns:a16="http://schemas.microsoft.com/office/drawing/2014/main" id="{00000000-0008-0000-0200-00001E000000}"/>
            </a:ext>
          </a:extLst>
        </xdr:cNvPr>
        <xdr:cNvSpPr/>
      </xdr:nvSpPr>
      <xdr:spPr>
        <a:xfrm>
          <a:off x="2661479" y="4052957"/>
          <a:ext cx="552173" cy="552173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>
              <a:solidFill>
                <a:srgbClr val="FF0000"/>
              </a:solidFill>
            </a:rPr>
            <a:t>済</a:t>
          </a:r>
          <a:endParaRPr kumimoji="1" lang="ja-JP" alt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6</xdr:col>
      <xdr:colOff>925444</xdr:colOff>
      <xdr:row>21</xdr:row>
      <xdr:rowOff>174487</xdr:rowOff>
    </xdr:from>
    <xdr:to>
      <xdr:col>7</xdr:col>
      <xdr:colOff>428486</xdr:colOff>
      <xdr:row>24</xdr:row>
      <xdr:rowOff>163443</xdr:rowOff>
    </xdr:to>
    <xdr:sp macro="" textlink="">
      <xdr:nvSpPr>
        <xdr:cNvPr id="31" name="円/楕円 30">
          <a:extLst>
            <a:ext uri="{FF2B5EF4-FFF2-40B4-BE49-F238E27FC236}">
              <a16:creationId xmlns:a16="http://schemas.microsoft.com/office/drawing/2014/main" id="{00000000-0008-0000-0200-00001F000000}"/>
            </a:ext>
          </a:extLst>
        </xdr:cNvPr>
        <xdr:cNvSpPr/>
      </xdr:nvSpPr>
      <xdr:spPr>
        <a:xfrm>
          <a:off x="5707270" y="4117009"/>
          <a:ext cx="552173" cy="552173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>
              <a:solidFill>
                <a:srgbClr val="FF0000"/>
              </a:solidFill>
            </a:rPr>
            <a:t>済</a:t>
          </a:r>
          <a:endParaRPr kumimoji="1" lang="ja-JP" alt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7</xdr:col>
      <xdr:colOff>702365</xdr:colOff>
      <xdr:row>28</xdr:row>
      <xdr:rowOff>94974</xdr:rowOff>
    </xdr:from>
    <xdr:to>
      <xdr:col>8</xdr:col>
      <xdr:colOff>293756</xdr:colOff>
      <xdr:row>31</xdr:row>
      <xdr:rowOff>83930</xdr:rowOff>
    </xdr:to>
    <xdr:sp macro="" textlink="">
      <xdr:nvSpPr>
        <xdr:cNvPr id="32" name="円/楕円 31">
          <a:extLst>
            <a:ext uri="{FF2B5EF4-FFF2-40B4-BE49-F238E27FC236}">
              <a16:creationId xmlns:a16="http://schemas.microsoft.com/office/drawing/2014/main" id="{00000000-0008-0000-0200-000020000000}"/>
            </a:ext>
          </a:extLst>
        </xdr:cNvPr>
        <xdr:cNvSpPr/>
      </xdr:nvSpPr>
      <xdr:spPr>
        <a:xfrm>
          <a:off x="6533322" y="5351670"/>
          <a:ext cx="552173" cy="552173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>
              <a:solidFill>
                <a:srgbClr val="FF0000"/>
              </a:solidFill>
            </a:rPr>
            <a:t>済</a:t>
          </a:r>
          <a:endParaRPr kumimoji="1" lang="ja-JP" alt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5</xdr:col>
      <xdr:colOff>247374</xdr:colOff>
      <xdr:row>28</xdr:row>
      <xdr:rowOff>26504</xdr:rowOff>
    </xdr:from>
    <xdr:to>
      <xdr:col>5</xdr:col>
      <xdr:colOff>799547</xdr:colOff>
      <xdr:row>31</xdr:row>
      <xdr:rowOff>15460</xdr:rowOff>
    </xdr:to>
    <xdr:sp macro="" textlink="">
      <xdr:nvSpPr>
        <xdr:cNvPr id="33" name="円/楕円 32">
          <a:extLst>
            <a:ext uri="{FF2B5EF4-FFF2-40B4-BE49-F238E27FC236}">
              <a16:creationId xmlns:a16="http://schemas.microsoft.com/office/drawing/2014/main" id="{00000000-0008-0000-0200-000021000000}"/>
            </a:ext>
          </a:extLst>
        </xdr:cNvPr>
        <xdr:cNvSpPr/>
      </xdr:nvSpPr>
      <xdr:spPr>
        <a:xfrm>
          <a:off x="3980070" y="5283200"/>
          <a:ext cx="552173" cy="552173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>
              <a:solidFill>
                <a:srgbClr val="FF0000"/>
              </a:solidFill>
            </a:rPr>
            <a:t>済</a:t>
          </a:r>
          <a:endParaRPr kumimoji="1" lang="ja-JP" alt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628926</xdr:colOff>
      <xdr:row>51</xdr:row>
      <xdr:rowOff>85311</xdr:rowOff>
    </xdr:from>
    <xdr:to>
      <xdr:col>4</xdr:col>
      <xdr:colOff>1019451</xdr:colOff>
      <xdr:row>53</xdr:row>
      <xdr:rowOff>94837</xdr:rowOff>
    </xdr:to>
    <xdr:sp macro="" textlink="">
      <xdr:nvSpPr>
        <xdr:cNvPr id="34" name="角丸四角形 33">
          <a:extLst>
            <a:ext uri="{FF2B5EF4-FFF2-40B4-BE49-F238E27FC236}">
              <a16:creationId xmlns:a16="http://schemas.microsoft.com/office/drawing/2014/main" id="{00000000-0008-0000-0200-000022000000}"/>
            </a:ext>
          </a:extLst>
        </xdr:cNvPr>
        <xdr:cNvSpPr/>
      </xdr:nvSpPr>
      <xdr:spPr>
        <a:xfrm>
          <a:off x="1302578" y="9660007"/>
          <a:ext cx="2400438" cy="385004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迷子→マップ</a:t>
          </a:r>
        </a:p>
      </xdr:txBody>
    </xdr:sp>
    <xdr:clientData/>
  </xdr:twoCellAnchor>
  <xdr:twoCellAnchor>
    <xdr:from>
      <xdr:col>4</xdr:col>
      <xdr:colOff>508000</xdr:colOff>
      <xdr:row>51</xdr:row>
      <xdr:rowOff>33129</xdr:rowOff>
    </xdr:from>
    <xdr:to>
      <xdr:col>5</xdr:col>
      <xdr:colOff>11042</xdr:colOff>
      <xdr:row>54</xdr:row>
      <xdr:rowOff>22085</xdr:rowOff>
    </xdr:to>
    <xdr:sp macro="" textlink="">
      <xdr:nvSpPr>
        <xdr:cNvPr id="35" name="円/楕円 34">
          <a:extLst>
            <a:ext uri="{FF2B5EF4-FFF2-40B4-BE49-F238E27FC236}">
              <a16:creationId xmlns:a16="http://schemas.microsoft.com/office/drawing/2014/main" id="{00000000-0008-0000-0200-000023000000}"/>
            </a:ext>
          </a:extLst>
        </xdr:cNvPr>
        <xdr:cNvSpPr/>
      </xdr:nvSpPr>
      <xdr:spPr>
        <a:xfrm>
          <a:off x="3191565" y="9607825"/>
          <a:ext cx="552173" cy="552173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>
              <a:solidFill>
                <a:srgbClr val="FF0000"/>
              </a:solidFill>
            </a:rPr>
            <a:t>済</a:t>
          </a:r>
          <a:endParaRPr kumimoji="1" lang="ja-JP" alt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4</xdr:col>
      <xdr:colOff>381000</xdr:colOff>
      <xdr:row>4</xdr:row>
      <xdr:rowOff>114300</xdr:rowOff>
    </xdr:from>
    <xdr:to>
      <xdr:col>4</xdr:col>
      <xdr:colOff>933173</xdr:colOff>
      <xdr:row>7</xdr:row>
      <xdr:rowOff>103256</xdr:rowOff>
    </xdr:to>
    <xdr:sp macro="" textlink="">
      <xdr:nvSpPr>
        <xdr:cNvPr id="36" name="円/楕円 35">
          <a:extLst>
            <a:ext uri="{FF2B5EF4-FFF2-40B4-BE49-F238E27FC236}">
              <a16:creationId xmlns:a16="http://schemas.microsoft.com/office/drawing/2014/main" id="{00000000-0008-0000-0200-000024000000}"/>
            </a:ext>
          </a:extLst>
        </xdr:cNvPr>
        <xdr:cNvSpPr/>
      </xdr:nvSpPr>
      <xdr:spPr>
        <a:xfrm>
          <a:off x="3060700" y="876300"/>
          <a:ext cx="552173" cy="560456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>
              <a:solidFill>
                <a:srgbClr val="FF0000"/>
              </a:solidFill>
            </a:rPr>
            <a:t>済</a:t>
          </a:r>
          <a:endParaRPr kumimoji="1" lang="ja-JP" alt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9</xdr:col>
      <xdr:colOff>795131</xdr:colOff>
      <xdr:row>5</xdr:row>
      <xdr:rowOff>165652</xdr:rowOff>
    </xdr:from>
    <xdr:to>
      <xdr:col>12</xdr:col>
      <xdr:colOff>552174</xdr:colOff>
      <xdr:row>15</xdr:row>
      <xdr:rowOff>121479</xdr:rowOff>
    </xdr:to>
    <xdr:sp macro="" textlink="">
      <xdr:nvSpPr>
        <xdr:cNvPr id="38" name="雲形吹き出し 37">
          <a:extLst>
            <a:ext uri="{FF2B5EF4-FFF2-40B4-BE49-F238E27FC236}">
              <a16:creationId xmlns:a16="http://schemas.microsoft.com/office/drawing/2014/main" id="{00000000-0008-0000-0200-000026000000}"/>
            </a:ext>
          </a:extLst>
        </xdr:cNvPr>
        <xdr:cNvSpPr/>
      </xdr:nvSpPr>
      <xdr:spPr>
        <a:xfrm>
          <a:off x="8260522" y="1104348"/>
          <a:ext cx="2904435" cy="1833218"/>
        </a:xfrm>
        <a:prstGeom prst="cloudCallout">
          <a:avLst>
            <a:gd name="adj1" fmla="val -46308"/>
            <a:gd name="adj2" fmla="val -48343"/>
          </a:avLst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200">
              <a:solidFill>
                <a:schemeClr val="tx1"/>
              </a:solidFill>
            </a:rPr>
            <a:t>ラインから外れているときも座標補正をするので、補正後の座標と実際の座標が大きくズレる</a:t>
          </a:r>
          <a:r>
            <a:rPr kumimoji="1" lang="en-US" altLang="ja-JP" sz="1200">
              <a:solidFill>
                <a:schemeClr val="tx1"/>
              </a:solidFill>
            </a:rPr>
            <a:t>j</a:t>
          </a:r>
          <a:r>
            <a:rPr kumimoji="1" lang="ja-JP" altLang="en-US" sz="1200">
              <a:solidFill>
                <a:schemeClr val="tx1"/>
              </a:solidFill>
            </a:rPr>
            <a:t>事がある。</a:t>
          </a:r>
          <a:r>
            <a:rPr kumimoji="1" lang="en-US" altLang="ja-JP" sz="1200">
              <a:solidFill>
                <a:schemeClr val="tx1"/>
              </a:solidFill>
            </a:rPr>
            <a:t>20180721</a:t>
          </a:r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12</xdr:col>
      <xdr:colOff>717826</xdr:colOff>
      <xdr:row>6</xdr:row>
      <xdr:rowOff>110435</xdr:rowOff>
    </xdr:from>
    <xdr:to>
      <xdr:col>16</xdr:col>
      <xdr:colOff>375479</xdr:colOff>
      <xdr:row>16</xdr:row>
      <xdr:rowOff>66262</xdr:rowOff>
    </xdr:to>
    <xdr:sp macro="" textlink="">
      <xdr:nvSpPr>
        <xdr:cNvPr id="39" name="雲形吹き出し 38">
          <a:extLst>
            <a:ext uri="{FF2B5EF4-FFF2-40B4-BE49-F238E27FC236}">
              <a16:creationId xmlns:a16="http://schemas.microsoft.com/office/drawing/2014/main" id="{00000000-0008-0000-0200-000027000000}"/>
            </a:ext>
          </a:extLst>
        </xdr:cNvPr>
        <xdr:cNvSpPr/>
      </xdr:nvSpPr>
      <xdr:spPr>
        <a:xfrm>
          <a:off x="11330609" y="1236870"/>
          <a:ext cx="2904435" cy="1833218"/>
        </a:xfrm>
        <a:prstGeom prst="cloudCallout">
          <a:avLst>
            <a:gd name="adj1" fmla="val -46308"/>
            <a:gd name="adj2" fmla="val -48343"/>
          </a:avLst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200">
              <a:solidFill>
                <a:schemeClr val="tx1"/>
              </a:solidFill>
            </a:rPr>
            <a:t>ラインの上、左側、右側の検知がほしい</a:t>
          </a:r>
          <a:endParaRPr kumimoji="1" lang="en-US" altLang="ja-JP" sz="1200">
            <a:solidFill>
              <a:schemeClr val="tx1"/>
            </a:solidFill>
          </a:endParaRPr>
        </a:p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220870</xdr:colOff>
      <xdr:row>23</xdr:row>
      <xdr:rowOff>121478</xdr:rowOff>
    </xdr:from>
    <xdr:to>
      <xdr:col>9</xdr:col>
      <xdr:colOff>773043</xdr:colOff>
      <xdr:row>26</xdr:row>
      <xdr:rowOff>110434</xdr:rowOff>
    </xdr:to>
    <xdr:sp macro="" textlink="">
      <xdr:nvSpPr>
        <xdr:cNvPr id="40" name="円/楕円 39">
          <a:extLst>
            <a:ext uri="{FF2B5EF4-FFF2-40B4-BE49-F238E27FC236}">
              <a16:creationId xmlns:a16="http://schemas.microsoft.com/office/drawing/2014/main" id="{00000000-0008-0000-0200-000028000000}"/>
            </a:ext>
          </a:extLst>
        </xdr:cNvPr>
        <xdr:cNvSpPr/>
      </xdr:nvSpPr>
      <xdr:spPr>
        <a:xfrm>
          <a:off x="7686261" y="4439478"/>
          <a:ext cx="552173" cy="552173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>
              <a:solidFill>
                <a:srgbClr val="FF0000"/>
              </a:solidFill>
            </a:rPr>
            <a:t>済</a:t>
          </a:r>
          <a:endParaRPr kumimoji="1" lang="ja-JP" alt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9</xdr:col>
      <xdr:colOff>1038087</xdr:colOff>
      <xdr:row>13</xdr:row>
      <xdr:rowOff>187738</xdr:rowOff>
    </xdr:from>
    <xdr:to>
      <xdr:col>12</xdr:col>
      <xdr:colOff>795130</xdr:colOff>
      <xdr:row>23</xdr:row>
      <xdr:rowOff>143565</xdr:rowOff>
    </xdr:to>
    <xdr:sp macro="" textlink="">
      <xdr:nvSpPr>
        <xdr:cNvPr id="41" name="雲形吹き出し 40">
          <a:extLst>
            <a:ext uri="{FF2B5EF4-FFF2-40B4-BE49-F238E27FC236}">
              <a16:creationId xmlns:a16="http://schemas.microsoft.com/office/drawing/2014/main" id="{00000000-0008-0000-0200-000029000000}"/>
            </a:ext>
          </a:extLst>
        </xdr:cNvPr>
        <xdr:cNvSpPr/>
      </xdr:nvSpPr>
      <xdr:spPr>
        <a:xfrm>
          <a:off x="8503478" y="2628347"/>
          <a:ext cx="2904435" cy="1833218"/>
        </a:xfrm>
        <a:prstGeom prst="cloudCallout">
          <a:avLst>
            <a:gd name="adj1" fmla="val -46308"/>
            <a:gd name="adj2" fmla="val -48343"/>
          </a:avLst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200">
              <a:solidFill>
                <a:schemeClr val="tx1"/>
              </a:solidFill>
            </a:rPr>
            <a:t>ラインから外れているときは座標を補正しない</a:t>
          </a:r>
        </a:p>
      </xdr:txBody>
    </xdr:sp>
    <xdr:clientData/>
  </xdr:twoCellAnchor>
  <xdr:twoCellAnchor>
    <xdr:from>
      <xdr:col>4</xdr:col>
      <xdr:colOff>530087</xdr:colOff>
      <xdr:row>53</xdr:row>
      <xdr:rowOff>132522</xdr:rowOff>
    </xdr:from>
    <xdr:to>
      <xdr:col>7</xdr:col>
      <xdr:colOff>287130</xdr:colOff>
      <xdr:row>63</xdr:row>
      <xdr:rowOff>88349</xdr:rowOff>
    </xdr:to>
    <xdr:sp macro="" textlink="">
      <xdr:nvSpPr>
        <xdr:cNvPr id="42" name="雲形吹き出し 41">
          <a:extLst>
            <a:ext uri="{FF2B5EF4-FFF2-40B4-BE49-F238E27FC236}">
              <a16:creationId xmlns:a16="http://schemas.microsoft.com/office/drawing/2014/main" id="{00000000-0008-0000-0200-00002A000000}"/>
            </a:ext>
          </a:extLst>
        </xdr:cNvPr>
        <xdr:cNvSpPr/>
      </xdr:nvSpPr>
      <xdr:spPr>
        <a:xfrm>
          <a:off x="3213652" y="10082696"/>
          <a:ext cx="2904435" cy="1833218"/>
        </a:xfrm>
        <a:prstGeom prst="cloudCallout">
          <a:avLst>
            <a:gd name="adj1" fmla="val -46308"/>
            <a:gd name="adj2" fmla="val -48343"/>
          </a:avLst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200">
              <a:solidFill>
                <a:schemeClr val="tx1"/>
              </a:solidFill>
            </a:rPr>
            <a:t>迷子の判定が角度のみなので、迷子モードにならないことがある</a:t>
          </a:r>
          <a:endParaRPr kumimoji="1" lang="en-US" altLang="ja-JP" sz="1200">
            <a:solidFill>
              <a:schemeClr val="tx1"/>
            </a:solidFill>
          </a:endParaRPr>
        </a:p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47624</xdr:colOff>
      <xdr:row>158</xdr:row>
      <xdr:rowOff>33337</xdr:rowOff>
    </xdr:from>
    <xdr:to>
      <xdr:col>9</xdr:col>
      <xdr:colOff>19049</xdr:colOff>
      <xdr:row>173</xdr:row>
      <xdr:rowOff>61912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723899</xdr:colOff>
      <xdr:row>70</xdr:row>
      <xdr:rowOff>0</xdr:rowOff>
    </xdr:from>
    <xdr:to>
      <xdr:col>29</xdr:col>
      <xdr:colOff>685799</xdr:colOff>
      <xdr:row>78</xdr:row>
      <xdr:rowOff>9525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714375</xdr:colOff>
      <xdr:row>103</xdr:row>
      <xdr:rowOff>114299</xdr:rowOff>
    </xdr:from>
    <xdr:to>
      <xdr:col>29</xdr:col>
      <xdr:colOff>666750</xdr:colOff>
      <xdr:row>110</xdr:row>
      <xdr:rowOff>152399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52386</xdr:colOff>
      <xdr:row>136</xdr:row>
      <xdr:rowOff>147637</xdr:rowOff>
    </xdr:from>
    <xdr:to>
      <xdr:col>29</xdr:col>
      <xdr:colOff>676275</xdr:colOff>
      <xdr:row>144</xdr:row>
      <xdr:rowOff>171450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66675</xdr:colOff>
      <xdr:row>19</xdr:row>
      <xdr:rowOff>142875</xdr:rowOff>
    </xdr:from>
    <xdr:to>
      <xdr:col>9</xdr:col>
      <xdr:colOff>381000</xdr:colOff>
      <xdr:row>23</xdr:row>
      <xdr:rowOff>123825</xdr:rowOff>
    </xdr:to>
    <xdr:sp macro="" textlink="">
      <xdr:nvSpPr>
        <xdr:cNvPr id="6" name="円/楕円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/>
      </xdr:nvSpPr>
      <xdr:spPr>
        <a:xfrm>
          <a:off x="3238500" y="4838700"/>
          <a:ext cx="4267200" cy="714375"/>
        </a:xfrm>
        <a:prstGeom prst="ellipse">
          <a:avLst/>
        </a:prstGeom>
        <a:noFill/>
        <a:ln w="28575"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22413</xdr:colOff>
      <xdr:row>25</xdr:row>
      <xdr:rowOff>17929</xdr:rowOff>
    </xdr:from>
    <xdr:to>
      <xdr:col>30</xdr:col>
      <xdr:colOff>33619</xdr:colOff>
      <xdr:row>43</xdr:row>
      <xdr:rowOff>1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67234</xdr:colOff>
      <xdr:row>4</xdr:row>
      <xdr:rowOff>6723</xdr:rowOff>
    </xdr:from>
    <xdr:to>
      <xdr:col>29</xdr:col>
      <xdr:colOff>661146</xdr:colOff>
      <xdr:row>21</xdr:row>
      <xdr:rowOff>168088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426944</xdr:colOff>
      <xdr:row>16</xdr:row>
      <xdr:rowOff>287430</xdr:rowOff>
    </xdr:from>
    <xdr:to>
      <xdr:col>14</xdr:col>
      <xdr:colOff>481852</xdr:colOff>
      <xdr:row>18</xdr:row>
      <xdr:rowOff>277905</xdr:rowOff>
    </xdr:to>
    <xdr:sp macro="" textlink="">
      <xdr:nvSpPr>
        <xdr:cNvPr id="9" name="角丸四角形吹き出し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/>
      </xdr:nvSpPr>
      <xdr:spPr>
        <a:xfrm>
          <a:off x="7551644" y="3897405"/>
          <a:ext cx="3350558" cy="714375"/>
        </a:xfrm>
        <a:prstGeom prst="wedgeRoundRectCallout">
          <a:avLst>
            <a:gd name="adj1" fmla="val -58671"/>
            <a:gd name="adj2" fmla="val 116780"/>
            <a:gd name="adj3" fmla="val 16667"/>
          </a:avLst>
        </a:prstGeom>
        <a:solidFill>
          <a:schemeClr val="bg1"/>
        </a:solidFill>
        <a:ln w="28575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30h/</a:t>
          </a:r>
          <a:r>
            <a:rPr kumimoji="1" lang="ja-JP" altLang="en-US" sz="1100">
              <a:solidFill>
                <a:sysClr val="windowText" lastClr="000000"/>
              </a:solidFill>
            </a:rPr>
            <a:t>月という目標は無理がある。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WBS</a:t>
          </a:r>
          <a:r>
            <a:rPr kumimoji="1" lang="ja-JP" altLang="en-US" sz="1100">
              <a:solidFill>
                <a:sysClr val="windowText" lastClr="000000"/>
              </a:solidFill>
            </a:rPr>
            <a:t>を基に考えると、</a:t>
          </a:r>
          <a:r>
            <a:rPr kumimoji="1" lang="en-US" altLang="ja-JP" sz="1100">
              <a:solidFill>
                <a:sysClr val="windowText" lastClr="000000"/>
              </a:solidFill>
            </a:rPr>
            <a:t>80h/</a:t>
          </a:r>
          <a:r>
            <a:rPr kumimoji="1" lang="ja-JP" altLang="en-US" sz="1100">
              <a:solidFill>
                <a:sysClr val="windowText" lastClr="000000"/>
              </a:solidFill>
            </a:rPr>
            <a:t>月は必要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人を</a:t>
          </a:r>
          <a:r>
            <a:rPr kumimoji="1" lang="en-US" altLang="ja-JP" sz="1100">
              <a:solidFill>
                <a:sysClr val="windowText" lastClr="000000"/>
              </a:solidFill>
            </a:rPr>
            <a:t>5</a:t>
          </a:r>
          <a:r>
            <a:rPr kumimoji="1" lang="ja-JP" altLang="en-US" sz="1100">
              <a:solidFill>
                <a:sysClr val="windowText" lastClr="000000"/>
              </a:solidFill>
            </a:rPr>
            <a:t>人に増やすか、</a:t>
          </a:r>
          <a:r>
            <a:rPr kumimoji="1" lang="en-US" altLang="ja-JP" sz="1100">
              <a:solidFill>
                <a:sysClr val="windowText" lastClr="000000"/>
              </a:solidFill>
            </a:rPr>
            <a:t>1</a:t>
          </a:r>
          <a:r>
            <a:rPr kumimoji="1" lang="ja-JP" altLang="en-US" sz="1100">
              <a:solidFill>
                <a:sysClr val="windowText" lastClr="000000"/>
              </a:solidFill>
            </a:rPr>
            <a:t>人月の時間を増やすか、、</a:t>
          </a:r>
        </a:p>
      </xdr:txBody>
    </xdr:sp>
    <xdr:clientData/>
  </xdr:twoCellAnchor>
  <xdr:twoCellAnchor>
    <xdr:from>
      <xdr:col>10</xdr:col>
      <xdr:colOff>235323</xdr:colOff>
      <xdr:row>35</xdr:row>
      <xdr:rowOff>56029</xdr:rowOff>
    </xdr:from>
    <xdr:to>
      <xdr:col>27</xdr:col>
      <xdr:colOff>201706</xdr:colOff>
      <xdr:row>35</xdr:row>
      <xdr:rowOff>56029</xdr:rowOff>
    </xdr:to>
    <xdr:cxnSp macro="">
      <xdr:nvCxnSpPr>
        <xdr:cNvPr id="10" name="直線コネクタ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CxnSpPr/>
      </xdr:nvCxnSpPr>
      <xdr:spPr>
        <a:xfrm>
          <a:off x="8068235" y="7810500"/>
          <a:ext cx="11452412" cy="0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17</xdr:col>
      <xdr:colOff>17887</xdr:colOff>
      <xdr:row>50</xdr:row>
      <xdr:rowOff>134157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4051387" cy="965915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55629</xdr:colOff>
      <xdr:row>4</xdr:row>
      <xdr:rowOff>131175</xdr:rowOff>
    </xdr:from>
    <xdr:to>
      <xdr:col>19</xdr:col>
      <xdr:colOff>119129</xdr:colOff>
      <xdr:row>54</xdr:row>
      <xdr:rowOff>30598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60091" y="912713"/>
          <a:ext cx="14346115" cy="9707731"/>
        </a:xfrm>
        <a:prstGeom prst="rect">
          <a:avLst/>
        </a:prstGeom>
      </xdr:spPr>
    </xdr:pic>
    <xdr:clientData/>
  </xdr:twoCellAnchor>
  <xdr:twoCellAnchor>
    <xdr:from>
      <xdr:col>2</xdr:col>
      <xdr:colOff>813289</xdr:colOff>
      <xdr:row>45</xdr:row>
      <xdr:rowOff>7328</xdr:rowOff>
    </xdr:from>
    <xdr:to>
      <xdr:col>4</xdr:col>
      <xdr:colOff>819701</xdr:colOff>
      <xdr:row>50</xdr:row>
      <xdr:rowOff>102578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SpPr/>
      </xdr:nvSpPr>
      <xdr:spPr>
        <a:xfrm>
          <a:off x="2311889" y="8414728"/>
          <a:ext cx="1682812" cy="1047750"/>
        </a:xfrm>
        <a:prstGeom prst="rect">
          <a:avLst/>
        </a:prstGeom>
        <a:noFill/>
        <a:ln>
          <a:solidFill>
            <a:schemeClr val="accent1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900">
              <a:solidFill>
                <a:schemeClr val="tx1"/>
              </a:solidFill>
            </a:rPr>
            <a:t>START</a:t>
          </a:r>
        </a:p>
        <a:p>
          <a:pPr algn="l"/>
          <a:r>
            <a:rPr kumimoji="1" lang="en-US" altLang="ja-JP" sz="900">
              <a:solidFill>
                <a:schemeClr val="tx1"/>
              </a:solidFill>
            </a:rPr>
            <a:t>(0,0) -  (500,320)</a:t>
          </a:r>
          <a:endParaRPr kumimoji="1" lang="ja-JP" altLang="en-US" sz="9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820193</xdr:colOff>
      <xdr:row>45</xdr:row>
      <xdr:rowOff>7327</xdr:rowOff>
    </xdr:from>
    <xdr:to>
      <xdr:col>11</xdr:col>
      <xdr:colOff>35775</xdr:colOff>
      <xdr:row>50</xdr:row>
      <xdr:rowOff>102576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SpPr/>
      </xdr:nvSpPr>
      <xdr:spPr>
        <a:xfrm>
          <a:off x="3995193" y="8414727"/>
          <a:ext cx="5082982" cy="1047749"/>
        </a:xfrm>
        <a:prstGeom prst="rect">
          <a:avLst/>
        </a:prstGeom>
        <a:noFill/>
        <a:ln>
          <a:solidFill>
            <a:schemeClr val="accent1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050">
              <a:solidFill>
                <a:schemeClr val="tx1"/>
              </a:solidFill>
            </a:rPr>
            <a:t>1_STRAIGHT</a:t>
          </a:r>
        </a:p>
        <a:p>
          <a:pPr algn="ctr"/>
          <a:r>
            <a:rPr kumimoji="1" lang="en-US" altLang="ja-JP" sz="1050">
              <a:solidFill>
                <a:schemeClr val="tx1"/>
              </a:solidFill>
            </a:rPr>
            <a:t>(500,0) - (2770,360)</a:t>
          </a:r>
          <a:endParaRPr kumimoji="1" lang="ja-JP" altLang="en-US" sz="105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0</xdr:colOff>
      <xdr:row>45</xdr:row>
      <xdr:rowOff>43962</xdr:rowOff>
    </xdr:from>
    <xdr:to>
      <xdr:col>11</xdr:col>
      <xdr:colOff>41737</xdr:colOff>
      <xdr:row>50</xdr:row>
      <xdr:rowOff>73270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SpPr/>
      </xdr:nvSpPr>
      <xdr:spPr>
        <a:xfrm>
          <a:off x="8204200" y="8451362"/>
          <a:ext cx="879937" cy="981808"/>
        </a:xfrm>
        <a:prstGeom prst="rect">
          <a:avLst/>
        </a:prstGeom>
        <a:noFill/>
        <a:ln>
          <a:solidFill>
            <a:schemeClr val="accent3">
              <a:lumMod val="75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700">
              <a:solidFill>
                <a:schemeClr val="tx1"/>
              </a:solidFill>
            </a:rPr>
            <a:t>Enter_1_CORNER</a:t>
          </a:r>
        </a:p>
        <a:p>
          <a:pPr algn="l"/>
          <a:r>
            <a:rPr kumimoji="1" lang="en-US" altLang="ja-JP" sz="700">
              <a:solidFill>
                <a:schemeClr val="tx1"/>
              </a:solidFill>
            </a:rPr>
            <a:t>(2470,0) - (2770,360)</a:t>
          </a:r>
          <a:endParaRPr kumimoji="1" lang="ja-JP" altLang="en-US" sz="700">
            <a:solidFill>
              <a:schemeClr val="tx1"/>
            </a:solidFill>
          </a:endParaRPr>
        </a:p>
      </xdr:txBody>
    </xdr:sp>
    <xdr:clientData/>
  </xdr:twoCellAnchor>
  <xdr:twoCellAnchor>
    <xdr:from>
      <xdr:col>11</xdr:col>
      <xdr:colOff>42452</xdr:colOff>
      <xdr:row>36</xdr:row>
      <xdr:rowOff>70555</xdr:rowOff>
    </xdr:from>
    <xdr:to>
      <xdr:col>14</xdr:col>
      <xdr:colOff>166948</xdr:colOff>
      <xdr:row>50</xdr:row>
      <xdr:rowOff>109904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SpPr/>
      </xdr:nvSpPr>
      <xdr:spPr>
        <a:xfrm>
          <a:off x="9084852" y="6763455"/>
          <a:ext cx="2639096" cy="2706349"/>
        </a:xfrm>
        <a:prstGeom prst="rect">
          <a:avLst/>
        </a:prstGeom>
        <a:noFill/>
        <a:ln>
          <a:solidFill>
            <a:schemeClr val="accent1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1100">
              <a:solidFill>
                <a:schemeClr val="tx1"/>
              </a:solidFill>
            </a:rPr>
            <a:t>1_CORNER</a:t>
          </a:r>
        </a:p>
        <a:p>
          <a:pPr algn="l"/>
          <a:r>
            <a:rPr kumimoji="1" lang="en-US" altLang="ja-JP" sz="1100">
              <a:solidFill>
                <a:schemeClr val="tx1"/>
              </a:solidFill>
            </a:rPr>
            <a:t>(2770,0) - (3780,1160)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13</xdr:col>
      <xdr:colOff>105103</xdr:colOff>
      <xdr:row>16</xdr:row>
      <xdr:rowOff>23849</xdr:rowOff>
    </xdr:from>
    <xdr:to>
      <xdr:col>14</xdr:col>
      <xdr:colOff>492674</xdr:colOff>
      <xdr:row>36</xdr:row>
      <xdr:rowOff>65851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SpPr/>
      </xdr:nvSpPr>
      <xdr:spPr>
        <a:xfrm rot="16200000">
          <a:off x="9536188" y="4245264"/>
          <a:ext cx="3801202" cy="1225771"/>
        </a:xfrm>
        <a:prstGeom prst="rect">
          <a:avLst/>
        </a:prstGeom>
        <a:noFill/>
        <a:ln>
          <a:solidFill>
            <a:schemeClr val="accent1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050">
              <a:solidFill>
                <a:schemeClr val="tx1"/>
              </a:solidFill>
            </a:rPr>
            <a:t>2_STRAIGHT</a:t>
          </a:r>
        </a:p>
        <a:p>
          <a:pPr algn="ctr"/>
          <a:r>
            <a:rPr kumimoji="1" lang="en-US" altLang="ja-JP" sz="1050">
              <a:solidFill>
                <a:schemeClr val="tx1"/>
              </a:solidFill>
            </a:rPr>
            <a:t>(3500,1160) - (4000,2820)</a:t>
          </a:r>
          <a:endParaRPr kumimoji="1" lang="ja-JP" altLang="en-US" sz="1050">
            <a:solidFill>
              <a:schemeClr val="tx1"/>
            </a:solidFill>
          </a:endParaRPr>
        </a:p>
      </xdr:txBody>
    </xdr:sp>
    <xdr:clientData/>
  </xdr:twoCellAnchor>
  <xdr:twoCellAnchor>
    <xdr:from>
      <xdr:col>13</xdr:col>
      <xdr:colOff>164224</xdr:colOff>
      <xdr:row>7</xdr:row>
      <xdr:rowOff>0</xdr:rowOff>
    </xdr:from>
    <xdr:to>
      <xdr:col>15</xdr:col>
      <xdr:colOff>190797</xdr:colOff>
      <xdr:row>16</xdr:row>
      <xdr:rowOff>9317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SpPr/>
      </xdr:nvSpPr>
      <xdr:spPr>
        <a:xfrm>
          <a:off x="10883024" y="1257300"/>
          <a:ext cx="1702973" cy="1685717"/>
        </a:xfrm>
        <a:prstGeom prst="rect">
          <a:avLst/>
        </a:prstGeom>
        <a:solidFill>
          <a:schemeClr val="bg1"/>
        </a:solidFill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tx1"/>
              </a:solidFill>
            </a:rPr>
            <a:t>2_CORNER</a:t>
          </a:r>
        </a:p>
        <a:p>
          <a:pPr algn="l"/>
          <a:r>
            <a:rPr kumimoji="1" lang="en-US" altLang="ja-JP" sz="1100">
              <a:solidFill>
                <a:schemeClr val="tx1"/>
              </a:solidFill>
            </a:rPr>
            <a:t>(3500,2820) - (4220,4000)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15</xdr:col>
      <xdr:colOff>205731</xdr:colOff>
      <xdr:row>6</xdr:row>
      <xdr:rowOff>177362</xdr:rowOff>
    </xdr:from>
    <xdr:to>
      <xdr:col>16</xdr:col>
      <xdr:colOff>464596</xdr:colOff>
      <xdr:row>14</xdr:row>
      <xdr:rowOff>91967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00000000-0008-0000-0800-000009000000}"/>
            </a:ext>
          </a:extLst>
        </xdr:cNvPr>
        <xdr:cNvSpPr/>
      </xdr:nvSpPr>
      <xdr:spPr>
        <a:xfrm>
          <a:off x="12600931" y="1256862"/>
          <a:ext cx="1097065" cy="1387805"/>
        </a:xfrm>
        <a:prstGeom prst="rect">
          <a:avLst/>
        </a:prstGeom>
        <a:solidFill>
          <a:schemeClr val="bg1"/>
        </a:solidFill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000">
              <a:solidFill>
                <a:schemeClr val="tx1"/>
              </a:solidFill>
            </a:rPr>
            <a:t>3_STRAIGHT</a:t>
          </a:r>
        </a:p>
        <a:p>
          <a:pPr algn="l"/>
          <a:r>
            <a:rPr kumimoji="1" lang="en-US" altLang="ja-JP" sz="1000">
              <a:solidFill>
                <a:schemeClr val="tx1"/>
              </a:solidFill>
            </a:rPr>
            <a:t>(4220,3000) - (4660,4000)</a:t>
          </a:r>
          <a:endParaRPr kumimoji="1" lang="ja-JP" altLang="en-US" sz="1000">
            <a:solidFill>
              <a:schemeClr val="tx1"/>
            </a:solidFill>
          </a:endParaRPr>
        </a:p>
      </xdr:txBody>
    </xdr:sp>
    <xdr:clientData/>
  </xdr:twoCellAnchor>
  <xdr:twoCellAnchor>
    <xdr:from>
      <xdr:col>16</xdr:col>
      <xdr:colOff>453258</xdr:colOff>
      <xdr:row>7</xdr:row>
      <xdr:rowOff>0</xdr:rowOff>
    </xdr:from>
    <xdr:to>
      <xdr:col>18</xdr:col>
      <xdr:colOff>315309</xdr:colOff>
      <xdr:row>16</xdr:row>
      <xdr:rowOff>71550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00000000-0008-0000-0800-00000A000000}"/>
            </a:ext>
          </a:extLst>
        </xdr:cNvPr>
        <xdr:cNvSpPr/>
      </xdr:nvSpPr>
      <xdr:spPr>
        <a:xfrm>
          <a:off x="13686658" y="1257300"/>
          <a:ext cx="1538451" cy="1747950"/>
        </a:xfrm>
        <a:prstGeom prst="rect">
          <a:avLst/>
        </a:prstGeom>
        <a:solidFill>
          <a:schemeClr val="bg1"/>
        </a:solidFill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3_CORNER</a:t>
          </a:r>
        </a:p>
        <a:p>
          <a:pPr algn="ctr"/>
          <a:r>
            <a:rPr kumimoji="1" lang="en-US" altLang="ja-JP" sz="1100">
              <a:solidFill>
                <a:schemeClr val="tx1"/>
              </a:solidFill>
            </a:rPr>
            <a:t>(4660,2790) -(5500,4000)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11</xdr:col>
      <xdr:colOff>827690</xdr:colOff>
      <xdr:row>43</xdr:row>
      <xdr:rowOff>25109</xdr:rowOff>
    </xdr:from>
    <xdr:to>
      <xdr:col>14</xdr:col>
      <xdr:colOff>551793</xdr:colOff>
      <xdr:row>50</xdr:row>
      <xdr:rowOff>105958</xdr:rowOff>
    </xdr:to>
    <xdr:sp macro="" textlink="">
      <xdr:nvSpPr>
        <xdr:cNvPr id="11" name="正方形/長方形 10">
          <a:extLst>
            <a:ext uri="{FF2B5EF4-FFF2-40B4-BE49-F238E27FC236}">
              <a16:creationId xmlns:a16="http://schemas.microsoft.com/office/drawing/2014/main" id="{00000000-0008-0000-0800-00000B000000}"/>
            </a:ext>
          </a:extLst>
        </xdr:cNvPr>
        <xdr:cNvSpPr/>
      </xdr:nvSpPr>
      <xdr:spPr>
        <a:xfrm>
          <a:off x="9870090" y="8051509"/>
          <a:ext cx="2238703" cy="1414349"/>
        </a:xfrm>
        <a:prstGeom prst="rect">
          <a:avLst/>
        </a:prstGeom>
        <a:noFill/>
        <a:ln>
          <a:solidFill>
            <a:srgbClr val="7030A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ctr"/>
          <a:r>
            <a:rPr kumimoji="1" lang="en-US" altLang="ja-JP" sz="800">
              <a:solidFill>
                <a:schemeClr val="tx1"/>
              </a:solidFill>
            </a:rPr>
            <a:t>4_CORNER</a:t>
          </a:r>
        </a:p>
        <a:p>
          <a:pPr algn="ctr"/>
          <a:r>
            <a:rPr kumimoji="1" lang="en-US" altLang="ja-JP" sz="800">
              <a:solidFill>
                <a:schemeClr val="tx1"/>
              </a:solidFill>
            </a:rPr>
            <a:t>(3000,00)-(4000,610) </a:t>
          </a:r>
          <a:endParaRPr kumimoji="1" lang="ja-JP" altLang="en-US" sz="800">
            <a:solidFill>
              <a:schemeClr val="tx1"/>
            </a:solidFill>
          </a:endParaRPr>
        </a:p>
      </xdr:txBody>
    </xdr:sp>
    <xdr:clientData/>
  </xdr:twoCellAnchor>
  <xdr:twoCellAnchor>
    <xdr:from>
      <xdr:col>11</xdr:col>
      <xdr:colOff>827690</xdr:colOff>
      <xdr:row>16</xdr:row>
      <xdr:rowOff>71924</xdr:rowOff>
    </xdr:from>
    <xdr:to>
      <xdr:col>18</xdr:col>
      <xdr:colOff>308741</xdr:colOff>
      <xdr:row>43</xdr:row>
      <xdr:rowOff>22814</xdr:rowOff>
    </xdr:to>
    <xdr:sp macro="" textlink="">
      <xdr:nvSpPr>
        <xdr:cNvPr id="12" name="正方形/長方形 11">
          <a:extLst>
            <a:ext uri="{FF2B5EF4-FFF2-40B4-BE49-F238E27FC236}">
              <a16:creationId xmlns:a16="http://schemas.microsoft.com/office/drawing/2014/main" id="{00000000-0008-0000-0800-00000C000000}"/>
            </a:ext>
          </a:extLst>
        </xdr:cNvPr>
        <xdr:cNvSpPr/>
      </xdr:nvSpPr>
      <xdr:spPr>
        <a:xfrm>
          <a:off x="9870090" y="3005624"/>
          <a:ext cx="5348451" cy="5043590"/>
        </a:xfrm>
        <a:prstGeom prst="rect">
          <a:avLst/>
        </a:prstGeom>
        <a:noFill/>
        <a:ln>
          <a:solidFill>
            <a:srgbClr val="7030A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en-US" altLang="ja-JP" sz="1100">
              <a:solidFill>
                <a:schemeClr val="tx1"/>
              </a:solidFill>
            </a:rPr>
            <a:t>4_STRAIGHT</a:t>
          </a:r>
        </a:p>
        <a:p>
          <a:pPr algn="r"/>
          <a:r>
            <a:rPr kumimoji="1" lang="en-US" altLang="ja-JP" sz="1100">
              <a:solidFill>
                <a:schemeClr val="tx1"/>
              </a:solidFill>
            </a:rPr>
            <a:t>(3000,610) - (5500,2790)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10885</xdr:colOff>
      <xdr:row>29</xdr:row>
      <xdr:rowOff>31939</xdr:rowOff>
    </xdr:from>
    <xdr:to>
      <xdr:col>2</xdr:col>
      <xdr:colOff>20187</xdr:colOff>
      <xdr:row>32</xdr:row>
      <xdr:rowOff>116942</xdr:rowOff>
    </xdr:to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id="{00000000-0008-0000-0800-00000D000000}"/>
            </a:ext>
          </a:extLst>
        </xdr:cNvPr>
        <xdr:cNvSpPr/>
      </xdr:nvSpPr>
      <xdr:spPr>
        <a:xfrm>
          <a:off x="671285" y="5391339"/>
          <a:ext cx="847502" cy="656503"/>
        </a:xfrm>
        <a:prstGeom prst="rect">
          <a:avLst/>
        </a:prstGeom>
        <a:noFill/>
        <a:ln>
          <a:solidFill>
            <a:srgbClr val="7030A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l"/>
          <a:r>
            <a:rPr kumimoji="1" lang="en-US" altLang="ja-JP" sz="600">
              <a:solidFill>
                <a:schemeClr val="tx1"/>
              </a:solidFill>
            </a:rPr>
            <a:t>1_GRAY</a:t>
          </a:r>
        </a:p>
        <a:p>
          <a:pPr algn="l"/>
          <a:r>
            <a:rPr kumimoji="1" lang="en-US" altLang="ja-JP" sz="600">
              <a:solidFill>
                <a:schemeClr val="tx1"/>
              </a:solidFill>
            </a:rPr>
            <a:t>(3870,0)-(4020,320) </a:t>
          </a:r>
          <a:endParaRPr kumimoji="1" lang="ja-JP" altLang="en-US" sz="6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47166</xdr:colOff>
      <xdr:row>29</xdr:row>
      <xdr:rowOff>38492</xdr:rowOff>
    </xdr:from>
    <xdr:to>
      <xdr:col>3</xdr:col>
      <xdr:colOff>103093</xdr:colOff>
      <xdr:row>32</xdr:row>
      <xdr:rowOff>114575</xdr:rowOff>
    </xdr:to>
    <xdr:sp macro="" textlink="">
      <xdr:nvSpPr>
        <xdr:cNvPr id="14" name="正方形/長方形 13">
          <a:extLst>
            <a:ext uri="{FF2B5EF4-FFF2-40B4-BE49-F238E27FC236}">
              <a16:creationId xmlns:a16="http://schemas.microsoft.com/office/drawing/2014/main" id="{00000000-0008-0000-0800-00000E000000}"/>
            </a:ext>
          </a:extLst>
        </xdr:cNvPr>
        <xdr:cNvSpPr/>
      </xdr:nvSpPr>
      <xdr:spPr>
        <a:xfrm>
          <a:off x="1545766" y="5397892"/>
          <a:ext cx="894127" cy="647583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600">
              <a:solidFill>
                <a:schemeClr val="tx1"/>
              </a:solidFill>
            </a:rPr>
            <a:t>LUG</a:t>
          </a:r>
        </a:p>
        <a:p>
          <a:pPr algn="ctr"/>
          <a:r>
            <a:rPr kumimoji="1" lang="en-US" altLang="ja-JP" sz="600">
              <a:solidFill>
                <a:schemeClr val="tx1"/>
              </a:solidFill>
            </a:rPr>
            <a:t>(4020,0)-(4390,320) </a:t>
          </a:r>
          <a:endParaRPr kumimoji="1" lang="ja-JP" altLang="en-US" sz="6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105491</xdr:colOff>
      <xdr:row>29</xdr:row>
      <xdr:rowOff>40373</xdr:rowOff>
    </xdr:from>
    <xdr:to>
      <xdr:col>4</xdr:col>
      <xdr:colOff>161419</xdr:colOff>
      <xdr:row>32</xdr:row>
      <xdr:rowOff>116456</xdr:rowOff>
    </xdr:to>
    <xdr:sp macro="" textlink="">
      <xdr:nvSpPr>
        <xdr:cNvPr id="15" name="正方形/長方形 14">
          <a:extLst>
            <a:ext uri="{FF2B5EF4-FFF2-40B4-BE49-F238E27FC236}">
              <a16:creationId xmlns:a16="http://schemas.microsoft.com/office/drawing/2014/main" id="{00000000-0008-0000-0800-00000F000000}"/>
            </a:ext>
          </a:extLst>
        </xdr:cNvPr>
        <xdr:cNvSpPr/>
      </xdr:nvSpPr>
      <xdr:spPr>
        <a:xfrm>
          <a:off x="2442291" y="5399773"/>
          <a:ext cx="894128" cy="647583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600">
              <a:solidFill>
                <a:schemeClr val="tx1"/>
              </a:solidFill>
            </a:rPr>
            <a:t>BACK_LUG</a:t>
          </a:r>
        </a:p>
        <a:p>
          <a:pPr algn="ctr"/>
          <a:r>
            <a:rPr kumimoji="1" lang="en-US" altLang="ja-JP" sz="600">
              <a:solidFill>
                <a:schemeClr val="tx1"/>
              </a:solidFill>
            </a:rPr>
            <a:t>(4390,0)-(4765,320) </a:t>
          </a:r>
          <a:endParaRPr kumimoji="1" lang="ja-JP" altLang="en-US" sz="6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159114</xdr:colOff>
      <xdr:row>29</xdr:row>
      <xdr:rowOff>46959</xdr:rowOff>
    </xdr:from>
    <xdr:to>
      <xdr:col>5</xdr:col>
      <xdr:colOff>215042</xdr:colOff>
      <xdr:row>32</xdr:row>
      <xdr:rowOff>123042</xdr:rowOff>
    </xdr:to>
    <xdr:sp macro="" textlink="">
      <xdr:nvSpPr>
        <xdr:cNvPr id="16" name="正方形/長方形 15">
          <a:extLst>
            <a:ext uri="{FF2B5EF4-FFF2-40B4-BE49-F238E27FC236}">
              <a16:creationId xmlns:a16="http://schemas.microsoft.com/office/drawing/2014/main" id="{00000000-0008-0000-0800-000010000000}"/>
            </a:ext>
          </a:extLst>
        </xdr:cNvPr>
        <xdr:cNvSpPr/>
      </xdr:nvSpPr>
      <xdr:spPr>
        <a:xfrm>
          <a:off x="3334114" y="5406359"/>
          <a:ext cx="894128" cy="647583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600">
              <a:solidFill>
                <a:schemeClr val="tx1"/>
              </a:solidFill>
            </a:rPr>
            <a:t>2_GRAY</a:t>
          </a:r>
        </a:p>
        <a:p>
          <a:pPr algn="ctr"/>
          <a:r>
            <a:rPr kumimoji="1" lang="en-US" altLang="ja-JP" sz="600">
              <a:solidFill>
                <a:schemeClr val="tx1"/>
              </a:solidFill>
            </a:rPr>
            <a:t>(4765,0)-(4915,320) </a:t>
          </a:r>
          <a:endParaRPr kumimoji="1" lang="ja-JP" altLang="en-US" sz="6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217441</xdr:colOff>
      <xdr:row>29</xdr:row>
      <xdr:rowOff>48841</xdr:rowOff>
    </xdr:from>
    <xdr:to>
      <xdr:col>6</xdr:col>
      <xdr:colOff>273367</xdr:colOff>
      <xdr:row>32</xdr:row>
      <xdr:rowOff>124924</xdr:rowOff>
    </xdr:to>
    <xdr:sp macro="" textlink="">
      <xdr:nvSpPr>
        <xdr:cNvPr id="17" name="正方形/長方形 16">
          <a:extLst>
            <a:ext uri="{FF2B5EF4-FFF2-40B4-BE49-F238E27FC236}">
              <a16:creationId xmlns:a16="http://schemas.microsoft.com/office/drawing/2014/main" id="{00000000-0008-0000-0800-000011000000}"/>
            </a:ext>
          </a:extLst>
        </xdr:cNvPr>
        <xdr:cNvSpPr/>
      </xdr:nvSpPr>
      <xdr:spPr>
        <a:xfrm>
          <a:off x="4230641" y="5408241"/>
          <a:ext cx="894126" cy="647583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600">
              <a:solidFill>
                <a:schemeClr val="tx1"/>
              </a:solidFill>
            </a:rPr>
            <a:t>GARAGE</a:t>
          </a:r>
        </a:p>
        <a:p>
          <a:pPr algn="ctr"/>
          <a:r>
            <a:rPr kumimoji="1" lang="en-US" altLang="ja-JP" sz="600">
              <a:solidFill>
                <a:schemeClr val="tx1"/>
              </a:solidFill>
            </a:rPr>
            <a:t>(4915,0)-(5200,320) </a:t>
          </a:r>
          <a:endParaRPr kumimoji="1" lang="ja-JP" altLang="en-US" sz="600">
            <a:solidFill>
              <a:schemeClr val="tx1"/>
            </a:solidFill>
          </a:endParaRPr>
        </a:p>
      </xdr:txBody>
    </xdr:sp>
    <xdr:clientData/>
  </xdr:twoCellAnchor>
  <xdr:twoCellAnchor>
    <xdr:from>
      <xdr:col>13</xdr:col>
      <xdr:colOff>144517</xdr:colOff>
      <xdr:row>16</xdr:row>
      <xdr:rowOff>6320</xdr:rowOff>
    </xdr:from>
    <xdr:to>
      <xdr:col>14</xdr:col>
      <xdr:colOff>472966</xdr:colOff>
      <xdr:row>20</xdr:row>
      <xdr:rowOff>107682</xdr:rowOff>
    </xdr:to>
    <xdr:sp macro="" textlink="">
      <xdr:nvSpPr>
        <xdr:cNvPr id="18" name="正方形/長方形 17">
          <a:extLst>
            <a:ext uri="{FF2B5EF4-FFF2-40B4-BE49-F238E27FC236}">
              <a16:creationId xmlns:a16="http://schemas.microsoft.com/office/drawing/2014/main" id="{00000000-0008-0000-0800-000012000000}"/>
            </a:ext>
          </a:extLst>
        </xdr:cNvPr>
        <xdr:cNvSpPr/>
      </xdr:nvSpPr>
      <xdr:spPr>
        <a:xfrm rot="16200000">
          <a:off x="11034011" y="2769326"/>
          <a:ext cx="825262" cy="1166649"/>
        </a:xfrm>
        <a:prstGeom prst="rect">
          <a:avLst/>
        </a:prstGeom>
        <a:solidFill>
          <a:schemeClr val="bg1"/>
        </a:solidFill>
        <a:ln>
          <a:solidFill>
            <a:schemeClr val="accent3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700">
              <a:solidFill>
                <a:schemeClr val="tx1"/>
              </a:solidFill>
            </a:rPr>
            <a:t>Enter_2_CORNER</a:t>
          </a:r>
        </a:p>
        <a:p>
          <a:pPr algn="l"/>
          <a:r>
            <a:rPr kumimoji="1" lang="en-US" altLang="ja-JP" sz="700">
              <a:solidFill>
                <a:schemeClr val="tx1"/>
              </a:solidFill>
            </a:rPr>
            <a:t>(3500,2520) - (4000,2820)</a:t>
          </a:r>
          <a:endParaRPr kumimoji="1" lang="ja-JP" altLang="en-US" sz="7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826476</xdr:colOff>
      <xdr:row>53</xdr:row>
      <xdr:rowOff>175847</xdr:rowOff>
    </xdr:from>
    <xdr:to>
      <xdr:col>13</xdr:col>
      <xdr:colOff>820615</xdr:colOff>
      <xdr:row>67</xdr:row>
      <xdr:rowOff>19539</xdr:rowOff>
    </xdr:to>
    <xdr:grpSp>
      <xdr:nvGrpSpPr>
        <xdr:cNvPr id="27" name="グループ化 26">
          <a:extLst>
            <a:ext uri="{FF2B5EF4-FFF2-40B4-BE49-F238E27FC236}">
              <a16:creationId xmlns:a16="http://schemas.microsoft.com/office/drawing/2014/main" id="{00000000-0008-0000-0800-00001B000000}"/>
            </a:ext>
          </a:extLst>
        </xdr:cNvPr>
        <xdr:cNvGrpSpPr/>
      </xdr:nvGrpSpPr>
      <xdr:grpSpPr>
        <a:xfrm>
          <a:off x="2330938" y="10570309"/>
          <a:ext cx="9235831" cy="2579076"/>
          <a:chOff x="2330938" y="10570309"/>
          <a:chExt cx="6744677" cy="2579076"/>
        </a:xfrm>
      </xdr:grpSpPr>
      <xdr:sp macro="" textlink="">
        <xdr:nvSpPr>
          <xdr:cNvPr id="20" name="フリーフォーム 19">
            <a:extLst>
              <a:ext uri="{FF2B5EF4-FFF2-40B4-BE49-F238E27FC236}">
                <a16:creationId xmlns:a16="http://schemas.microsoft.com/office/drawing/2014/main" id="{00000000-0008-0000-0800-000014000000}"/>
              </a:ext>
            </a:extLst>
          </xdr:cNvPr>
          <xdr:cNvSpPr/>
        </xdr:nvSpPr>
        <xdr:spPr>
          <a:xfrm>
            <a:off x="2334847" y="10570309"/>
            <a:ext cx="6740768" cy="2579076"/>
          </a:xfrm>
          <a:custGeom>
            <a:avLst/>
            <a:gdLst>
              <a:gd name="connsiteX0" fmla="*/ 0 w 3360615"/>
              <a:gd name="connsiteY0" fmla="*/ 0 h 2364154"/>
              <a:gd name="connsiteX1" fmla="*/ 0 w 3360615"/>
              <a:gd name="connsiteY1" fmla="*/ 2364154 h 2364154"/>
              <a:gd name="connsiteX2" fmla="*/ 3360615 w 3360615"/>
              <a:gd name="connsiteY2" fmla="*/ 2344615 h 236415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</a:cxnLst>
            <a:rect l="l" t="t" r="r" b="b"/>
            <a:pathLst>
              <a:path w="3360615" h="2364154">
                <a:moveTo>
                  <a:pt x="0" y="0"/>
                </a:moveTo>
                <a:lnTo>
                  <a:pt x="0" y="2364154"/>
                </a:lnTo>
                <a:lnTo>
                  <a:pt x="3360615" y="2344615"/>
                </a:lnTo>
              </a:path>
            </a:pathLst>
          </a:cu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22" name="直線コネクタ 21">
            <a:extLst>
              <a:ext uri="{FF2B5EF4-FFF2-40B4-BE49-F238E27FC236}">
                <a16:creationId xmlns:a16="http://schemas.microsoft.com/office/drawing/2014/main" id="{00000000-0008-0000-0800-000016000000}"/>
              </a:ext>
            </a:extLst>
          </xdr:cNvPr>
          <xdr:cNvCxnSpPr/>
        </xdr:nvCxnSpPr>
        <xdr:spPr>
          <a:xfrm>
            <a:off x="2344615" y="12162693"/>
            <a:ext cx="6731000" cy="0"/>
          </a:xfrm>
          <a:prstGeom prst="line">
            <a:avLst/>
          </a:prstGeom>
          <a:ln>
            <a:prstDash val="sys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3" name="直線コネクタ 22">
            <a:extLst>
              <a:ext uri="{FF2B5EF4-FFF2-40B4-BE49-F238E27FC236}">
                <a16:creationId xmlns:a16="http://schemas.microsoft.com/office/drawing/2014/main" id="{00000000-0008-0000-0800-000017000000}"/>
              </a:ext>
            </a:extLst>
          </xdr:cNvPr>
          <xdr:cNvCxnSpPr/>
        </xdr:nvCxnSpPr>
        <xdr:spPr>
          <a:xfrm>
            <a:off x="2330938" y="11162324"/>
            <a:ext cx="6731000" cy="0"/>
          </a:xfrm>
          <a:prstGeom prst="line">
            <a:avLst/>
          </a:prstGeom>
          <a:ln>
            <a:prstDash val="sys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117231</xdr:colOff>
      <xdr:row>60</xdr:row>
      <xdr:rowOff>166077</xdr:rowOff>
    </xdr:from>
    <xdr:to>
      <xdr:col>2</xdr:col>
      <xdr:colOff>830385</xdr:colOff>
      <xdr:row>62</xdr:row>
      <xdr:rowOff>0</xdr:rowOff>
    </xdr:to>
    <xdr:sp macro="" textlink="">
      <xdr:nvSpPr>
        <xdr:cNvPr id="24" name="正方形/長方形 23">
          <a:extLst>
            <a:ext uri="{FF2B5EF4-FFF2-40B4-BE49-F238E27FC236}">
              <a16:creationId xmlns:a16="http://schemas.microsoft.com/office/drawing/2014/main" id="{00000000-0008-0000-0800-000018000000}"/>
            </a:ext>
          </a:extLst>
        </xdr:cNvPr>
        <xdr:cNvSpPr/>
      </xdr:nvSpPr>
      <xdr:spPr>
        <a:xfrm>
          <a:off x="1621693" y="11928231"/>
          <a:ext cx="713154" cy="22469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en-US" altLang="ja-JP" sz="1100">
              <a:solidFill>
                <a:schemeClr val="tx1"/>
              </a:solidFill>
            </a:rPr>
            <a:t>100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123091</xdr:colOff>
      <xdr:row>55</xdr:row>
      <xdr:rowOff>152400</xdr:rowOff>
    </xdr:from>
    <xdr:to>
      <xdr:col>2</xdr:col>
      <xdr:colOff>836245</xdr:colOff>
      <xdr:row>56</xdr:row>
      <xdr:rowOff>181708</xdr:rowOff>
    </xdr:to>
    <xdr:sp macro="" textlink="">
      <xdr:nvSpPr>
        <xdr:cNvPr id="25" name="正方形/長方形 24">
          <a:extLst>
            <a:ext uri="{FF2B5EF4-FFF2-40B4-BE49-F238E27FC236}">
              <a16:creationId xmlns:a16="http://schemas.microsoft.com/office/drawing/2014/main" id="{00000000-0008-0000-0800-000019000000}"/>
            </a:ext>
          </a:extLst>
        </xdr:cNvPr>
        <xdr:cNvSpPr/>
      </xdr:nvSpPr>
      <xdr:spPr>
        <a:xfrm>
          <a:off x="1627553" y="10937631"/>
          <a:ext cx="713154" cy="22469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en-US" altLang="ja-JP" sz="1100">
              <a:solidFill>
                <a:schemeClr val="tx1"/>
              </a:solidFill>
            </a:rPr>
            <a:t>200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119181</xdr:colOff>
      <xdr:row>52</xdr:row>
      <xdr:rowOff>168032</xdr:rowOff>
    </xdr:from>
    <xdr:to>
      <xdr:col>2</xdr:col>
      <xdr:colOff>832335</xdr:colOff>
      <xdr:row>54</xdr:row>
      <xdr:rowOff>1955</xdr:rowOff>
    </xdr:to>
    <xdr:sp macro="" textlink="">
      <xdr:nvSpPr>
        <xdr:cNvPr id="26" name="正方形/長方形 25">
          <a:extLst>
            <a:ext uri="{FF2B5EF4-FFF2-40B4-BE49-F238E27FC236}">
              <a16:creationId xmlns:a16="http://schemas.microsoft.com/office/drawing/2014/main" id="{00000000-0008-0000-0800-00001A000000}"/>
            </a:ext>
          </a:extLst>
        </xdr:cNvPr>
        <xdr:cNvSpPr/>
      </xdr:nvSpPr>
      <xdr:spPr>
        <a:xfrm>
          <a:off x="1623643" y="10367109"/>
          <a:ext cx="713154" cy="22469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en-US" altLang="ja-JP" sz="1100">
              <a:solidFill>
                <a:schemeClr val="tx1"/>
              </a:solidFill>
            </a:rPr>
            <a:t>forward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13</xdr:col>
      <xdr:colOff>0</xdr:colOff>
      <xdr:row>54</xdr:row>
      <xdr:rowOff>0</xdr:rowOff>
    </xdr:from>
    <xdr:to>
      <xdr:col>13</xdr:col>
      <xdr:colOff>0</xdr:colOff>
      <xdr:row>67</xdr:row>
      <xdr:rowOff>0</xdr:rowOff>
    </xdr:to>
    <xdr:cxnSp macro="">
      <xdr:nvCxnSpPr>
        <xdr:cNvPr id="29" name="直線コネクタ 28">
          <a:extLst>
            <a:ext uri="{FF2B5EF4-FFF2-40B4-BE49-F238E27FC236}">
              <a16:creationId xmlns:a16="http://schemas.microsoft.com/office/drawing/2014/main" id="{00000000-0008-0000-0800-00001D000000}"/>
            </a:ext>
          </a:extLst>
        </xdr:cNvPr>
        <xdr:cNvCxnSpPr/>
      </xdr:nvCxnSpPr>
      <xdr:spPr>
        <a:xfrm>
          <a:off x="10746154" y="10589846"/>
          <a:ext cx="0" cy="2540000"/>
        </a:xfrm>
        <a:prstGeom prst="line">
          <a:avLst/>
        </a:prstGeom>
        <a:ln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836247</xdr:colOff>
      <xdr:row>53</xdr:row>
      <xdr:rowOff>191477</xdr:rowOff>
    </xdr:from>
    <xdr:to>
      <xdr:col>5</xdr:col>
      <xdr:colOff>836247</xdr:colOff>
      <xdr:row>66</xdr:row>
      <xdr:rowOff>191477</xdr:rowOff>
    </xdr:to>
    <xdr:cxnSp macro="">
      <xdr:nvCxnSpPr>
        <xdr:cNvPr id="30" name="直線コネクタ 29">
          <a:extLst>
            <a:ext uri="{FF2B5EF4-FFF2-40B4-BE49-F238E27FC236}">
              <a16:creationId xmlns:a16="http://schemas.microsoft.com/office/drawing/2014/main" id="{00000000-0008-0000-0800-00001E000000}"/>
            </a:ext>
          </a:extLst>
        </xdr:cNvPr>
        <xdr:cNvCxnSpPr/>
      </xdr:nvCxnSpPr>
      <xdr:spPr>
        <a:xfrm>
          <a:off x="4861170" y="10585939"/>
          <a:ext cx="0" cy="2540000"/>
        </a:xfrm>
        <a:prstGeom prst="line">
          <a:avLst/>
        </a:prstGeom>
        <a:ln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1955</xdr:colOff>
      <xdr:row>54</xdr:row>
      <xdr:rowOff>1955</xdr:rowOff>
    </xdr:from>
    <xdr:to>
      <xdr:col>9</xdr:col>
      <xdr:colOff>1955</xdr:colOff>
      <xdr:row>67</xdr:row>
      <xdr:rowOff>1955</xdr:rowOff>
    </xdr:to>
    <xdr:cxnSp macro="">
      <xdr:nvCxnSpPr>
        <xdr:cNvPr id="31" name="直線コネクタ 30">
          <a:extLst>
            <a:ext uri="{FF2B5EF4-FFF2-40B4-BE49-F238E27FC236}">
              <a16:creationId xmlns:a16="http://schemas.microsoft.com/office/drawing/2014/main" id="{00000000-0008-0000-0800-00001F000000}"/>
            </a:ext>
          </a:extLst>
        </xdr:cNvPr>
        <xdr:cNvCxnSpPr/>
      </xdr:nvCxnSpPr>
      <xdr:spPr>
        <a:xfrm>
          <a:off x="7387493" y="10591801"/>
          <a:ext cx="0" cy="2540000"/>
        </a:xfrm>
        <a:prstGeom prst="line">
          <a:avLst/>
        </a:prstGeom>
        <a:ln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484554</xdr:colOff>
      <xdr:row>67</xdr:row>
      <xdr:rowOff>35170</xdr:rowOff>
    </xdr:from>
    <xdr:to>
      <xdr:col>6</xdr:col>
      <xdr:colOff>357554</xdr:colOff>
      <xdr:row>68</xdr:row>
      <xdr:rowOff>64477</xdr:rowOff>
    </xdr:to>
    <xdr:sp macro="" textlink="">
      <xdr:nvSpPr>
        <xdr:cNvPr id="32" name="正方形/長方形 31">
          <a:extLst>
            <a:ext uri="{FF2B5EF4-FFF2-40B4-BE49-F238E27FC236}">
              <a16:creationId xmlns:a16="http://schemas.microsoft.com/office/drawing/2014/main" id="{00000000-0008-0000-0800-000020000000}"/>
            </a:ext>
          </a:extLst>
        </xdr:cNvPr>
        <xdr:cNvSpPr/>
      </xdr:nvSpPr>
      <xdr:spPr>
        <a:xfrm>
          <a:off x="4509477" y="13165016"/>
          <a:ext cx="713154" cy="22469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1000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500182</xdr:colOff>
      <xdr:row>67</xdr:row>
      <xdr:rowOff>31263</xdr:rowOff>
    </xdr:from>
    <xdr:to>
      <xdr:col>9</xdr:col>
      <xdr:colOff>373183</xdr:colOff>
      <xdr:row>68</xdr:row>
      <xdr:rowOff>60570</xdr:rowOff>
    </xdr:to>
    <xdr:sp macro="" textlink="">
      <xdr:nvSpPr>
        <xdr:cNvPr id="33" name="正方形/長方形 32">
          <a:extLst>
            <a:ext uri="{FF2B5EF4-FFF2-40B4-BE49-F238E27FC236}">
              <a16:creationId xmlns:a16="http://schemas.microsoft.com/office/drawing/2014/main" id="{00000000-0008-0000-0800-000021000000}"/>
            </a:ext>
          </a:extLst>
        </xdr:cNvPr>
        <xdr:cNvSpPr/>
      </xdr:nvSpPr>
      <xdr:spPr>
        <a:xfrm>
          <a:off x="7045567" y="13161109"/>
          <a:ext cx="713154" cy="22469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2000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12</xdr:col>
      <xdr:colOff>486504</xdr:colOff>
      <xdr:row>67</xdr:row>
      <xdr:rowOff>17587</xdr:rowOff>
    </xdr:from>
    <xdr:to>
      <xdr:col>13</xdr:col>
      <xdr:colOff>359504</xdr:colOff>
      <xdr:row>68</xdr:row>
      <xdr:rowOff>46894</xdr:rowOff>
    </xdr:to>
    <xdr:sp macro="" textlink="">
      <xdr:nvSpPr>
        <xdr:cNvPr id="34" name="正方形/長方形 33">
          <a:extLst>
            <a:ext uri="{FF2B5EF4-FFF2-40B4-BE49-F238E27FC236}">
              <a16:creationId xmlns:a16="http://schemas.microsoft.com/office/drawing/2014/main" id="{00000000-0008-0000-0800-000022000000}"/>
            </a:ext>
          </a:extLst>
        </xdr:cNvPr>
        <xdr:cNvSpPr/>
      </xdr:nvSpPr>
      <xdr:spPr>
        <a:xfrm>
          <a:off x="10392504" y="13147433"/>
          <a:ext cx="713154" cy="22469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3000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13</xdr:col>
      <xdr:colOff>674077</xdr:colOff>
      <xdr:row>67</xdr:row>
      <xdr:rowOff>9770</xdr:rowOff>
    </xdr:from>
    <xdr:to>
      <xdr:col>14</xdr:col>
      <xdr:colOff>547077</xdr:colOff>
      <xdr:row>68</xdr:row>
      <xdr:rowOff>39077</xdr:rowOff>
    </xdr:to>
    <xdr:sp macro="" textlink="">
      <xdr:nvSpPr>
        <xdr:cNvPr id="35" name="正方形/長方形 34">
          <a:extLst>
            <a:ext uri="{FF2B5EF4-FFF2-40B4-BE49-F238E27FC236}">
              <a16:creationId xmlns:a16="http://schemas.microsoft.com/office/drawing/2014/main" id="{00000000-0008-0000-0800-000023000000}"/>
            </a:ext>
          </a:extLst>
        </xdr:cNvPr>
        <xdr:cNvSpPr/>
      </xdr:nvSpPr>
      <xdr:spPr>
        <a:xfrm>
          <a:off x="11420231" y="13139616"/>
          <a:ext cx="713154" cy="22469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odo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831829</xdr:colOff>
      <xdr:row>56</xdr:row>
      <xdr:rowOff>185616</xdr:rowOff>
    </xdr:from>
    <xdr:to>
      <xdr:col>5</xdr:col>
      <xdr:colOff>830385</xdr:colOff>
      <xdr:row>67</xdr:row>
      <xdr:rowOff>19539</xdr:rowOff>
    </xdr:to>
    <xdr:cxnSp macro="">
      <xdr:nvCxnSpPr>
        <xdr:cNvPr id="36" name="直線コネクタ 35">
          <a:extLst>
            <a:ext uri="{FF2B5EF4-FFF2-40B4-BE49-F238E27FC236}">
              <a16:creationId xmlns:a16="http://schemas.microsoft.com/office/drawing/2014/main" id="{00000000-0008-0000-0800-000024000000}"/>
            </a:ext>
          </a:extLst>
        </xdr:cNvPr>
        <xdr:cNvCxnSpPr>
          <a:endCxn id="20" idx="1"/>
        </xdr:cNvCxnSpPr>
      </xdr:nvCxnSpPr>
      <xdr:spPr>
        <a:xfrm flipH="1">
          <a:off x="2336291" y="11166231"/>
          <a:ext cx="2519017" cy="1983154"/>
        </a:xfrm>
        <a:prstGeom prst="line">
          <a:avLst/>
        </a:prstGeom>
        <a:ln w="12700">
          <a:solidFill>
            <a:srgbClr val="FF0000"/>
          </a:solidFill>
          <a:prstDash val="soli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838201</xdr:colOff>
      <xdr:row>53</xdr:row>
      <xdr:rowOff>193431</xdr:rowOff>
    </xdr:from>
    <xdr:to>
      <xdr:col>10</xdr:col>
      <xdr:colOff>838201</xdr:colOff>
      <xdr:row>66</xdr:row>
      <xdr:rowOff>193431</xdr:rowOff>
    </xdr:to>
    <xdr:cxnSp macro="">
      <xdr:nvCxnSpPr>
        <xdr:cNvPr id="39" name="直線コネクタ 38">
          <a:extLst>
            <a:ext uri="{FF2B5EF4-FFF2-40B4-BE49-F238E27FC236}">
              <a16:creationId xmlns:a16="http://schemas.microsoft.com/office/drawing/2014/main" id="{00000000-0008-0000-0800-000027000000}"/>
            </a:ext>
          </a:extLst>
        </xdr:cNvPr>
        <xdr:cNvCxnSpPr/>
      </xdr:nvCxnSpPr>
      <xdr:spPr>
        <a:xfrm>
          <a:off x="9063893" y="10587893"/>
          <a:ext cx="0" cy="2540000"/>
        </a:xfrm>
        <a:prstGeom prst="line">
          <a:avLst/>
        </a:prstGeom>
        <a:ln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476737</xdr:colOff>
      <xdr:row>67</xdr:row>
      <xdr:rowOff>27355</xdr:rowOff>
    </xdr:from>
    <xdr:to>
      <xdr:col>11</xdr:col>
      <xdr:colOff>349737</xdr:colOff>
      <xdr:row>68</xdr:row>
      <xdr:rowOff>56662</xdr:rowOff>
    </xdr:to>
    <xdr:sp macro="" textlink="">
      <xdr:nvSpPr>
        <xdr:cNvPr id="40" name="正方形/長方形 39">
          <a:extLst>
            <a:ext uri="{FF2B5EF4-FFF2-40B4-BE49-F238E27FC236}">
              <a16:creationId xmlns:a16="http://schemas.microsoft.com/office/drawing/2014/main" id="{00000000-0008-0000-0800-000028000000}"/>
            </a:ext>
          </a:extLst>
        </xdr:cNvPr>
        <xdr:cNvSpPr/>
      </xdr:nvSpPr>
      <xdr:spPr>
        <a:xfrm>
          <a:off x="8702429" y="13157201"/>
          <a:ext cx="713154" cy="22469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2500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810847</xdr:colOff>
      <xdr:row>57</xdr:row>
      <xdr:rowOff>0</xdr:rowOff>
    </xdr:from>
    <xdr:to>
      <xdr:col>9</xdr:col>
      <xdr:colOff>9770</xdr:colOff>
      <xdr:row>57</xdr:row>
      <xdr:rowOff>0</xdr:rowOff>
    </xdr:to>
    <xdr:cxnSp macro="">
      <xdr:nvCxnSpPr>
        <xdr:cNvPr id="41" name="直線コネクタ 40">
          <a:extLst>
            <a:ext uri="{FF2B5EF4-FFF2-40B4-BE49-F238E27FC236}">
              <a16:creationId xmlns:a16="http://schemas.microsoft.com/office/drawing/2014/main" id="{00000000-0008-0000-0800-000029000000}"/>
            </a:ext>
          </a:extLst>
        </xdr:cNvPr>
        <xdr:cNvCxnSpPr/>
      </xdr:nvCxnSpPr>
      <xdr:spPr>
        <a:xfrm flipH="1">
          <a:off x="4835770" y="11176000"/>
          <a:ext cx="2559538" cy="0"/>
        </a:xfrm>
        <a:prstGeom prst="line">
          <a:avLst/>
        </a:prstGeom>
        <a:ln w="12700">
          <a:solidFill>
            <a:srgbClr val="FF0000"/>
          </a:solidFill>
          <a:prstDash val="soli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9770</xdr:colOff>
      <xdr:row>57</xdr:row>
      <xdr:rowOff>0</xdr:rowOff>
    </xdr:from>
    <xdr:to>
      <xdr:col>10</xdr:col>
      <xdr:colOff>830386</xdr:colOff>
      <xdr:row>62</xdr:row>
      <xdr:rowOff>9769</xdr:rowOff>
    </xdr:to>
    <xdr:cxnSp macro="">
      <xdr:nvCxnSpPr>
        <xdr:cNvPr id="44" name="直線コネクタ 43">
          <a:extLst>
            <a:ext uri="{FF2B5EF4-FFF2-40B4-BE49-F238E27FC236}">
              <a16:creationId xmlns:a16="http://schemas.microsoft.com/office/drawing/2014/main" id="{00000000-0008-0000-0800-00002C000000}"/>
            </a:ext>
          </a:extLst>
        </xdr:cNvPr>
        <xdr:cNvCxnSpPr/>
      </xdr:nvCxnSpPr>
      <xdr:spPr>
        <a:xfrm flipH="1" flipV="1">
          <a:off x="7395308" y="11176000"/>
          <a:ext cx="1660770" cy="986692"/>
        </a:xfrm>
        <a:prstGeom prst="line">
          <a:avLst/>
        </a:prstGeom>
        <a:ln w="12700">
          <a:solidFill>
            <a:srgbClr val="FF0000"/>
          </a:solidFill>
          <a:prstDash val="soli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62</xdr:row>
      <xdr:rowOff>1</xdr:rowOff>
    </xdr:from>
    <xdr:to>
      <xdr:col>13</xdr:col>
      <xdr:colOff>9769</xdr:colOff>
      <xdr:row>62</xdr:row>
      <xdr:rowOff>9769</xdr:rowOff>
    </xdr:to>
    <xdr:cxnSp macro="">
      <xdr:nvCxnSpPr>
        <xdr:cNvPr id="47" name="直線コネクタ 46">
          <a:extLst>
            <a:ext uri="{FF2B5EF4-FFF2-40B4-BE49-F238E27FC236}">
              <a16:creationId xmlns:a16="http://schemas.microsoft.com/office/drawing/2014/main" id="{00000000-0008-0000-0800-00002F000000}"/>
            </a:ext>
          </a:extLst>
        </xdr:cNvPr>
        <xdr:cNvCxnSpPr/>
      </xdr:nvCxnSpPr>
      <xdr:spPr>
        <a:xfrm flipH="1">
          <a:off x="9065846" y="12152924"/>
          <a:ext cx="1690077" cy="9768"/>
        </a:xfrm>
        <a:prstGeom prst="line">
          <a:avLst/>
        </a:prstGeom>
        <a:ln w="12700">
          <a:solidFill>
            <a:srgbClr val="FF0000"/>
          </a:solidFill>
          <a:prstDash val="soli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826476</xdr:colOff>
      <xdr:row>72</xdr:row>
      <xdr:rowOff>175847</xdr:rowOff>
    </xdr:from>
    <xdr:to>
      <xdr:col>13</xdr:col>
      <xdr:colOff>820615</xdr:colOff>
      <xdr:row>86</xdr:row>
      <xdr:rowOff>19539</xdr:rowOff>
    </xdr:to>
    <xdr:grpSp>
      <xdr:nvGrpSpPr>
        <xdr:cNvPr id="70" name="グループ化 69">
          <a:extLst>
            <a:ext uri="{FF2B5EF4-FFF2-40B4-BE49-F238E27FC236}">
              <a16:creationId xmlns:a16="http://schemas.microsoft.com/office/drawing/2014/main" id="{00000000-0008-0000-0800-000046000000}"/>
            </a:ext>
          </a:extLst>
        </xdr:cNvPr>
        <xdr:cNvGrpSpPr/>
      </xdr:nvGrpSpPr>
      <xdr:grpSpPr>
        <a:xfrm>
          <a:off x="2330938" y="14282616"/>
          <a:ext cx="9235831" cy="2579077"/>
          <a:chOff x="2330938" y="10570309"/>
          <a:chExt cx="6744677" cy="2579076"/>
        </a:xfrm>
      </xdr:grpSpPr>
      <xdr:sp macro="" textlink="">
        <xdr:nvSpPr>
          <xdr:cNvPr id="71" name="フリーフォーム 70">
            <a:extLst>
              <a:ext uri="{FF2B5EF4-FFF2-40B4-BE49-F238E27FC236}">
                <a16:creationId xmlns:a16="http://schemas.microsoft.com/office/drawing/2014/main" id="{00000000-0008-0000-0800-000047000000}"/>
              </a:ext>
            </a:extLst>
          </xdr:cNvPr>
          <xdr:cNvSpPr/>
        </xdr:nvSpPr>
        <xdr:spPr>
          <a:xfrm>
            <a:off x="2334847" y="10570309"/>
            <a:ext cx="6740768" cy="2579076"/>
          </a:xfrm>
          <a:custGeom>
            <a:avLst/>
            <a:gdLst>
              <a:gd name="connsiteX0" fmla="*/ 0 w 3360615"/>
              <a:gd name="connsiteY0" fmla="*/ 0 h 2364154"/>
              <a:gd name="connsiteX1" fmla="*/ 0 w 3360615"/>
              <a:gd name="connsiteY1" fmla="*/ 2364154 h 2364154"/>
              <a:gd name="connsiteX2" fmla="*/ 3360615 w 3360615"/>
              <a:gd name="connsiteY2" fmla="*/ 2344615 h 236415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</a:cxnLst>
            <a:rect l="l" t="t" r="r" b="b"/>
            <a:pathLst>
              <a:path w="3360615" h="2364154">
                <a:moveTo>
                  <a:pt x="0" y="0"/>
                </a:moveTo>
                <a:lnTo>
                  <a:pt x="0" y="2364154"/>
                </a:lnTo>
                <a:lnTo>
                  <a:pt x="3360615" y="2344615"/>
                </a:lnTo>
              </a:path>
            </a:pathLst>
          </a:cu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72" name="直線コネクタ 71">
            <a:extLst>
              <a:ext uri="{FF2B5EF4-FFF2-40B4-BE49-F238E27FC236}">
                <a16:creationId xmlns:a16="http://schemas.microsoft.com/office/drawing/2014/main" id="{00000000-0008-0000-0800-000048000000}"/>
              </a:ext>
            </a:extLst>
          </xdr:cNvPr>
          <xdr:cNvCxnSpPr/>
        </xdr:nvCxnSpPr>
        <xdr:spPr>
          <a:xfrm>
            <a:off x="2344615" y="12162693"/>
            <a:ext cx="6731000" cy="0"/>
          </a:xfrm>
          <a:prstGeom prst="line">
            <a:avLst/>
          </a:prstGeom>
          <a:ln>
            <a:prstDash val="sys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3" name="直線コネクタ 72">
            <a:extLst>
              <a:ext uri="{FF2B5EF4-FFF2-40B4-BE49-F238E27FC236}">
                <a16:creationId xmlns:a16="http://schemas.microsoft.com/office/drawing/2014/main" id="{00000000-0008-0000-0800-000049000000}"/>
              </a:ext>
            </a:extLst>
          </xdr:cNvPr>
          <xdr:cNvCxnSpPr/>
        </xdr:nvCxnSpPr>
        <xdr:spPr>
          <a:xfrm>
            <a:off x="2330938" y="11162324"/>
            <a:ext cx="6731000" cy="0"/>
          </a:xfrm>
          <a:prstGeom prst="line">
            <a:avLst/>
          </a:prstGeom>
          <a:ln>
            <a:prstDash val="sys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117231</xdr:colOff>
      <xdr:row>79</xdr:row>
      <xdr:rowOff>166077</xdr:rowOff>
    </xdr:from>
    <xdr:to>
      <xdr:col>2</xdr:col>
      <xdr:colOff>830385</xdr:colOff>
      <xdr:row>81</xdr:row>
      <xdr:rowOff>0</xdr:rowOff>
    </xdr:to>
    <xdr:sp macro="" textlink="">
      <xdr:nvSpPr>
        <xdr:cNvPr id="74" name="正方形/長方形 73">
          <a:extLst>
            <a:ext uri="{FF2B5EF4-FFF2-40B4-BE49-F238E27FC236}">
              <a16:creationId xmlns:a16="http://schemas.microsoft.com/office/drawing/2014/main" id="{00000000-0008-0000-0800-00004A000000}"/>
            </a:ext>
          </a:extLst>
        </xdr:cNvPr>
        <xdr:cNvSpPr/>
      </xdr:nvSpPr>
      <xdr:spPr>
        <a:xfrm>
          <a:off x="1621693" y="11928231"/>
          <a:ext cx="713154" cy="22469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en-US" altLang="ja-JP" sz="1100">
              <a:solidFill>
                <a:schemeClr val="tx1"/>
              </a:solidFill>
            </a:rPr>
            <a:t>100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123091</xdr:colOff>
      <xdr:row>74</xdr:row>
      <xdr:rowOff>152400</xdr:rowOff>
    </xdr:from>
    <xdr:to>
      <xdr:col>2</xdr:col>
      <xdr:colOff>836245</xdr:colOff>
      <xdr:row>75</xdr:row>
      <xdr:rowOff>181708</xdr:rowOff>
    </xdr:to>
    <xdr:sp macro="" textlink="">
      <xdr:nvSpPr>
        <xdr:cNvPr id="75" name="正方形/長方形 74">
          <a:extLst>
            <a:ext uri="{FF2B5EF4-FFF2-40B4-BE49-F238E27FC236}">
              <a16:creationId xmlns:a16="http://schemas.microsoft.com/office/drawing/2014/main" id="{00000000-0008-0000-0800-00004B000000}"/>
            </a:ext>
          </a:extLst>
        </xdr:cNvPr>
        <xdr:cNvSpPr/>
      </xdr:nvSpPr>
      <xdr:spPr>
        <a:xfrm>
          <a:off x="1627553" y="10937631"/>
          <a:ext cx="713154" cy="22469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en-US" altLang="ja-JP" sz="1100">
              <a:solidFill>
                <a:schemeClr val="tx1"/>
              </a:solidFill>
            </a:rPr>
            <a:t>200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119181</xdr:colOff>
      <xdr:row>71</xdr:row>
      <xdr:rowOff>168032</xdr:rowOff>
    </xdr:from>
    <xdr:to>
      <xdr:col>2</xdr:col>
      <xdr:colOff>832335</xdr:colOff>
      <xdr:row>73</xdr:row>
      <xdr:rowOff>1955</xdr:rowOff>
    </xdr:to>
    <xdr:sp macro="" textlink="">
      <xdr:nvSpPr>
        <xdr:cNvPr id="76" name="正方形/長方形 75">
          <a:extLst>
            <a:ext uri="{FF2B5EF4-FFF2-40B4-BE49-F238E27FC236}">
              <a16:creationId xmlns:a16="http://schemas.microsoft.com/office/drawing/2014/main" id="{00000000-0008-0000-0800-00004C000000}"/>
            </a:ext>
          </a:extLst>
        </xdr:cNvPr>
        <xdr:cNvSpPr/>
      </xdr:nvSpPr>
      <xdr:spPr>
        <a:xfrm>
          <a:off x="1623643" y="10367109"/>
          <a:ext cx="713154" cy="22469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en-US" altLang="ja-JP" sz="1100">
              <a:solidFill>
                <a:schemeClr val="tx1"/>
              </a:solidFill>
            </a:rPr>
            <a:t>forward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13</xdr:col>
      <xdr:colOff>0</xdr:colOff>
      <xdr:row>73</xdr:row>
      <xdr:rowOff>0</xdr:rowOff>
    </xdr:from>
    <xdr:to>
      <xdr:col>13</xdr:col>
      <xdr:colOff>0</xdr:colOff>
      <xdr:row>86</xdr:row>
      <xdr:rowOff>0</xdr:rowOff>
    </xdr:to>
    <xdr:cxnSp macro="">
      <xdr:nvCxnSpPr>
        <xdr:cNvPr id="77" name="直線コネクタ 76">
          <a:extLst>
            <a:ext uri="{FF2B5EF4-FFF2-40B4-BE49-F238E27FC236}">
              <a16:creationId xmlns:a16="http://schemas.microsoft.com/office/drawing/2014/main" id="{00000000-0008-0000-0800-00004D000000}"/>
            </a:ext>
          </a:extLst>
        </xdr:cNvPr>
        <xdr:cNvCxnSpPr/>
      </xdr:nvCxnSpPr>
      <xdr:spPr>
        <a:xfrm>
          <a:off x="10746154" y="10589846"/>
          <a:ext cx="0" cy="2540000"/>
        </a:xfrm>
        <a:prstGeom prst="line">
          <a:avLst/>
        </a:prstGeom>
        <a:ln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5860</xdr:colOff>
      <xdr:row>72</xdr:row>
      <xdr:rowOff>191477</xdr:rowOff>
    </xdr:from>
    <xdr:to>
      <xdr:col>7</xdr:col>
      <xdr:colOff>5860</xdr:colOff>
      <xdr:row>85</xdr:row>
      <xdr:rowOff>191477</xdr:rowOff>
    </xdr:to>
    <xdr:cxnSp macro="">
      <xdr:nvCxnSpPr>
        <xdr:cNvPr id="78" name="直線コネクタ 77">
          <a:extLst>
            <a:ext uri="{FF2B5EF4-FFF2-40B4-BE49-F238E27FC236}">
              <a16:creationId xmlns:a16="http://schemas.microsoft.com/office/drawing/2014/main" id="{00000000-0008-0000-0800-00004E000000}"/>
            </a:ext>
          </a:extLst>
        </xdr:cNvPr>
        <xdr:cNvCxnSpPr/>
      </xdr:nvCxnSpPr>
      <xdr:spPr>
        <a:xfrm>
          <a:off x="5711091" y="14298246"/>
          <a:ext cx="0" cy="2540000"/>
        </a:xfrm>
        <a:prstGeom prst="line">
          <a:avLst/>
        </a:prstGeom>
        <a:ln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1955</xdr:colOff>
      <xdr:row>73</xdr:row>
      <xdr:rowOff>1955</xdr:rowOff>
    </xdr:from>
    <xdr:to>
      <xdr:col>9</xdr:col>
      <xdr:colOff>1955</xdr:colOff>
      <xdr:row>86</xdr:row>
      <xdr:rowOff>1955</xdr:rowOff>
    </xdr:to>
    <xdr:cxnSp macro="">
      <xdr:nvCxnSpPr>
        <xdr:cNvPr id="79" name="直線コネクタ 78">
          <a:extLst>
            <a:ext uri="{FF2B5EF4-FFF2-40B4-BE49-F238E27FC236}">
              <a16:creationId xmlns:a16="http://schemas.microsoft.com/office/drawing/2014/main" id="{00000000-0008-0000-0800-00004F000000}"/>
            </a:ext>
          </a:extLst>
        </xdr:cNvPr>
        <xdr:cNvCxnSpPr/>
      </xdr:nvCxnSpPr>
      <xdr:spPr>
        <a:xfrm>
          <a:off x="7387493" y="10591801"/>
          <a:ext cx="0" cy="2540000"/>
        </a:xfrm>
        <a:prstGeom prst="line">
          <a:avLst/>
        </a:prstGeom>
        <a:ln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474783</xdr:colOff>
      <xdr:row>86</xdr:row>
      <xdr:rowOff>35170</xdr:rowOff>
    </xdr:from>
    <xdr:to>
      <xdr:col>7</xdr:col>
      <xdr:colOff>347783</xdr:colOff>
      <xdr:row>87</xdr:row>
      <xdr:rowOff>64477</xdr:rowOff>
    </xdr:to>
    <xdr:sp macro="" textlink="">
      <xdr:nvSpPr>
        <xdr:cNvPr id="80" name="正方形/長方形 79">
          <a:extLst>
            <a:ext uri="{FF2B5EF4-FFF2-40B4-BE49-F238E27FC236}">
              <a16:creationId xmlns:a16="http://schemas.microsoft.com/office/drawing/2014/main" id="{00000000-0008-0000-0800-000050000000}"/>
            </a:ext>
          </a:extLst>
        </xdr:cNvPr>
        <xdr:cNvSpPr/>
      </xdr:nvSpPr>
      <xdr:spPr>
        <a:xfrm>
          <a:off x="5339860" y="16877324"/>
          <a:ext cx="713154" cy="22469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1000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500182</xdr:colOff>
      <xdr:row>86</xdr:row>
      <xdr:rowOff>31263</xdr:rowOff>
    </xdr:from>
    <xdr:to>
      <xdr:col>9</xdr:col>
      <xdr:colOff>373183</xdr:colOff>
      <xdr:row>87</xdr:row>
      <xdr:rowOff>60570</xdr:rowOff>
    </xdr:to>
    <xdr:sp macro="" textlink="">
      <xdr:nvSpPr>
        <xdr:cNvPr id="81" name="正方形/長方形 80">
          <a:extLst>
            <a:ext uri="{FF2B5EF4-FFF2-40B4-BE49-F238E27FC236}">
              <a16:creationId xmlns:a16="http://schemas.microsoft.com/office/drawing/2014/main" id="{00000000-0008-0000-0800-000051000000}"/>
            </a:ext>
          </a:extLst>
        </xdr:cNvPr>
        <xdr:cNvSpPr/>
      </xdr:nvSpPr>
      <xdr:spPr>
        <a:xfrm>
          <a:off x="7045567" y="13161109"/>
          <a:ext cx="713154" cy="22469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1500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12</xdr:col>
      <xdr:colOff>486504</xdr:colOff>
      <xdr:row>86</xdr:row>
      <xdr:rowOff>17587</xdr:rowOff>
    </xdr:from>
    <xdr:to>
      <xdr:col>13</xdr:col>
      <xdr:colOff>359504</xdr:colOff>
      <xdr:row>87</xdr:row>
      <xdr:rowOff>46894</xdr:rowOff>
    </xdr:to>
    <xdr:sp macro="" textlink="">
      <xdr:nvSpPr>
        <xdr:cNvPr id="82" name="正方形/長方形 81">
          <a:extLst>
            <a:ext uri="{FF2B5EF4-FFF2-40B4-BE49-F238E27FC236}">
              <a16:creationId xmlns:a16="http://schemas.microsoft.com/office/drawing/2014/main" id="{00000000-0008-0000-0800-000052000000}"/>
            </a:ext>
          </a:extLst>
        </xdr:cNvPr>
        <xdr:cNvSpPr/>
      </xdr:nvSpPr>
      <xdr:spPr>
        <a:xfrm>
          <a:off x="10392504" y="13147433"/>
          <a:ext cx="713154" cy="22469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2500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13</xdr:col>
      <xdr:colOff>674077</xdr:colOff>
      <xdr:row>86</xdr:row>
      <xdr:rowOff>9770</xdr:rowOff>
    </xdr:from>
    <xdr:to>
      <xdr:col>14</xdr:col>
      <xdr:colOff>547077</xdr:colOff>
      <xdr:row>87</xdr:row>
      <xdr:rowOff>39077</xdr:rowOff>
    </xdr:to>
    <xdr:sp macro="" textlink="">
      <xdr:nvSpPr>
        <xdr:cNvPr id="83" name="正方形/長方形 82">
          <a:extLst>
            <a:ext uri="{FF2B5EF4-FFF2-40B4-BE49-F238E27FC236}">
              <a16:creationId xmlns:a16="http://schemas.microsoft.com/office/drawing/2014/main" id="{00000000-0008-0000-0800-000053000000}"/>
            </a:ext>
          </a:extLst>
        </xdr:cNvPr>
        <xdr:cNvSpPr/>
      </xdr:nvSpPr>
      <xdr:spPr>
        <a:xfrm>
          <a:off x="11420231" y="13139616"/>
          <a:ext cx="713154" cy="22469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odo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820615</xdr:colOff>
      <xdr:row>76</xdr:row>
      <xdr:rowOff>0</xdr:rowOff>
    </xdr:from>
    <xdr:to>
      <xdr:col>4</xdr:col>
      <xdr:colOff>830385</xdr:colOff>
      <xdr:row>81</xdr:row>
      <xdr:rowOff>19538</xdr:rowOff>
    </xdr:to>
    <xdr:cxnSp macro="">
      <xdr:nvCxnSpPr>
        <xdr:cNvPr id="84" name="直線コネクタ 83">
          <a:extLst>
            <a:ext uri="{FF2B5EF4-FFF2-40B4-BE49-F238E27FC236}">
              <a16:creationId xmlns:a16="http://schemas.microsoft.com/office/drawing/2014/main" id="{00000000-0008-0000-0800-000054000000}"/>
            </a:ext>
          </a:extLst>
        </xdr:cNvPr>
        <xdr:cNvCxnSpPr/>
      </xdr:nvCxnSpPr>
      <xdr:spPr>
        <a:xfrm flipH="1">
          <a:off x="2325077" y="14888308"/>
          <a:ext cx="1690077" cy="996461"/>
        </a:xfrm>
        <a:prstGeom prst="line">
          <a:avLst/>
        </a:prstGeom>
        <a:ln w="12700">
          <a:solidFill>
            <a:srgbClr val="FF0000"/>
          </a:solidFill>
          <a:prstDash val="soli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838201</xdr:colOff>
      <xdr:row>72</xdr:row>
      <xdr:rowOff>193431</xdr:rowOff>
    </xdr:from>
    <xdr:to>
      <xdr:col>10</xdr:col>
      <xdr:colOff>838201</xdr:colOff>
      <xdr:row>85</xdr:row>
      <xdr:rowOff>193431</xdr:rowOff>
    </xdr:to>
    <xdr:cxnSp macro="">
      <xdr:nvCxnSpPr>
        <xdr:cNvPr id="85" name="直線コネクタ 84">
          <a:extLst>
            <a:ext uri="{FF2B5EF4-FFF2-40B4-BE49-F238E27FC236}">
              <a16:creationId xmlns:a16="http://schemas.microsoft.com/office/drawing/2014/main" id="{00000000-0008-0000-0800-000055000000}"/>
            </a:ext>
          </a:extLst>
        </xdr:cNvPr>
        <xdr:cNvCxnSpPr/>
      </xdr:nvCxnSpPr>
      <xdr:spPr>
        <a:xfrm>
          <a:off x="9063893" y="10587893"/>
          <a:ext cx="0" cy="2540000"/>
        </a:xfrm>
        <a:prstGeom prst="line">
          <a:avLst/>
        </a:prstGeom>
        <a:ln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476737</xdr:colOff>
      <xdr:row>86</xdr:row>
      <xdr:rowOff>27355</xdr:rowOff>
    </xdr:from>
    <xdr:to>
      <xdr:col>11</xdr:col>
      <xdr:colOff>349737</xdr:colOff>
      <xdr:row>87</xdr:row>
      <xdr:rowOff>56662</xdr:rowOff>
    </xdr:to>
    <xdr:sp macro="" textlink="">
      <xdr:nvSpPr>
        <xdr:cNvPr id="86" name="正方形/長方形 85">
          <a:extLst>
            <a:ext uri="{FF2B5EF4-FFF2-40B4-BE49-F238E27FC236}">
              <a16:creationId xmlns:a16="http://schemas.microsoft.com/office/drawing/2014/main" id="{00000000-0008-0000-0800-000056000000}"/>
            </a:ext>
          </a:extLst>
        </xdr:cNvPr>
        <xdr:cNvSpPr/>
      </xdr:nvSpPr>
      <xdr:spPr>
        <a:xfrm>
          <a:off x="8702429" y="13157201"/>
          <a:ext cx="713154" cy="22469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2000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820616</xdr:colOff>
      <xdr:row>76</xdr:row>
      <xdr:rowOff>0</xdr:rowOff>
    </xdr:from>
    <xdr:to>
      <xdr:col>9</xdr:col>
      <xdr:colOff>9770</xdr:colOff>
      <xdr:row>76</xdr:row>
      <xdr:rowOff>0</xdr:rowOff>
    </xdr:to>
    <xdr:cxnSp macro="">
      <xdr:nvCxnSpPr>
        <xdr:cNvPr id="87" name="直線コネクタ 86">
          <a:extLst>
            <a:ext uri="{FF2B5EF4-FFF2-40B4-BE49-F238E27FC236}">
              <a16:creationId xmlns:a16="http://schemas.microsoft.com/office/drawing/2014/main" id="{00000000-0008-0000-0800-000057000000}"/>
            </a:ext>
          </a:extLst>
        </xdr:cNvPr>
        <xdr:cNvCxnSpPr/>
      </xdr:nvCxnSpPr>
      <xdr:spPr>
        <a:xfrm flipH="1">
          <a:off x="4005385" y="14888308"/>
          <a:ext cx="3389923" cy="0"/>
        </a:xfrm>
        <a:prstGeom prst="line">
          <a:avLst/>
        </a:prstGeom>
        <a:ln w="12700">
          <a:solidFill>
            <a:srgbClr val="FF0000"/>
          </a:solidFill>
          <a:prstDash val="soli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9770</xdr:colOff>
      <xdr:row>76</xdr:row>
      <xdr:rowOff>0</xdr:rowOff>
    </xdr:from>
    <xdr:to>
      <xdr:col>12</xdr:col>
      <xdr:colOff>830385</xdr:colOff>
      <xdr:row>83</xdr:row>
      <xdr:rowOff>136769</xdr:rowOff>
    </xdr:to>
    <xdr:cxnSp macro="">
      <xdr:nvCxnSpPr>
        <xdr:cNvPr id="88" name="直線コネクタ 87">
          <a:extLst>
            <a:ext uri="{FF2B5EF4-FFF2-40B4-BE49-F238E27FC236}">
              <a16:creationId xmlns:a16="http://schemas.microsoft.com/office/drawing/2014/main" id="{00000000-0008-0000-0800-000058000000}"/>
            </a:ext>
          </a:extLst>
        </xdr:cNvPr>
        <xdr:cNvCxnSpPr/>
      </xdr:nvCxnSpPr>
      <xdr:spPr>
        <a:xfrm flipH="1" flipV="1">
          <a:off x="7395308" y="14888308"/>
          <a:ext cx="3341077" cy="1504461"/>
        </a:xfrm>
        <a:prstGeom prst="line">
          <a:avLst/>
        </a:prstGeom>
        <a:ln w="12700">
          <a:solidFill>
            <a:srgbClr val="FF0000"/>
          </a:solidFill>
          <a:prstDash val="soli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830386</xdr:colOff>
      <xdr:row>83</xdr:row>
      <xdr:rowOff>112432</xdr:rowOff>
    </xdr:from>
    <xdr:to>
      <xdr:col>13</xdr:col>
      <xdr:colOff>820615</xdr:colOff>
      <xdr:row>83</xdr:row>
      <xdr:rowOff>117231</xdr:rowOff>
    </xdr:to>
    <xdr:cxnSp macro="">
      <xdr:nvCxnSpPr>
        <xdr:cNvPr id="89" name="直線コネクタ 88">
          <a:extLst>
            <a:ext uri="{FF2B5EF4-FFF2-40B4-BE49-F238E27FC236}">
              <a16:creationId xmlns:a16="http://schemas.microsoft.com/office/drawing/2014/main" id="{00000000-0008-0000-0800-000059000000}"/>
            </a:ext>
          </a:extLst>
        </xdr:cNvPr>
        <xdr:cNvCxnSpPr/>
      </xdr:nvCxnSpPr>
      <xdr:spPr>
        <a:xfrm flipH="1">
          <a:off x="10736386" y="16368432"/>
          <a:ext cx="830383" cy="4799"/>
        </a:xfrm>
        <a:prstGeom prst="line">
          <a:avLst/>
        </a:prstGeom>
        <a:ln w="12700">
          <a:solidFill>
            <a:srgbClr val="FF0000"/>
          </a:solidFill>
          <a:prstDash val="soli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826476</xdr:colOff>
      <xdr:row>83</xdr:row>
      <xdr:rowOff>117224</xdr:rowOff>
    </xdr:from>
    <xdr:to>
      <xdr:col>13</xdr:col>
      <xdr:colOff>801886</xdr:colOff>
      <xdr:row>83</xdr:row>
      <xdr:rowOff>117224</xdr:rowOff>
    </xdr:to>
    <xdr:cxnSp macro="">
      <xdr:nvCxnSpPr>
        <xdr:cNvPr id="90" name="直線コネクタ 89">
          <a:extLst>
            <a:ext uri="{FF2B5EF4-FFF2-40B4-BE49-F238E27FC236}">
              <a16:creationId xmlns:a16="http://schemas.microsoft.com/office/drawing/2014/main" id="{00000000-0008-0000-0800-00005A000000}"/>
            </a:ext>
          </a:extLst>
        </xdr:cNvPr>
        <xdr:cNvCxnSpPr/>
      </xdr:nvCxnSpPr>
      <xdr:spPr>
        <a:xfrm>
          <a:off x="2330938" y="16373224"/>
          <a:ext cx="9217102" cy="0"/>
        </a:xfrm>
        <a:prstGeom prst="line">
          <a:avLst/>
        </a:prstGeom>
        <a:ln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103552</xdr:colOff>
      <xdr:row>83</xdr:row>
      <xdr:rowOff>5862</xdr:rowOff>
    </xdr:from>
    <xdr:to>
      <xdr:col>2</xdr:col>
      <xdr:colOff>816706</xdr:colOff>
      <xdr:row>84</xdr:row>
      <xdr:rowOff>35169</xdr:rowOff>
    </xdr:to>
    <xdr:sp macro="" textlink="">
      <xdr:nvSpPr>
        <xdr:cNvPr id="91" name="正方形/長方形 90">
          <a:extLst>
            <a:ext uri="{FF2B5EF4-FFF2-40B4-BE49-F238E27FC236}">
              <a16:creationId xmlns:a16="http://schemas.microsoft.com/office/drawing/2014/main" id="{00000000-0008-0000-0800-00005B000000}"/>
            </a:ext>
          </a:extLst>
        </xdr:cNvPr>
        <xdr:cNvSpPr/>
      </xdr:nvSpPr>
      <xdr:spPr>
        <a:xfrm>
          <a:off x="1608014" y="16261862"/>
          <a:ext cx="713154" cy="22469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en-US" altLang="ja-JP" sz="1100">
              <a:solidFill>
                <a:schemeClr val="tx1"/>
              </a:solidFill>
            </a:rPr>
            <a:t>50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1954</xdr:colOff>
      <xdr:row>73</xdr:row>
      <xdr:rowOff>11724</xdr:rowOff>
    </xdr:from>
    <xdr:to>
      <xdr:col>5</xdr:col>
      <xdr:colOff>1954</xdr:colOff>
      <xdr:row>86</xdr:row>
      <xdr:rowOff>11724</xdr:rowOff>
    </xdr:to>
    <xdr:cxnSp macro="">
      <xdr:nvCxnSpPr>
        <xdr:cNvPr id="94" name="直線コネクタ 93">
          <a:extLst>
            <a:ext uri="{FF2B5EF4-FFF2-40B4-BE49-F238E27FC236}">
              <a16:creationId xmlns:a16="http://schemas.microsoft.com/office/drawing/2014/main" id="{00000000-0008-0000-0800-00005E000000}"/>
            </a:ext>
          </a:extLst>
        </xdr:cNvPr>
        <xdr:cNvCxnSpPr/>
      </xdr:nvCxnSpPr>
      <xdr:spPr>
        <a:xfrm>
          <a:off x="4026877" y="14313878"/>
          <a:ext cx="0" cy="2540000"/>
        </a:xfrm>
        <a:prstGeom prst="line">
          <a:avLst/>
        </a:prstGeom>
        <a:ln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490417</xdr:colOff>
      <xdr:row>86</xdr:row>
      <xdr:rowOff>31263</xdr:rowOff>
    </xdr:from>
    <xdr:to>
      <xdr:col>5</xdr:col>
      <xdr:colOff>363417</xdr:colOff>
      <xdr:row>87</xdr:row>
      <xdr:rowOff>60570</xdr:rowOff>
    </xdr:to>
    <xdr:sp macro="" textlink="">
      <xdr:nvSpPr>
        <xdr:cNvPr id="95" name="正方形/長方形 94">
          <a:extLst>
            <a:ext uri="{FF2B5EF4-FFF2-40B4-BE49-F238E27FC236}">
              <a16:creationId xmlns:a16="http://schemas.microsoft.com/office/drawing/2014/main" id="{00000000-0008-0000-0800-00005F000000}"/>
            </a:ext>
          </a:extLst>
        </xdr:cNvPr>
        <xdr:cNvSpPr/>
      </xdr:nvSpPr>
      <xdr:spPr>
        <a:xfrm>
          <a:off x="3675186" y="16873417"/>
          <a:ext cx="713154" cy="22469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500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622300</xdr:colOff>
          <xdr:row>0</xdr:row>
          <xdr:rowOff>152400</xdr:rowOff>
        </xdr:from>
        <xdr:to>
          <xdr:col>22</xdr:col>
          <xdr:colOff>596900</xdr:colOff>
          <xdr:row>56</xdr:row>
          <xdr:rowOff>127000</xdr:rowOff>
        </xdr:to>
        <xdr:sp macro="" textlink="">
          <xdr:nvSpPr>
            <xdr:cNvPr id="15361" name="Object 1" hidden="1">
              <a:extLst>
                <a:ext uri="{63B3BB69-23CF-44E3-9099-C40C66FF867C}">
                  <a14:compatExt spid="_x0000_s15361"/>
                </a:ext>
                <a:ext uri="{FF2B5EF4-FFF2-40B4-BE49-F238E27FC236}">
                  <a16:creationId xmlns:a16="http://schemas.microsoft.com/office/drawing/2014/main" id="{00000000-0008-0000-0A00-00000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622300</xdr:colOff>
          <xdr:row>0</xdr:row>
          <xdr:rowOff>152400</xdr:rowOff>
        </xdr:from>
        <xdr:to>
          <xdr:col>17</xdr:col>
          <xdr:colOff>139700</xdr:colOff>
          <xdr:row>56</xdr:row>
          <xdr:rowOff>139700</xdr:rowOff>
        </xdr:to>
        <xdr:sp macro="" textlink="">
          <xdr:nvSpPr>
            <xdr:cNvPr id="14337" name="Object 1" hidden="1">
              <a:extLst>
                <a:ext uri="{63B3BB69-23CF-44E3-9099-C40C66FF867C}">
                  <a14:compatExt spid="_x0000_s14337"/>
                </a:ext>
                <a:ext uri="{FF2B5EF4-FFF2-40B4-BE49-F238E27FC236}">
                  <a16:creationId xmlns:a16="http://schemas.microsoft.com/office/drawing/2014/main" id="{00000000-0008-0000-0B00-00000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1</xdr:col>
      <xdr:colOff>560294</xdr:colOff>
      <xdr:row>43</xdr:row>
      <xdr:rowOff>89647</xdr:rowOff>
    </xdr:from>
    <xdr:to>
      <xdr:col>4</xdr:col>
      <xdr:colOff>185706</xdr:colOff>
      <xdr:row>55</xdr:row>
      <xdr:rowOff>3924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SpPr/>
      </xdr:nvSpPr>
      <xdr:spPr>
        <a:xfrm>
          <a:off x="1233394" y="8281147"/>
          <a:ext cx="2013012" cy="2200277"/>
        </a:xfrm>
        <a:prstGeom prst="rect">
          <a:avLst/>
        </a:prstGeom>
        <a:noFill/>
        <a:ln>
          <a:solidFill>
            <a:schemeClr val="accent1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900">
              <a:solidFill>
                <a:schemeClr val="tx1"/>
              </a:solidFill>
            </a:rPr>
            <a:t>START</a:t>
          </a:r>
        </a:p>
        <a:p>
          <a:pPr algn="l"/>
          <a:r>
            <a:rPr kumimoji="1" lang="en-US" altLang="ja-JP" sz="900">
              <a:solidFill>
                <a:schemeClr val="tx1"/>
              </a:solidFill>
            </a:rPr>
            <a:t>(0,0) -  (500,600)</a:t>
          </a:r>
          <a:endParaRPr kumimoji="1" lang="ja-JP" altLang="en-US" sz="9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186197</xdr:colOff>
      <xdr:row>43</xdr:row>
      <xdr:rowOff>89648</xdr:rowOff>
    </xdr:from>
    <xdr:to>
      <xdr:col>11</xdr:col>
      <xdr:colOff>605117</xdr:colOff>
      <xdr:row>54</xdr:row>
      <xdr:rowOff>172011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SpPr/>
      </xdr:nvSpPr>
      <xdr:spPr>
        <a:xfrm>
          <a:off x="3246897" y="8281148"/>
          <a:ext cx="5968820" cy="2177863"/>
        </a:xfrm>
        <a:prstGeom prst="rect">
          <a:avLst/>
        </a:prstGeom>
        <a:noFill/>
        <a:ln>
          <a:solidFill>
            <a:schemeClr val="accent1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050">
              <a:solidFill>
                <a:schemeClr val="tx1"/>
              </a:solidFill>
            </a:rPr>
            <a:t>1_STRAIGHT</a:t>
          </a:r>
        </a:p>
        <a:p>
          <a:pPr algn="ctr"/>
          <a:r>
            <a:rPr kumimoji="1" lang="en-US" altLang="ja-JP" sz="1050">
              <a:solidFill>
                <a:schemeClr val="tx1"/>
              </a:solidFill>
            </a:rPr>
            <a:t>(500,0) - (2400,600)</a:t>
          </a:r>
          <a:endParaRPr kumimoji="1" lang="ja-JP" altLang="en-US" sz="105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300869</xdr:colOff>
      <xdr:row>43</xdr:row>
      <xdr:rowOff>165652</xdr:rowOff>
    </xdr:from>
    <xdr:to>
      <xdr:col>11</xdr:col>
      <xdr:colOff>498903</xdr:colOff>
      <xdr:row>54</xdr:row>
      <xdr:rowOff>108112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00000000-0008-0000-0B00-000005000000}"/>
            </a:ext>
          </a:extLst>
        </xdr:cNvPr>
        <xdr:cNvSpPr/>
      </xdr:nvSpPr>
      <xdr:spPr>
        <a:xfrm>
          <a:off x="8238369" y="8357152"/>
          <a:ext cx="871134" cy="2037960"/>
        </a:xfrm>
        <a:prstGeom prst="rect">
          <a:avLst/>
        </a:prstGeom>
        <a:noFill/>
        <a:ln>
          <a:solidFill>
            <a:schemeClr val="accent3">
              <a:lumMod val="75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700">
              <a:solidFill>
                <a:schemeClr val="tx1"/>
              </a:solidFill>
            </a:rPr>
            <a:t>Enter_1_CORNER</a:t>
          </a:r>
        </a:p>
        <a:p>
          <a:pPr algn="l"/>
          <a:r>
            <a:rPr kumimoji="1" lang="en-US" altLang="ja-JP" sz="700">
              <a:solidFill>
                <a:schemeClr val="tx1"/>
              </a:solidFill>
            </a:rPr>
            <a:t>(2300,0) - (2400,600)</a:t>
          </a:r>
          <a:endParaRPr kumimoji="1" lang="ja-JP" altLang="en-US" sz="700">
            <a:solidFill>
              <a:schemeClr val="tx1"/>
            </a:solidFill>
          </a:endParaRPr>
        </a:p>
      </xdr:txBody>
    </xdr:sp>
    <xdr:clientData/>
  </xdr:twoCellAnchor>
  <xdr:twoCellAnchor>
    <xdr:from>
      <xdr:col>11</xdr:col>
      <xdr:colOff>616323</xdr:colOff>
      <xdr:row>20</xdr:row>
      <xdr:rowOff>73269</xdr:rowOff>
    </xdr:from>
    <xdr:to>
      <xdr:col>15</xdr:col>
      <xdr:colOff>521183</xdr:colOff>
      <xdr:row>54</xdr:row>
      <xdr:rowOff>152528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00000000-0008-0000-0B00-000006000000}"/>
            </a:ext>
          </a:extLst>
        </xdr:cNvPr>
        <xdr:cNvSpPr/>
      </xdr:nvSpPr>
      <xdr:spPr>
        <a:xfrm>
          <a:off x="9226923" y="3883269"/>
          <a:ext cx="2597260" cy="6556259"/>
        </a:xfrm>
        <a:prstGeom prst="rect">
          <a:avLst/>
        </a:prstGeom>
        <a:noFill/>
        <a:ln>
          <a:solidFill>
            <a:schemeClr val="accent1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r"/>
          <a:r>
            <a:rPr kumimoji="1" lang="en-US" altLang="ja-JP" sz="1100">
              <a:solidFill>
                <a:schemeClr val="tx1"/>
              </a:solidFill>
            </a:rPr>
            <a:t>1_CORNER</a:t>
          </a:r>
        </a:p>
        <a:p>
          <a:pPr algn="r"/>
          <a:r>
            <a:rPr kumimoji="1" lang="en-US" altLang="ja-JP" sz="1100">
              <a:solidFill>
                <a:schemeClr val="tx1"/>
              </a:solidFill>
            </a:rPr>
            <a:t>(2400,0) - (3500,2000)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7327</xdr:colOff>
      <xdr:row>20</xdr:row>
      <xdr:rowOff>80596</xdr:rowOff>
    </xdr:from>
    <xdr:to>
      <xdr:col>11</xdr:col>
      <xdr:colOff>637442</xdr:colOff>
      <xdr:row>34</xdr:row>
      <xdr:rowOff>43961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00000000-0008-0000-0B00-000007000000}"/>
            </a:ext>
          </a:extLst>
        </xdr:cNvPr>
        <xdr:cNvSpPr/>
      </xdr:nvSpPr>
      <xdr:spPr>
        <a:xfrm>
          <a:off x="7944827" y="3890596"/>
          <a:ext cx="1303215" cy="2630365"/>
        </a:xfrm>
        <a:prstGeom prst="rect">
          <a:avLst/>
        </a:prstGeom>
        <a:noFill/>
        <a:ln>
          <a:solidFill>
            <a:schemeClr val="accent1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050">
              <a:solidFill>
                <a:schemeClr val="tx1"/>
              </a:solidFill>
            </a:rPr>
            <a:t>2_STRAIGHT</a:t>
          </a:r>
        </a:p>
        <a:p>
          <a:pPr algn="ctr"/>
          <a:r>
            <a:rPr kumimoji="1" lang="en-US" altLang="ja-JP" sz="1050">
              <a:solidFill>
                <a:schemeClr val="tx1"/>
              </a:solidFill>
            </a:rPr>
            <a:t>(1960,1250) - (2400,2000)</a:t>
          </a:r>
          <a:endParaRPr kumimoji="1" lang="ja-JP" altLang="en-US" sz="105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579783</xdr:colOff>
      <xdr:row>20</xdr:row>
      <xdr:rowOff>98904</xdr:rowOff>
    </xdr:from>
    <xdr:to>
      <xdr:col>9</xdr:col>
      <xdr:colOff>675518</xdr:colOff>
      <xdr:row>34</xdr:row>
      <xdr:rowOff>74544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00000000-0008-0000-0B00-000008000000}"/>
            </a:ext>
          </a:extLst>
        </xdr:cNvPr>
        <xdr:cNvSpPr/>
      </xdr:nvSpPr>
      <xdr:spPr>
        <a:xfrm>
          <a:off x="5748683" y="3908904"/>
          <a:ext cx="2191235" cy="2642640"/>
        </a:xfrm>
        <a:prstGeom prst="rect">
          <a:avLst/>
        </a:prstGeom>
        <a:noFill/>
        <a:ln>
          <a:solidFill>
            <a:schemeClr val="accent1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tx1"/>
              </a:solidFill>
            </a:rPr>
            <a:t>2_CORNER</a:t>
          </a:r>
        </a:p>
        <a:p>
          <a:pPr algn="l"/>
          <a:r>
            <a:rPr kumimoji="1" lang="en-US" altLang="ja-JP" sz="1100">
              <a:solidFill>
                <a:schemeClr val="tx1"/>
              </a:solidFill>
            </a:rPr>
            <a:t>(1200,1250) - (1960,2000)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566530</xdr:colOff>
      <xdr:row>34</xdr:row>
      <xdr:rowOff>66260</xdr:rowOff>
    </xdr:from>
    <xdr:to>
      <xdr:col>9</xdr:col>
      <xdr:colOff>662265</xdr:colOff>
      <xdr:row>43</xdr:row>
      <xdr:rowOff>49694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00000000-0008-0000-0B00-000009000000}"/>
            </a:ext>
          </a:extLst>
        </xdr:cNvPr>
        <xdr:cNvSpPr/>
      </xdr:nvSpPr>
      <xdr:spPr>
        <a:xfrm>
          <a:off x="5735430" y="6543260"/>
          <a:ext cx="2191235" cy="1697934"/>
        </a:xfrm>
        <a:prstGeom prst="rect">
          <a:avLst/>
        </a:prstGeom>
        <a:noFill/>
        <a:ln>
          <a:solidFill>
            <a:schemeClr val="accent1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1100">
              <a:solidFill>
                <a:schemeClr val="tx1"/>
              </a:solidFill>
            </a:rPr>
            <a:t>3_CORNER</a:t>
          </a:r>
        </a:p>
        <a:p>
          <a:pPr algn="l"/>
          <a:r>
            <a:rPr kumimoji="1" lang="en-US" altLang="ja-JP" sz="1100">
              <a:solidFill>
                <a:schemeClr val="tx1"/>
              </a:solidFill>
            </a:rPr>
            <a:t>(1200,600) - (1960,1250)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637761</xdr:colOff>
      <xdr:row>34</xdr:row>
      <xdr:rowOff>115956</xdr:rowOff>
    </xdr:from>
    <xdr:to>
      <xdr:col>6</xdr:col>
      <xdr:colOff>522760</xdr:colOff>
      <xdr:row>43</xdr:row>
      <xdr:rowOff>54790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00000000-0008-0000-0B00-00000A000000}"/>
            </a:ext>
          </a:extLst>
        </xdr:cNvPr>
        <xdr:cNvSpPr/>
      </xdr:nvSpPr>
      <xdr:spPr>
        <a:xfrm>
          <a:off x="2644361" y="6592956"/>
          <a:ext cx="3047299" cy="1653334"/>
        </a:xfrm>
        <a:prstGeom prst="rect">
          <a:avLst/>
        </a:prstGeom>
        <a:noFill/>
        <a:ln>
          <a:solidFill>
            <a:schemeClr val="accent1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050">
              <a:solidFill>
                <a:schemeClr val="tx1"/>
              </a:solidFill>
            </a:rPr>
            <a:t>3_STRAIGHT</a:t>
          </a:r>
        </a:p>
        <a:p>
          <a:pPr algn="ctr"/>
          <a:r>
            <a:rPr kumimoji="1" lang="en-US" altLang="ja-JP" sz="1050">
              <a:solidFill>
                <a:schemeClr val="tx1"/>
              </a:solidFill>
            </a:rPr>
            <a:t>(520,600) - (1200,1250)</a:t>
          </a:r>
          <a:endParaRPr kumimoji="1" lang="ja-JP" altLang="en-US" sz="1050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508554</xdr:colOff>
      <xdr:row>20</xdr:row>
      <xdr:rowOff>91110</xdr:rowOff>
    </xdr:from>
    <xdr:to>
      <xdr:col>3</xdr:col>
      <xdr:colOff>604289</xdr:colOff>
      <xdr:row>43</xdr:row>
      <xdr:rowOff>53010</xdr:rowOff>
    </xdr:to>
    <xdr:sp macro="" textlink="">
      <xdr:nvSpPr>
        <xdr:cNvPr id="11" name="正方形/長方形 10">
          <a:extLst>
            <a:ext uri="{FF2B5EF4-FFF2-40B4-BE49-F238E27FC236}">
              <a16:creationId xmlns:a16="http://schemas.microsoft.com/office/drawing/2014/main" id="{00000000-0008-0000-0B00-00000B000000}"/>
            </a:ext>
          </a:extLst>
        </xdr:cNvPr>
        <xdr:cNvSpPr/>
      </xdr:nvSpPr>
      <xdr:spPr>
        <a:xfrm>
          <a:off x="508554" y="3901110"/>
          <a:ext cx="2102335" cy="4343400"/>
        </a:xfrm>
        <a:prstGeom prst="rect">
          <a:avLst/>
        </a:prstGeom>
        <a:noFill/>
        <a:ln>
          <a:solidFill>
            <a:schemeClr val="accent1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tx1"/>
              </a:solidFill>
            </a:rPr>
            <a:t>4_CORNER</a:t>
          </a:r>
        </a:p>
        <a:p>
          <a:pPr algn="l"/>
          <a:r>
            <a:rPr kumimoji="1" lang="en-US" altLang="ja-JP" sz="1100">
              <a:solidFill>
                <a:schemeClr val="tx1"/>
              </a:solidFill>
            </a:rPr>
            <a:t>(0,600) - (520,2000)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649356</xdr:colOff>
      <xdr:row>12</xdr:row>
      <xdr:rowOff>49695</xdr:rowOff>
    </xdr:from>
    <xdr:to>
      <xdr:col>14</xdr:col>
      <xdr:colOff>488674</xdr:colOff>
      <xdr:row>19</xdr:row>
      <xdr:rowOff>157370</xdr:rowOff>
    </xdr:to>
    <xdr:sp macro="" textlink="">
      <xdr:nvSpPr>
        <xdr:cNvPr id="12" name="正方形/長方形 11">
          <a:extLst>
            <a:ext uri="{FF2B5EF4-FFF2-40B4-BE49-F238E27FC236}">
              <a16:creationId xmlns:a16="http://schemas.microsoft.com/office/drawing/2014/main" id="{00000000-0008-0000-0B00-00000C000000}"/>
            </a:ext>
          </a:extLst>
        </xdr:cNvPr>
        <xdr:cNvSpPr/>
      </xdr:nvSpPr>
      <xdr:spPr>
        <a:xfrm>
          <a:off x="2655956" y="2335695"/>
          <a:ext cx="8462618" cy="1441175"/>
        </a:xfrm>
        <a:prstGeom prst="rect">
          <a:avLst/>
        </a:prstGeom>
        <a:noFill/>
        <a:ln>
          <a:solidFill>
            <a:schemeClr val="accent1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050">
              <a:solidFill>
                <a:schemeClr val="tx1"/>
              </a:solidFill>
            </a:rPr>
            <a:t>4_STRAIGHT</a:t>
          </a:r>
        </a:p>
        <a:p>
          <a:pPr algn="ctr"/>
          <a:r>
            <a:rPr kumimoji="1" lang="en-US" altLang="ja-JP" sz="1050">
              <a:solidFill>
                <a:schemeClr val="tx1"/>
              </a:solidFill>
            </a:rPr>
            <a:t>(520,1250) - (3090,2000)</a:t>
          </a:r>
          <a:endParaRPr kumimoji="1" lang="ja-JP" altLang="en-US" sz="1050">
            <a:solidFill>
              <a:schemeClr val="tx1"/>
            </a:solidFill>
          </a:endParaRPr>
        </a:p>
      </xdr:txBody>
    </xdr:sp>
    <xdr:clientData/>
  </xdr:twoCellAnchor>
  <xdr:twoCellAnchor>
    <xdr:from>
      <xdr:col>13</xdr:col>
      <xdr:colOff>229638</xdr:colOff>
      <xdr:row>12</xdr:row>
      <xdr:rowOff>77857</xdr:rowOff>
    </xdr:from>
    <xdr:to>
      <xdr:col>14</xdr:col>
      <xdr:colOff>427673</xdr:colOff>
      <xdr:row>19</xdr:row>
      <xdr:rowOff>140806</xdr:rowOff>
    </xdr:to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id="{00000000-0008-0000-0B00-00000D000000}"/>
            </a:ext>
          </a:extLst>
        </xdr:cNvPr>
        <xdr:cNvSpPr/>
      </xdr:nvSpPr>
      <xdr:spPr>
        <a:xfrm>
          <a:off x="10186438" y="2363857"/>
          <a:ext cx="871135" cy="1396449"/>
        </a:xfrm>
        <a:prstGeom prst="rect">
          <a:avLst/>
        </a:prstGeom>
        <a:noFill/>
        <a:ln>
          <a:solidFill>
            <a:schemeClr val="accent3">
              <a:lumMod val="75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700">
              <a:solidFill>
                <a:schemeClr val="tx1"/>
              </a:solidFill>
            </a:rPr>
            <a:t>Enter_5_CORNER</a:t>
          </a:r>
        </a:p>
        <a:p>
          <a:pPr algn="l"/>
          <a:r>
            <a:rPr kumimoji="1" lang="en-US" altLang="ja-JP" sz="700">
              <a:solidFill>
                <a:schemeClr val="tx1"/>
              </a:solidFill>
            </a:rPr>
            <a:t>(2790,1250) - (3090,2000)</a:t>
          </a:r>
          <a:endParaRPr kumimoji="1" lang="ja-JP" altLang="en-US" sz="700">
            <a:solidFill>
              <a:schemeClr val="tx1"/>
            </a:solidFill>
          </a:endParaRPr>
        </a:p>
      </xdr:txBody>
    </xdr:sp>
    <xdr:clientData/>
  </xdr:twoCellAnchor>
  <xdr:twoCellAnchor>
    <xdr:from>
      <xdr:col>14</xdr:col>
      <xdr:colOff>514560</xdr:colOff>
      <xdr:row>23</xdr:row>
      <xdr:rowOff>41413</xdr:rowOff>
    </xdr:from>
    <xdr:to>
      <xdr:col>17</xdr:col>
      <xdr:colOff>107674</xdr:colOff>
      <xdr:row>37</xdr:row>
      <xdr:rowOff>61293</xdr:rowOff>
    </xdr:to>
    <xdr:sp macro="" textlink="">
      <xdr:nvSpPr>
        <xdr:cNvPr id="14" name="正方形/長方形 13">
          <a:extLst>
            <a:ext uri="{FF2B5EF4-FFF2-40B4-BE49-F238E27FC236}">
              <a16:creationId xmlns:a16="http://schemas.microsoft.com/office/drawing/2014/main" id="{00000000-0008-0000-0B00-00000E000000}"/>
            </a:ext>
          </a:extLst>
        </xdr:cNvPr>
        <xdr:cNvSpPr/>
      </xdr:nvSpPr>
      <xdr:spPr>
        <a:xfrm>
          <a:off x="11144460" y="4422913"/>
          <a:ext cx="1612414" cy="2686880"/>
        </a:xfrm>
        <a:prstGeom prst="rect">
          <a:avLst/>
        </a:prstGeom>
        <a:solidFill>
          <a:schemeClr val="bg1"/>
        </a:solidFill>
        <a:ln>
          <a:solidFill>
            <a:schemeClr val="accent4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en-US" altLang="ja-JP" sz="700">
              <a:solidFill>
                <a:schemeClr val="tx1"/>
              </a:solidFill>
            </a:rPr>
            <a:t>5_CORNER</a:t>
          </a:r>
        </a:p>
        <a:p>
          <a:pPr algn="r"/>
          <a:r>
            <a:rPr kumimoji="1" lang="en-US" altLang="ja-JP" sz="700">
              <a:solidFill>
                <a:schemeClr val="tx1"/>
              </a:solidFill>
            </a:rPr>
            <a:t>(3090,1250) - (4000,1970)</a:t>
          </a:r>
          <a:endParaRPr kumimoji="1" lang="ja-JP" altLang="en-US" sz="700">
            <a:solidFill>
              <a:schemeClr val="tx1"/>
            </a:solidFill>
          </a:endParaRPr>
        </a:p>
      </xdr:txBody>
    </xdr:sp>
    <xdr:clientData/>
  </xdr:twoCellAnchor>
  <xdr:twoCellAnchor>
    <xdr:from>
      <xdr:col>23</xdr:col>
      <xdr:colOff>976</xdr:colOff>
      <xdr:row>43</xdr:row>
      <xdr:rowOff>175847</xdr:rowOff>
    </xdr:from>
    <xdr:to>
      <xdr:col>33</xdr:col>
      <xdr:colOff>668215</xdr:colOff>
      <xdr:row>57</xdr:row>
      <xdr:rowOff>19539</xdr:rowOff>
    </xdr:to>
    <xdr:grpSp>
      <xdr:nvGrpSpPr>
        <xdr:cNvPr id="39" name="グループ化 38">
          <a:extLst>
            <a:ext uri="{FF2B5EF4-FFF2-40B4-BE49-F238E27FC236}">
              <a16:creationId xmlns:a16="http://schemas.microsoft.com/office/drawing/2014/main" id="{00000000-0008-0000-0B00-000027000000}"/>
            </a:ext>
          </a:extLst>
        </xdr:cNvPr>
        <xdr:cNvGrpSpPr/>
      </xdr:nvGrpSpPr>
      <xdr:grpSpPr>
        <a:xfrm>
          <a:off x="16696077" y="8356292"/>
          <a:ext cx="7402867" cy="2507093"/>
          <a:chOff x="2330938" y="10570309"/>
          <a:chExt cx="6744677" cy="2579076"/>
        </a:xfrm>
      </xdr:grpSpPr>
      <xdr:sp macro="" textlink="">
        <xdr:nvSpPr>
          <xdr:cNvPr id="40" name="フリーフォーム 39">
            <a:extLst>
              <a:ext uri="{FF2B5EF4-FFF2-40B4-BE49-F238E27FC236}">
                <a16:creationId xmlns:a16="http://schemas.microsoft.com/office/drawing/2014/main" id="{00000000-0008-0000-0B00-000028000000}"/>
              </a:ext>
            </a:extLst>
          </xdr:cNvPr>
          <xdr:cNvSpPr/>
        </xdr:nvSpPr>
        <xdr:spPr>
          <a:xfrm>
            <a:off x="2334847" y="10570309"/>
            <a:ext cx="6740768" cy="2579076"/>
          </a:xfrm>
          <a:custGeom>
            <a:avLst/>
            <a:gdLst>
              <a:gd name="connsiteX0" fmla="*/ 0 w 3360615"/>
              <a:gd name="connsiteY0" fmla="*/ 0 h 2364154"/>
              <a:gd name="connsiteX1" fmla="*/ 0 w 3360615"/>
              <a:gd name="connsiteY1" fmla="*/ 2364154 h 2364154"/>
              <a:gd name="connsiteX2" fmla="*/ 3360615 w 3360615"/>
              <a:gd name="connsiteY2" fmla="*/ 2344615 h 236415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</a:cxnLst>
            <a:rect l="l" t="t" r="r" b="b"/>
            <a:pathLst>
              <a:path w="3360615" h="2364154">
                <a:moveTo>
                  <a:pt x="0" y="0"/>
                </a:moveTo>
                <a:lnTo>
                  <a:pt x="0" y="2364154"/>
                </a:lnTo>
                <a:lnTo>
                  <a:pt x="3360615" y="2344615"/>
                </a:lnTo>
              </a:path>
            </a:pathLst>
          </a:cu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41" name="直線コネクタ 40">
            <a:extLst>
              <a:ext uri="{FF2B5EF4-FFF2-40B4-BE49-F238E27FC236}">
                <a16:creationId xmlns:a16="http://schemas.microsoft.com/office/drawing/2014/main" id="{00000000-0008-0000-0B00-000029000000}"/>
              </a:ext>
            </a:extLst>
          </xdr:cNvPr>
          <xdr:cNvCxnSpPr/>
        </xdr:nvCxnSpPr>
        <xdr:spPr>
          <a:xfrm>
            <a:off x="2344615" y="12162693"/>
            <a:ext cx="6731000" cy="0"/>
          </a:xfrm>
          <a:prstGeom prst="line">
            <a:avLst/>
          </a:prstGeom>
          <a:ln>
            <a:prstDash val="sys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2" name="直線コネクタ 41">
            <a:extLst>
              <a:ext uri="{FF2B5EF4-FFF2-40B4-BE49-F238E27FC236}">
                <a16:creationId xmlns:a16="http://schemas.microsoft.com/office/drawing/2014/main" id="{00000000-0008-0000-0B00-00002A000000}"/>
              </a:ext>
            </a:extLst>
          </xdr:cNvPr>
          <xdr:cNvCxnSpPr/>
        </xdr:nvCxnSpPr>
        <xdr:spPr>
          <a:xfrm>
            <a:off x="2330938" y="11162324"/>
            <a:ext cx="6731000" cy="0"/>
          </a:xfrm>
          <a:prstGeom prst="line">
            <a:avLst/>
          </a:prstGeom>
          <a:ln>
            <a:prstDash val="sys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22</xdr:col>
      <xdr:colOff>117231</xdr:colOff>
      <xdr:row>50</xdr:row>
      <xdr:rowOff>166077</xdr:rowOff>
    </xdr:from>
    <xdr:to>
      <xdr:col>22</xdr:col>
      <xdr:colOff>830385</xdr:colOff>
      <xdr:row>52</xdr:row>
      <xdr:rowOff>0</xdr:rowOff>
    </xdr:to>
    <xdr:sp macro="" textlink="">
      <xdr:nvSpPr>
        <xdr:cNvPr id="43" name="正方形/長方形 42">
          <a:extLst>
            <a:ext uri="{FF2B5EF4-FFF2-40B4-BE49-F238E27FC236}">
              <a16:creationId xmlns:a16="http://schemas.microsoft.com/office/drawing/2014/main" id="{00000000-0008-0000-0B00-00002B000000}"/>
            </a:ext>
          </a:extLst>
        </xdr:cNvPr>
        <xdr:cNvSpPr/>
      </xdr:nvSpPr>
      <xdr:spPr>
        <a:xfrm>
          <a:off x="1615831" y="15266377"/>
          <a:ext cx="713154" cy="21492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en-US" altLang="ja-JP" sz="1100">
              <a:solidFill>
                <a:schemeClr val="tx1"/>
              </a:solidFill>
            </a:rPr>
            <a:t>100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22</xdr:col>
      <xdr:colOff>123091</xdr:colOff>
      <xdr:row>45</xdr:row>
      <xdr:rowOff>152400</xdr:rowOff>
    </xdr:from>
    <xdr:to>
      <xdr:col>22</xdr:col>
      <xdr:colOff>836245</xdr:colOff>
      <xdr:row>46</xdr:row>
      <xdr:rowOff>181708</xdr:rowOff>
    </xdr:to>
    <xdr:sp macro="" textlink="">
      <xdr:nvSpPr>
        <xdr:cNvPr id="44" name="正方形/長方形 43">
          <a:extLst>
            <a:ext uri="{FF2B5EF4-FFF2-40B4-BE49-F238E27FC236}">
              <a16:creationId xmlns:a16="http://schemas.microsoft.com/office/drawing/2014/main" id="{00000000-0008-0000-0B00-00002C000000}"/>
            </a:ext>
          </a:extLst>
        </xdr:cNvPr>
        <xdr:cNvSpPr/>
      </xdr:nvSpPr>
      <xdr:spPr>
        <a:xfrm>
          <a:off x="1621691" y="14300200"/>
          <a:ext cx="713154" cy="219808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en-US" altLang="ja-JP" sz="1100">
              <a:solidFill>
                <a:schemeClr val="tx1"/>
              </a:solidFill>
            </a:rPr>
            <a:t>200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22</xdr:col>
      <xdr:colOff>119181</xdr:colOff>
      <xdr:row>42</xdr:row>
      <xdr:rowOff>168032</xdr:rowOff>
    </xdr:from>
    <xdr:to>
      <xdr:col>22</xdr:col>
      <xdr:colOff>832335</xdr:colOff>
      <xdr:row>44</xdr:row>
      <xdr:rowOff>1955</xdr:rowOff>
    </xdr:to>
    <xdr:sp macro="" textlink="">
      <xdr:nvSpPr>
        <xdr:cNvPr id="45" name="正方形/長方形 44">
          <a:extLst>
            <a:ext uri="{FF2B5EF4-FFF2-40B4-BE49-F238E27FC236}">
              <a16:creationId xmlns:a16="http://schemas.microsoft.com/office/drawing/2014/main" id="{00000000-0008-0000-0B00-00002D000000}"/>
            </a:ext>
          </a:extLst>
        </xdr:cNvPr>
        <xdr:cNvSpPr/>
      </xdr:nvSpPr>
      <xdr:spPr>
        <a:xfrm>
          <a:off x="1617781" y="13744332"/>
          <a:ext cx="713154" cy="21492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en-US" altLang="ja-JP" sz="1100">
              <a:solidFill>
                <a:schemeClr val="tx1"/>
              </a:solidFill>
            </a:rPr>
            <a:t>forward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33</xdr:col>
      <xdr:colOff>0</xdr:colOff>
      <xdr:row>44</xdr:row>
      <xdr:rowOff>0</xdr:rowOff>
    </xdr:from>
    <xdr:to>
      <xdr:col>33</xdr:col>
      <xdr:colOff>0</xdr:colOff>
      <xdr:row>57</xdr:row>
      <xdr:rowOff>0</xdr:rowOff>
    </xdr:to>
    <xdr:cxnSp macro="">
      <xdr:nvCxnSpPr>
        <xdr:cNvPr id="46" name="直線コネクタ 45">
          <a:extLst>
            <a:ext uri="{FF2B5EF4-FFF2-40B4-BE49-F238E27FC236}">
              <a16:creationId xmlns:a16="http://schemas.microsoft.com/office/drawing/2014/main" id="{00000000-0008-0000-0B00-00002E000000}"/>
            </a:ext>
          </a:extLst>
        </xdr:cNvPr>
        <xdr:cNvCxnSpPr/>
      </xdr:nvCxnSpPr>
      <xdr:spPr>
        <a:xfrm>
          <a:off x="10718800" y="13957300"/>
          <a:ext cx="0" cy="2476500"/>
        </a:xfrm>
        <a:prstGeom prst="line">
          <a:avLst/>
        </a:prstGeom>
        <a:ln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5860</xdr:colOff>
      <xdr:row>43</xdr:row>
      <xdr:rowOff>191477</xdr:rowOff>
    </xdr:from>
    <xdr:to>
      <xdr:col>27</xdr:col>
      <xdr:colOff>5860</xdr:colOff>
      <xdr:row>56</xdr:row>
      <xdr:rowOff>191477</xdr:rowOff>
    </xdr:to>
    <xdr:cxnSp macro="">
      <xdr:nvCxnSpPr>
        <xdr:cNvPr id="47" name="直線コネクタ 46">
          <a:extLst>
            <a:ext uri="{FF2B5EF4-FFF2-40B4-BE49-F238E27FC236}">
              <a16:creationId xmlns:a16="http://schemas.microsoft.com/office/drawing/2014/main" id="{00000000-0008-0000-0B00-00002F000000}"/>
            </a:ext>
          </a:extLst>
        </xdr:cNvPr>
        <xdr:cNvCxnSpPr/>
      </xdr:nvCxnSpPr>
      <xdr:spPr>
        <a:xfrm>
          <a:off x="5695460" y="13958277"/>
          <a:ext cx="0" cy="2476500"/>
        </a:xfrm>
        <a:prstGeom prst="line">
          <a:avLst/>
        </a:prstGeom>
        <a:ln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1955</xdr:colOff>
      <xdr:row>44</xdr:row>
      <xdr:rowOff>1955</xdr:rowOff>
    </xdr:from>
    <xdr:to>
      <xdr:col>29</xdr:col>
      <xdr:colOff>1955</xdr:colOff>
      <xdr:row>57</xdr:row>
      <xdr:rowOff>1955</xdr:rowOff>
    </xdr:to>
    <xdr:cxnSp macro="">
      <xdr:nvCxnSpPr>
        <xdr:cNvPr id="48" name="直線コネクタ 47">
          <a:extLst>
            <a:ext uri="{FF2B5EF4-FFF2-40B4-BE49-F238E27FC236}">
              <a16:creationId xmlns:a16="http://schemas.microsoft.com/office/drawing/2014/main" id="{00000000-0008-0000-0B00-000030000000}"/>
            </a:ext>
          </a:extLst>
        </xdr:cNvPr>
        <xdr:cNvCxnSpPr/>
      </xdr:nvCxnSpPr>
      <xdr:spPr>
        <a:xfrm>
          <a:off x="7367955" y="13959255"/>
          <a:ext cx="0" cy="2476500"/>
        </a:xfrm>
        <a:prstGeom prst="line">
          <a:avLst/>
        </a:prstGeom>
        <a:ln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474783</xdr:colOff>
      <xdr:row>57</xdr:row>
      <xdr:rowOff>35170</xdr:rowOff>
    </xdr:from>
    <xdr:to>
      <xdr:col>27</xdr:col>
      <xdr:colOff>347783</xdr:colOff>
      <xdr:row>58</xdr:row>
      <xdr:rowOff>64477</xdr:rowOff>
    </xdr:to>
    <xdr:sp macro="" textlink="">
      <xdr:nvSpPr>
        <xdr:cNvPr id="49" name="正方形/長方形 48">
          <a:extLst>
            <a:ext uri="{FF2B5EF4-FFF2-40B4-BE49-F238E27FC236}">
              <a16:creationId xmlns:a16="http://schemas.microsoft.com/office/drawing/2014/main" id="{00000000-0008-0000-0B00-000031000000}"/>
            </a:ext>
          </a:extLst>
        </xdr:cNvPr>
        <xdr:cNvSpPr/>
      </xdr:nvSpPr>
      <xdr:spPr>
        <a:xfrm>
          <a:off x="5326183" y="16468970"/>
          <a:ext cx="711200" cy="21980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1000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28</xdr:col>
      <xdr:colOff>500182</xdr:colOff>
      <xdr:row>57</xdr:row>
      <xdr:rowOff>31263</xdr:rowOff>
    </xdr:from>
    <xdr:to>
      <xdr:col>29</xdr:col>
      <xdr:colOff>373183</xdr:colOff>
      <xdr:row>58</xdr:row>
      <xdr:rowOff>60570</xdr:rowOff>
    </xdr:to>
    <xdr:sp macro="" textlink="">
      <xdr:nvSpPr>
        <xdr:cNvPr id="50" name="正方形/長方形 49">
          <a:extLst>
            <a:ext uri="{FF2B5EF4-FFF2-40B4-BE49-F238E27FC236}">
              <a16:creationId xmlns:a16="http://schemas.microsoft.com/office/drawing/2014/main" id="{00000000-0008-0000-0B00-000032000000}"/>
            </a:ext>
          </a:extLst>
        </xdr:cNvPr>
        <xdr:cNvSpPr/>
      </xdr:nvSpPr>
      <xdr:spPr>
        <a:xfrm>
          <a:off x="7027982" y="16465063"/>
          <a:ext cx="711201" cy="21980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1500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32</xdr:col>
      <xdr:colOff>486504</xdr:colOff>
      <xdr:row>57</xdr:row>
      <xdr:rowOff>17587</xdr:rowOff>
    </xdr:from>
    <xdr:to>
      <xdr:col>33</xdr:col>
      <xdr:colOff>359504</xdr:colOff>
      <xdr:row>58</xdr:row>
      <xdr:rowOff>46894</xdr:rowOff>
    </xdr:to>
    <xdr:sp macro="" textlink="">
      <xdr:nvSpPr>
        <xdr:cNvPr id="51" name="正方形/長方形 50">
          <a:extLst>
            <a:ext uri="{FF2B5EF4-FFF2-40B4-BE49-F238E27FC236}">
              <a16:creationId xmlns:a16="http://schemas.microsoft.com/office/drawing/2014/main" id="{00000000-0008-0000-0B00-000033000000}"/>
            </a:ext>
          </a:extLst>
        </xdr:cNvPr>
        <xdr:cNvSpPr/>
      </xdr:nvSpPr>
      <xdr:spPr>
        <a:xfrm>
          <a:off x="10367104" y="16451387"/>
          <a:ext cx="711200" cy="21980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2500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33</xdr:col>
      <xdr:colOff>674077</xdr:colOff>
      <xdr:row>57</xdr:row>
      <xdr:rowOff>9770</xdr:rowOff>
    </xdr:from>
    <xdr:to>
      <xdr:col>34</xdr:col>
      <xdr:colOff>547077</xdr:colOff>
      <xdr:row>58</xdr:row>
      <xdr:rowOff>39077</xdr:rowOff>
    </xdr:to>
    <xdr:sp macro="" textlink="">
      <xdr:nvSpPr>
        <xdr:cNvPr id="52" name="正方形/長方形 51">
          <a:extLst>
            <a:ext uri="{FF2B5EF4-FFF2-40B4-BE49-F238E27FC236}">
              <a16:creationId xmlns:a16="http://schemas.microsoft.com/office/drawing/2014/main" id="{00000000-0008-0000-0B00-000034000000}"/>
            </a:ext>
          </a:extLst>
        </xdr:cNvPr>
        <xdr:cNvSpPr/>
      </xdr:nvSpPr>
      <xdr:spPr>
        <a:xfrm>
          <a:off x="11392877" y="16443570"/>
          <a:ext cx="711200" cy="21980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odo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23</xdr:col>
      <xdr:colOff>4020</xdr:colOff>
      <xdr:row>46</xdr:row>
      <xdr:rowOff>189770</xdr:rowOff>
    </xdr:from>
    <xdr:to>
      <xdr:col>27</xdr:col>
      <xdr:colOff>7299</xdr:colOff>
      <xdr:row>57</xdr:row>
      <xdr:rowOff>26837</xdr:rowOff>
    </xdr:to>
    <xdr:cxnSp macro="">
      <xdr:nvCxnSpPr>
        <xdr:cNvPr id="53" name="直線コネクタ 52">
          <a:extLst>
            <a:ext uri="{FF2B5EF4-FFF2-40B4-BE49-F238E27FC236}">
              <a16:creationId xmlns:a16="http://schemas.microsoft.com/office/drawing/2014/main" id="{00000000-0008-0000-0B00-000035000000}"/>
            </a:ext>
          </a:extLst>
        </xdr:cNvPr>
        <xdr:cNvCxnSpPr/>
      </xdr:nvCxnSpPr>
      <xdr:spPr>
        <a:xfrm flipH="1">
          <a:off x="16652698" y="8919195"/>
          <a:ext cx="2689256" cy="1924539"/>
        </a:xfrm>
        <a:prstGeom prst="line">
          <a:avLst/>
        </a:prstGeom>
        <a:ln w="12700">
          <a:solidFill>
            <a:srgbClr val="FF0000"/>
          </a:solidFill>
          <a:prstDash val="soli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838201</xdr:colOff>
      <xdr:row>43</xdr:row>
      <xdr:rowOff>193431</xdr:rowOff>
    </xdr:from>
    <xdr:to>
      <xdr:col>30</xdr:col>
      <xdr:colOff>838201</xdr:colOff>
      <xdr:row>56</xdr:row>
      <xdr:rowOff>193431</xdr:rowOff>
    </xdr:to>
    <xdr:cxnSp macro="">
      <xdr:nvCxnSpPr>
        <xdr:cNvPr id="54" name="直線コネクタ 53">
          <a:extLst>
            <a:ext uri="{FF2B5EF4-FFF2-40B4-BE49-F238E27FC236}">
              <a16:creationId xmlns:a16="http://schemas.microsoft.com/office/drawing/2014/main" id="{00000000-0008-0000-0B00-000036000000}"/>
            </a:ext>
          </a:extLst>
        </xdr:cNvPr>
        <xdr:cNvCxnSpPr/>
      </xdr:nvCxnSpPr>
      <xdr:spPr>
        <a:xfrm>
          <a:off x="9042401" y="13960231"/>
          <a:ext cx="0" cy="2476500"/>
        </a:xfrm>
        <a:prstGeom prst="line">
          <a:avLst/>
        </a:prstGeom>
        <a:ln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476737</xdr:colOff>
      <xdr:row>57</xdr:row>
      <xdr:rowOff>27355</xdr:rowOff>
    </xdr:from>
    <xdr:to>
      <xdr:col>31</xdr:col>
      <xdr:colOff>349737</xdr:colOff>
      <xdr:row>58</xdr:row>
      <xdr:rowOff>56662</xdr:rowOff>
    </xdr:to>
    <xdr:sp macro="" textlink="">
      <xdr:nvSpPr>
        <xdr:cNvPr id="55" name="正方形/長方形 54">
          <a:extLst>
            <a:ext uri="{FF2B5EF4-FFF2-40B4-BE49-F238E27FC236}">
              <a16:creationId xmlns:a16="http://schemas.microsoft.com/office/drawing/2014/main" id="{00000000-0008-0000-0B00-000037000000}"/>
            </a:ext>
          </a:extLst>
        </xdr:cNvPr>
        <xdr:cNvSpPr/>
      </xdr:nvSpPr>
      <xdr:spPr>
        <a:xfrm>
          <a:off x="8680937" y="16461155"/>
          <a:ext cx="711200" cy="21980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2000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27</xdr:col>
      <xdr:colOff>4021</xdr:colOff>
      <xdr:row>46</xdr:row>
      <xdr:rowOff>183711</xdr:rowOff>
    </xdr:from>
    <xdr:to>
      <xdr:col>29</xdr:col>
      <xdr:colOff>7298</xdr:colOff>
      <xdr:row>47</xdr:row>
      <xdr:rowOff>1928</xdr:rowOff>
    </xdr:to>
    <xdr:cxnSp macro="">
      <xdr:nvCxnSpPr>
        <xdr:cNvPr id="56" name="直線コネクタ 55">
          <a:extLst>
            <a:ext uri="{FF2B5EF4-FFF2-40B4-BE49-F238E27FC236}">
              <a16:creationId xmlns:a16="http://schemas.microsoft.com/office/drawing/2014/main" id="{00000000-0008-0000-0B00-000038000000}"/>
            </a:ext>
          </a:extLst>
        </xdr:cNvPr>
        <xdr:cNvCxnSpPr/>
      </xdr:nvCxnSpPr>
      <xdr:spPr>
        <a:xfrm flipH="1">
          <a:off x="19338676" y="8913136"/>
          <a:ext cx="1346266" cy="7987"/>
        </a:xfrm>
        <a:prstGeom prst="line">
          <a:avLst/>
        </a:prstGeom>
        <a:ln w="12700">
          <a:solidFill>
            <a:srgbClr val="FF0000"/>
          </a:solidFill>
          <a:prstDash val="soli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0</xdr:colOff>
      <xdr:row>46</xdr:row>
      <xdr:rowOff>191698</xdr:rowOff>
    </xdr:from>
    <xdr:to>
      <xdr:col>30</xdr:col>
      <xdr:colOff>668422</xdr:colOff>
      <xdr:row>52</xdr:row>
      <xdr:rowOff>9549</xdr:rowOff>
    </xdr:to>
    <xdr:cxnSp macro="">
      <xdr:nvCxnSpPr>
        <xdr:cNvPr id="57" name="直線コネクタ 56">
          <a:extLst>
            <a:ext uri="{FF2B5EF4-FFF2-40B4-BE49-F238E27FC236}">
              <a16:creationId xmlns:a16="http://schemas.microsoft.com/office/drawing/2014/main" id="{00000000-0008-0000-0B00-000039000000}"/>
            </a:ext>
          </a:extLst>
        </xdr:cNvPr>
        <xdr:cNvCxnSpPr/>
      </xdr:nvCxnSpPr>
      <xdr:spPr>
        <a:xfrm flipH="1" flipV="1">
          <a:off x="20679434" y="9009811"/>
          <a:ext cx="1339365" cy="968040"/>
        </a:xfrm>
        <a:prstGeom prst="line">
          <a:avLst/>
        </a:prstGeom>
        <a:ln w="12700">
          <a:solidFill>
            <a:srgbClr val="FF0000"/>
          </a:solidFill>
          <a:prstDash val="soli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0</xdr:colOff>
      <xdr:row>52</xdr:row>
      <xdr:rowOff>15975</xdr:rowOff>
    </xdr:from>
    <xdr:to>
      <xdr:col>33</xdr:col>
      <xdr:colOff>668216</xdr:colOff>
      <xdr:row>52</xdr:row>
      <xdr:rowOff>16587</xdr:rowOff>
    </xdr:to>
    <xdr:cxnSp macro="">
      <xdr:nvCxnSpPr>
        <xdr:cNvPr id="58" name="直線コネクタ 57">
          <a:extLst>
            <a:ext uri="{FF2B5EF4-FFF2-40B4-BE49-F238E27FC236}">
              <a16:creationId xmlns:a16="http://schemas.microsoft.com/office/drawing/2014/main" id="{00000000-0008-0000-0B00-00003A000000}"/>
            </a:ext>
          </a:extLst>
        </xdr:cNvPr>
        <xdr:cNvCxnSpPr/>
      </xdr:nvCxnSpPr>
      <xdr:spPr>
        <a:xfrm flipH="1" flipV="1">
          <a:off x="22021321" y="9984277"/>
          <a:ext cx="2010103" cy="612"/>
        </a:xfrm>
        <a:prstGeom prst="line">
          <a:avLst/>
        </a:prstGeom>
        <a:ln w="12700">
          <a:solidFill>
            <a:srgbClr val="FF0000"/>
          </a:solidFill>
          <a:prstDash val="soli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3132</xdr:colOff>
      <xdr:row>54</xdr:row>
      <xdr:rowOff>117224</xdr:rowOff>
    </xdr:from>
    <xdr:to>
      <xdr:col>34</xdr:col>
      <xdr:colOff>3943</xdr:colOff>
      <xdr:row>54</xdr:row>
      <xdr:rowOff>117224</xdr:rowOff>
    </xdr:to>
    <xdr:cxnSp macro="">
      <xdr:nvCxnSpPr>
        <xdr:cNvPr id="59" name="直線コネクタ 58">
          <a:extLst>
            <a:ext uri="{FF2B5EF4-FFF2-40B4-BE49-F238E27FC236}">
              <a16:creationId xmlns:a16="http://schemas.microsoft.com/office/drawing/2014/main" id="{00000000-0008-0000-0B00-00003B000000}"/>
            </a:ext>
          </a:extLst>
        </xdr:cNvPr>
        <xdr:cNvCxnSpPr/>
      </xdr:nvCxnSpPr>
      <xdr:spPr>
        <a:xfrm>
          <a:off x="16656906" y="10468922"/>
          <a:ext cx="7381188" cy="0"/>
        </a:xfrm>
        <a:prstGeom prst="line">
          <a:avLst/>
        </a:prstGeom>
        <a:ln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103552</xdr:colOff>
      <xdr:row>54</xdr:row>
      <xdr:rowOff>5862</xdr:rowOff>
    </xdr:from>
    <xdr:to>
      <xdr:col>22</xdr:col>
      <xdr:colOff>816706</xdr:colOff>
      <xdr:row>55</xdr:row>
      <xdr:rowOff>35169</xdr:rowOff>
    </xdr:to>
    <xdr:sp macro="" textlink="">
      <xdr:nvSpPr>
        <xdr:cNvPr id="60" name="正方形/長方形 59">
          <a:extLst>
            <a:ext uri="{FF2B5EF4-FFF2-40B4-BE49-F238E27FC236}">
              <a16:creationId xmlns:a16="http://schemas.microsoft.com/office/drawing/2014/main" id="{00000000-0008-0000-0B00-00003C000000}"/>
            </a:ext>
          </a:extLst>
        </xdr:cNvPr>
        <xdr:cNvSpPr/>
      </xdr:nvSpPr>
      <xdr:spPr>
        <a:xfrm>
          <a:off x="1602152" y="15868162"/>
          <a:ext cx="713154" cy="21980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en-US" altLang="ja-JP" sz="1100">
              <a:solidFill>
                <a:schemeClr val="tx1"/>
              </a:solidFill>
            </a:rPr>
            <a:t>50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25</xdr:col>
      <xdr:colOff>1954</xdr:colOff>
      <xdr:row>44</xdr:row>
      <xdr:rowOff>11724</xdr:rowOff>
    </xdr:from>
    <xdr:to>
      <xdr:col>25</xdr:col>
      <xdr:colOff>1954</xdr:colOff>
      <xdr:row>57</xdr:row>
      <xdr:rowOff>11724</xdr:rowOff>
    </xdr:to>
    <xdr:cxnSp macro="">
      <xdr:nvCxnSpPr>
        <xdr:cNvPr id="61" name="直線コネクタ 60">
          <a:extLst>
            <a:ext uri="{FF2B5EF4-FFF2-40B4-BE49-F238E27FC236}">
              <a16:creationId xmlns:a16="http://schemas.microsoft.com/office/drawing/2014/main" id="{00000000-0008-0000-0B00-00003D000000}"/>
            </a:ext>
          </a:extLst>
        </xdr:cNvPr>
        <xdr:cNvCxnSpPr/>
      </xdr:nvCxnSpPr>
      <xdr:spPr>
        <a:xfrm>
          <a:off x="4015154" y="13969024"/>
          <a:ext cx="0" cy="2476500"/>
        </a:xfrm>
        <a:prstGeom prst="line">
          <a:avLst/>
        </a:prstGeom>
        <a:ln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490417</xdr:colOff>
      <xdr:row>57</xdr:row>
      <xdr:rowOff>31263</xdr:rowOff>
    </xdr:from>
    <xdr:to>
      <xdr:col>25</xdr:col>
      <xdr:colOff>363417</xdr:colOff>
      <xdr:row>58</xdr:row>
      <xdr:rowOff>60570</xdr:rowOff>
    </xdr:to>
    <xdr:sp macro="" textlink="">
      <xdr:nvSpPr>
        <xdr:cNvPr id="62" name="正方形/長方形 61">
          <a:extLst>
            <a:ext uri="{FF2B5EF4-FFF2-40B4-BE49-F238E27FC236}">
              <a16:creationId xmlns:a16="http://schemas.microsoft.com/office/drawing/2014/main" id="{00000000-0008-0000-0B00-00003E000000}"/>
            </a:ext>
          </a:extLst>
        </xdr:cNvPr>
        <xdr:cNvSpPr/>
      </xdr:nvSpPr>
      <xdr:spPr>
        <a:xfrm>
          <a:off x="3665417" y="16465063"/>
          <a:ext cx="711200" cy="21980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500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24</xdr:col>
      <xdr:colOff>976</xdr:colOff>
      <xdr:row>63</xdr:row>
      <xdr:rowOff>175847</xdr:rowOff>
    </xdr:from>
    <xdr:to>
      <xdr:col>34</xdr:col>
      <xdr:colOff>668215</xdr:colOff>
      <xdr:row>77</xdr:row>
      <xdr:rowOff>19539</xdr:rowOff>
    </xdr:to>
    <xdr:grpSp>
      <xdr:nvGrpSpPr>
        <xdr:cNvPr id="69" name="グループ化 68">
          <a:extLst>
            <a:ext uri="{FF2B5EF4-FFF2-40B4-BE49-F238E27FC236}">
              <a16:creationId xmlns:a16="http://schemas.microsoft.com/office/drawing/2014/main" id="{00000000-0008-0000-0B00-000045000000}"/>
            </a:ext>
          </a:extLst>
        </xdr:cNvPr>
        <xdr:cNvGrpSpPr/>
      </xdr:nvGrpSpPr>
      <xdr:grpSpPr>
        <a:xfrm>
          <a:off x="17369640" y="12161151"/>
          <a:ext cx="7402866" cy="2522518"/>
          <a:chOff x="2330938" y="10570309"/>
          <a:chExt cx="6744677" cy="2579076"/>
        </a:xfrm>
      </xdr:grpSpPr>
      <xdr:sp macro="" textlink="">
        <xdr:nvSpPr>
          <xdr:cNvPr id="70" name="フリーフォーム 69">
            <a:extLst>
              <a:ext uri="{FF2B5EF4-FFF2-40B4-BE49-F238E27FC236}">
                <a16:creationId xmlns:a16="http://schemas.microsoft.com/office/drawing/2014/main" id="{00000000-0008-0000-0B00-000046000000}"/>
              </a:ext>
            </a:extLst>
          </xdr:cNvPr>
          <xdr:cNvSpPr/>
        </xdr:nvSpPr>
        <xdr:spPr>
          <a:xfrm>
            <a:off x="2334847" y="10570309"/>
            <a:ext cx="6740768" cy="2579076"/>
          </a:xfrm>
          <a:custGeom>
            <a:avLst/>
            <a:gdLst>
              <a:gd name="connsiteX0" fmla="*/ 0 w 3360615"/>
              <a:gd name="connsiteY0" fmla="*/ 0 h 2364154"/>
              <a:gd name="connsiteX1" fmla="*/ 0 w 3360615"/>
              <a:gd name="connsiteY1" fmla="*/ 2364154 h 2364154"/>
              <a:gd name="connsiteX2" fmla="*/ 3360615 w 3360615"/>
              <a:gd name="connsiteY2" fmla="*/ 2344615 h 236415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</a:cxnLst>
            <a:rect l="l" t="t" r="r" b="b"/>
            <a:pathLst>
              <a:path w="3360615" h="2364154">
                <a:moveTo>
                  <a:pt x="0" y="0"/>
                </a:moveTo>
                <a:lnTo>
                  <a:pt x="0" y="2364154"/>
                </a:lnTo>
                <a:lnTo>
                  <a:pt x="3360615" y="2344615"/>
                </a:lnTo>
              </a:path>
            </a:pathLst>
          </a:cu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71" name="直線コネクタ 70">
            <a:extLst>
              <a:ext uri="{FF2B5EF4-FFF2-40B4-BE49-F238E27FC236}">
                <a16:creationId xmlns:a16="http://schemas.microsoft.com/office/drawing/2014/main" id="{00000000-0008-0000-0B00-000047000000}"/>
              </a:ext>
            </a:extLst>
          </xdr:cNvPr>
          <xdr:cNvCxnSpPr/>
        </xdr:nvCxnSpPr>
        <xdr:spPr>
          <a:xfrm>
            <a:off x="2344615" y="12162693"/>
            <a:ext cx="6731000" cy="0"/>
          </a:xfrm>
          <a:prstGeom prst="line">
            <a:avLst/>
          </a:prstGeom>
          <a:ln>
            <a:prstDash val="sys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2" name="直線コネクタ 71">
            <a:extLst>
              <a:ext uri="{FF2B5EF4-FFF2-40B4-BE49-F238E27FC236}">
                <a16:creationId xmlns:a16="http://schemas.microsoft.com/office/drawing/2014/main" id="{00000000-0008-0000-0B00-000048000000}"/>
              </a:ext>
            </a:extLst>
          </xdr:cNvPr>
          <xdr:cNvCxnSpPr/>
        </xdr:nvCxnSpPr>
        <xdr:spPr>
          <a:xfrm>
            <a:off x="2330938" y="11162324"/>
            <a:ext cx="6731000" cy="0"/>
          </a:xfrm>
          <a:prstGeom prst="line">
            <a:avLst/>
          </a:prstGeom>
          <a:ln>
            <a:prstDash val="sys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23</xdr:col>
      <xdr:colOff>117231</xdr:colOff>
      <xdr:row>70</xdr:row>
      <xdr:rowOff>166077</xdr:rowOff>
    </xdr:from>
    <xdr:to>
      <xdr:col>23</xdr:col>
      <xdr:colOff>830385</xdr:colOff>
      <xdr:row>72</xdr:row>
      <xdr:rowOff>0</xdr:rowOff>
    </xdr:to>
    <xdr:sp macro="" textlink="">
      <xdr:nvSpPr>
        <xdr:cNvPr id="73" name="正方形/長方形 72">
          <a:extLst>
            <a:ext uri="{FF2B5EF4-FFF2-40B4-BE49-F238E27FC236}">
              <a16:creationId xmlns:a16="http://schemas.microsoft.com/office/drawing/2014/main" id="{00000000-0008-0000-0B00-000049000000}"/>
            </a:ext>
          </a:extLst>
        </xdr:cNvPr>
        <xdr:cNvSpPr/>
      </xdr:nvSpPr>
      <xdr:spPr>
        <a:xfrm>
          <a:off x="1615831" y="15266377"/>
          <a:ext cx="713154" cy="21492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en-US" altLang="ja-JP" sz="1100">
              <a:solidFill>
                <a:schemeClr val="tx1"/>
              </a:solidFill>
            </a:rPr>
            <a:t>100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23</xdr:col>
      <xdr:colOff>123091</xdr:colOff>
      <xdr:row>65</xdr:row>
      <xdr:rowOff>152400</xdr:rowOff>
    </xdr:from>
    <xdr:to>
      <xdr:col>23</xdr:col>
      <xdr:colOff>836245</xdr:colOff>
      <xdr:row>66</xdr:row>
      <xdr:rowOff>181708</xdr:rowOff>
    </xdr:to>
    <xdr:sp macro="" textlink="">
      <xdr:nvSpPr>
        <xdr:cNvPr id="74" name="正方形/長方形 73">
          <a:extLst>
            <a:ext uri="{FF2B5EF4-FFF2-40B4-BE49-F238E27FC236}">
              <a16:creationId xmlns:a16="http://schemas.microsoft.com/office/drawing/2014/main" id="{00000000-0008-0000-0B00-00004A000000}"/>
            </a:ext>
          </a:extLst>
        </xdr:cNvPr>
        <xdr:cNvSpPr/>
      </xdr:nvSpPr>
      <xdr:spPr>
        <a:xfrm>
          <a:off x="1621691" y="14300200"/>
          <a:ext cx="713154" cy="219808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en-US" altLang="ja-JP" sz="1100">
              <a:solidFill>
                <a:schemeClr val="tx1"/>
              </a:solidFill>
            </a:rPr>
            <a:t>200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23</xdr:col>
      <xdr:colOff>119181</xdr:colOff>
      <xdr:row>62</xdr:row>
      <xdr:rowOff>168032</xdr:rowOff>
    </xdr:from>
    <xdr:to>
      <xdr:col>23</xdr:col>
      <xdr:colOff>832335</xdr:colOff>
      <xdr:row>64</xdr:row>
      <xdr:rowOff>1955</xdr:rowOff>
    </xdr:to>
    <xdr:sp macro="" textlink="">
      <xdr:nvSpPr>
        <xdr:cNvPr id="75" name="正方形/長方形 74">
          <a:extLst>
            <a:ext uri="{FF2B5EF4-FFF2-40B4-BE49-F238E27FC236}">
              <a16:creationId xmlns:a16="http://schemas.microsoft.com/office/drawing/2014/main" id="{00000000-0008-0000-0B00-00004B000000}"/>
            </a:ext>
          </a:extLst>
        </xdr:cNvPr>
        <xdr:cNvSpPr/>
      </xdr:nvSpPr>
      <xdr:spPr>
        <a:xfrm>
          <a:off x="1617781" y="13744332"/>
          <a:ext cx="713154" cy="21492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en-US" altLang="ja-JP" sz="1100">
              <a:solidFill>
                <a:schemeClr val="tx1"/>
              </a:solidFill>
            </a:rPr>
            <a:t>forward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34</xdr:col>
      <xdr:colOff>0</xdr:colOff>
      <xdr:row>64</xdr:row>
      <xdr:rowOff>0</xdr:rowOff>
    </xdr:from>
    <xdr:to>
      <xdr:col>34</xdr:col>
      <xdr:colOff>0</xdr:colOff>
      <xdr:row>77</xdr:row>
      <xdr:rowOff>0</xdr:rowOff>
    </xdr:to>
    <xdr:cxnSp macro="">
      <xdr:nvCxnSpPr>
        <xdr:cNvPr id="76" name="直線コネクタ 75">
          <a:extLst>
            <a:ext uri="{FF2B5EF4-FFF2-40B4-BE49-F238E27FC236}">
              <a16:creationId xmlns:a16="http://schemas.microsoft.com/office/drawing/2014/main" id="{00000000-0008-0000-0B00-00004C000000}"/>
            </a:ext>
          </a:extLst>
        </xdr:cNvPr>
        <xdr:cNvCxnSpPr/>
      </xdr:nvCxnSpPr>
      <xdr:spPr>
        <a:xfrm>
          <a:off x="10718800" y="13957300"/>
          <a:ext cx="0" cy="2476500"/>
        </a:xfrm>
        <a:prstGeom prst="line">
          <a:avLst/>
        </a:prstGeom>
        <a:ln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5860</xdr:colOff>
      <xdr:row>63</xdr:row>
      <xdr:rowOff>191477</xdr:rowOff>
    </xdr:from>
    <xdr:to>
      <xdr:col>28</xdr:col>
      <xdr:colOff>5860</xdr:colOff>
      <xdr:row>76</xdr:row>
      <xdr:rowOff>191477</xdr:rowOff>
    </xdr:to>
    <xdr:cxnSp macro="">
      <xdr:nvCxnSpPr>
        <xdr:cNvPr id="77" name="直線コネクタ 76">
          <a:extLst>
            <a:ext uri="{FF2B5EF4-FFF2-40B4-BE49-F238E27FC236}">
              <a16:creationId xmlns:a16="http://schemas.microsoft.com/office/drawing/2014/main" id="{00000000-0008-0000-0B00-00004D000000}"/>
            </a:ext>
          </a:extLst>
        </xdr:cNvPr>
        <xdr:cNvCxnSpPr/>
      </xdr:nvCxnSpPr>
      <xdr:spPr>
        <a:xfrm>
          <a:off x="5695460" y="13958277"/>
          <a:ext cx="0" cy="2476500"/>
        </a:xfrm>
        <a:prstGeom prst="line">
          <a:avLst/>
        </a:prstGeom>
        <a:ln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1955</xdr:colOff>
      <xdr:row>64</xdr:row>
      <xdr:rowOff>1955</xdr:rowOff>
    </xdr:from>
    <xdr:to>
      <xdr:col>30</xdr:col>
      <xdr:colOff>1955</xdr:colOff>
      <xdr:row>77</xdr:row>
      <xdr:rowOff>1955</xdr:rowOff>
    </xdr:to>
    <xdr:cxnSp macro="">
      <xdr:nvCxnSpPr>
        <xdr:cNvPr id="78" name="直線コネクタ 77">
          <a:extLst>
            <a:ext uri="{FF2B5EF4-FFF2-40B4-BE49-F238E27FC236}">
              <a16:creationId xmlns:a16="http://schemas.microsoft.com/office/drawing/2014/main" id="{00000000-0008-0000-0B00-00004E000000}"/>
            </a:ext>
          </a:extLst>
        </xdr:cNvPr>
        <xdr:cNvCxnSpPr/>
      </xdr:nvCxnSpPr>
      <xdr:spPr>
        <a:xfrm>
          <a:off x="7367955" y="13959255"/>
          <a:ext cx="0" cy="2476500"/>
        </a:xfrm>
        <a:prstGeom prst="line">
          <a:avLst/>
        </a:prstGeom>
        <a:ln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474783</xdr:colOff>
      <xdr:row>77</xdr:row>
      <xdr:rowOff>35170</xdr:rowOff>
    </xdr:from>
    <xdr:to>
      <xdr:col>28</xdr:col>
      <xdr:colOff>347783</xdr:colOff>
      <xdr:row>78</xdr:row>
      <xdr:rowOff>64477</xdr:rowOff>
    </xdr:to>
    <xdr:sp macro="" textlink="">
      <xdr:nvSpPr>
        <xdr:cNvPr id="79" name="正方形/長方形 78">
          <a:extLst>
            <a:ext uri="{FF2B5EF4-FFF2-40B4-BE49-F238E27FC236}">
              <a16:creationId xmlns:a16="http://schemas.microsoft.com/office/drawing/2014/main" id="{00000000-0008-0000-0B00-00004F000000}"/>
            </a:ext>
          </a:extLst>
        </xdr:cNvPr>
        <xdr:cNvSpPr/>
      </xdr:nvSpPr>
      <xdr:spPr>
        <a:xfrm>
          <a:off x="5326183" y="16468970"/>
          <a:ext cx="711200" cy="21980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1000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29</xdr:col>
      <xdr:colOff>500182</xdr:colOff>
      <xdr:row>77</xdr:row>
      <xdr:rowOff>31263</xdr:rowOff>
    </xdr:from>
    <xdr:to>
      <xdr:col>30</xdr:col>
      <xdr:colOff>373183</xdr:colOff>
      <xdr:row>78</xdr:row>
      <xdr:rowOff>60570</xdr:rowOff>
    </xdr:to>
    <xdr:sp macro="" textlink="">
      <xdr:nvSpPr>
        <xdr:cNvPr id="80" name="正方形/長方形 79">
          <a:extLst>
            <a:ext uri="{FF2B5EF4-FFF2-40B4-BE49-F238E27FC236}">
              <a16:creationId xmlns:a16="http://schemas.microsoft.com/office/drawing/2014/main" id="{00000000-0008-0000-0B00-000050000000}"/>
            </a:ext>
          </a:extLst>
        </xdr:cNvPr>
        <xdr:cNvSpPr/>
      </xdr:nvSpPr>
      <xdr:spPr>
        <a:xfrm>
          <a:off x="7027982" y="16465063"/>
          <a:ext cx="711201" cy="21980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1500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33</xdr:col>
      <xdr:colOff>486504</xdr:colOff>
      <xdr:row>77</xdr:row>
      <xdr:rowOff>17587</xdr:rowOff>
    </xdr:from>
    <xdr:to>
      <xdr:col>34</xdr:col>
      <xdr:colOff>359504</xdr:colOff>
      <xdr:row>78</xdr:row>
      <xdr:rowOff>46894</xdr:rowOff>
    </xdr:to>
    <xdr:sp macro="" textlink="">
      <xdr:nvSpPr>
        <xdr:cNvPr id="81" name="正方形/長方形 80">
          <a:extLst>
            <a:ext uri="{FF2B5EF4-FFF2-40B4-BE49-F238E27FC236}">
              <a16:creationId xmlns:a16="http://schemas.microsoft.com/office/drawing/2014/main" id="{00000000-0008-0000-0B00-000051000000}"/>
            </a:ext>
          </a:extLst>
        </xdr:cNvPr>
        <xdr:cNvSpPr/>
      </xdr:nvSpPr>
      <xdr:spPr>
        <a:xfrm>
          <a:off x="10367104" y="16451387"/>
          <a:ext cx="711200" cy="21980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2500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34</xdr:col>
      <xdr:colOff>674077</xdr:colOff>
      <xdr:row>77</xdr:row>
      <xdr:rowOff>9770</xdr:rowOff>
    </xdr:from>
    <xdr:to>
      <xdr:col>35</xdr:col>
      <xdr:colOff>547077</xdr:colOff>
      <xdr:row>78</xdr:row>
      <xdr:rowOff>39077</xdr:rowOff>
    </xdr:to>
    <xdr:sp macro="" textlink="">
      <xdr:nvSpPr>
        <xdr:cNvPr id="82" name="正方形/長方形 81">
          <a:extLst>
            <a:ext uri="{FF2B5EF4-FFF2-40B4-BE49-F238E27FC236}">
              <a16:creationId xmlns:a16="http://schemas.microsoft.com/office/drawing/2014/main" id="{00000000-0008-0000-0B00-000052000000}"/>
            </a:ext>
          </a:extLst>
        </xdr:cNvPr>
        <xdr:cNvSpPr/>
      </xdr:nvSpPr>
      <xdr:spPr>
        <a:xfrm>
          <a:off x="11392877" y="16443570"/>
          <a:ext cx="711200" cy="21980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odo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23</xdr:col>
      <xdr:colOff>820615</xdr:colOff>
      <xdr:row>67</xdr:row>
      <xdr:rowOff>0</xdr:rowOff>
    </xdr:from>
    <xdr:to>
      <xdr:col>25</xdr:col>
      <xdr:colOff>830385</xdr:colOff>
      <xdr:row>72</xdr:row>
      <xdr:rowOff>19538</xdr:rowOff>
    </xdr:to>
    <xdr:cxnSp macro="">
      <xdr:nvCxnSpPr>
        <xdr:cNvPr id="83" name="直線コネクタ 82">
          <a:extLst>
            <a:ext uri="{FF2B5EF4-FFF2-40B4-BE49-F238E27FC236}">
              <a16:creationId xmlns:a16="http://schemas.microsoft.com/office/drawing/2014/main" id="{00000000-0008-0000-0B00-000053000000}"/>
            </a:ext>
          </a:extLst>
        </xdr:cNvPr>
        <xdr:cNvCxnSpPr/>
      </xdr:nvCxnSpPr>
      <xdr:spPr>
        <a:xfrm flipH="1">
          <a:off x="2319215" y="14528800"/>
          <a:ext cx="1686170" cy="972038"/>
        </a:xfrm>
        <a:prstGeom prst="line">
          <a:avLst/>
        </a:prstGeom>
        <a:ln w="12700">
          <a:solidFill>
            <a:srgbClr val="FF0000"/>
          </a:solidFill>
          <a:prstDash val="soli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838201</xdr:colOff>
      <xdr:row>63</xdr:row>
      <xdr:rowOff>193431</xdr:rowOff>
    </xdr:from>
    <xdr:to>
      <xdr:col>31</xdr:col>
      <xdr:colOff>838201</xdr:colOff>
      <xdr:row>76</xdr:row>
      <xdr:rowOff>193431</xdr:rowOff>
    </xdr:to>
    <xdr:cxnSp macro="">
      <xdr:nvCxnSpPr>
        <xdr:cNvPr id="84" name="直線コネクタ 83">
          <a:extLst>
            <a:ext uri="{FF2B5EF4-FFF2-40B4-BE49-F238E27FC236}">
              <a16:creationId xmlns:a16="http://schemas.microsoft.com/office/drawing/2014/main" id="{00000000-0008-0000-0B00-000054000000}"/>
            </a:ext>
          </a:extLst>
        </xdr:cNvPr>
        <xdr:cNvCxnSpPr/>
      </xdr:nvCxnSpPr>
      <xdr:spPr>
        <a:xfrm>
          <a:off x="9042401" y="13960231"/>
          <a:ext cx="0" cy="2476500"/>
        </a:xfrm>
        <a:prstGeom prst="line">
          <a:avLst/>
        </a:prstGeom>
        <a:ln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476737</xdr:colOff>
      <xdr:row>77</xdr:row>
      <xdr:rowOff>27355</xdr:rowOff>
    </xdr:from>
    <xdr:to>
      <xdr:col>32</xdr:col>
      <xdr:colOff>349737</xdr:colOff>
      <xdr:row>78</xdr:row>
      <xdr:rowOff>56662</xdr:rowOff>
    </xdr:to>
    <xdr:sp macro="" textlink="">
      <xdr:nvSpPr>
        <xdr:cNvPr id="85" name="正方形/長方形 84">
          <a:extLst>
            <a:ext uri="{FF2B5EF4-FFF2-40B4-BE49-F238E27FC236}">
              <a16:creationId xmlns:a16="http://schemas.microsoft.com/office/drawing/2014/main" id="{00000000-0008-0000-0B00-000055000000}"/>
            </a:ext>
          </a:extLst>
        </xdr:cNvPr>
        <xdr:cNvSpPr/>
      </xdr:nvSpPr>
      <xdr:spPr>
        <a:xfrm>
          <a:off x="8680937" y="16461155"/>
          <a:ext cx="711200" cy="21980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2000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25</xdr:col>
      <xdr:colOff>820616</xdr:colOff>
      <xdr:row>67</xdr:row>
      <xdr:rowOff>0</xdr:rowOff>
    </xdr:from>
    <xdr:to>
      <xdr:col>30</xdr:col>
      <xdr:colOff>9770</xdr:colOff>
      <xdr:row>67</xdr:row>
      <xdr:rowOff>0</xdr:rowOff>
    </xdr:to>
    <xdr:cxnSp macro="">
      <xdr:nvCxnSpPr>
        <xdr:cNvPr id="86" name="直線コネクタ 85">
          <a:extLst>
            <a:ext uri="{FF2B5EF4-FFF2-40B4-BE49-F238E27FC236}">
              <a16:creationId xmlns:a16="http://schemas.microsoft.com/office/drawing/2014/main" id="{00000000-0008-0000-0B00-000056000000}"/>
            </a:ext>
          </a:extLst>
        </xdr:cNvPr>
        <xdr:cNvCxnSpPr/>
      </xdr:nvCxnSpPr>
      <xdr:spPr>
        <a:xfrm flipH="1">
          <a:off x="3995616" y="14528800"/>
          <a:ext cx="3380154" cy="0"/>
        </a:xfrm>
        <a:prstGeom prst="line">
          <a:avLst/>
        </a:prstGeom>
        <a:ln w="12700">
          <a:solidFill>
            <a:srgbClr val="FF0000"/>
          </a:solidFill>
          <a:prstDash val="soli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9770</xdr:colOff>
      <xdr:row>67</xdr:row>
      <xdr:rowOff>0</xdr:rowOff>
    </xdr:from>
    <xdr:to>
      <xdr:col>33</xdr:col>
      <xdr:colOff>830385</xdr:colOff>
      <xdr:row>74</xdr:row>
      <xdr:rowOff>136769</xdr:rowOff>
    </xdr:to>
    <xdr:cxnSp macro="">
      <xdr:nvCxnSpPr>
        <xdr:cNvPr id="87" name="直線コネクタ 86">
          <a:extLst>
            <a:ext uri="{FF2B5EF4-FFF2-40B4-BE49-F238E27FC236}">
              <a16:creationId xmlns:a16="http://schemas.microsoft.com/office/drawing/2014/main" id="{00000000-0008-0000-0B00-000057000000}"/>
            </a:ext>
          </a:extLst>
        </xdr:cNvPr>
        <xdr:cNvCxnSpPr/>
      </xdr:nvCxnSpPr>
      <xdr:spPr>
        <a:xfrm flipH="1" flipV="1">
          <a:off x="7375770" y="14528800"/>
          <a:ext cx="3335215" cy="1470269"/>
        </a:xfrm>
        <a:prstGeom prst="line">
          <a:avLst/>
        </a:prstGeom>
        <a:ln w="12700">
          <a:solidFill>
            <a:srgbClr val="FF0000"/>
          </a:solidFill>
          <a:prstDash val="soli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830386</xdr:colOff>
      <xdr:row>74</xdr:row>
      <xdr:rowOff>112432</xdr:rowOff>
    </xdr:from>
    <xdr:to>
      <xdr:col>34</xdr:col>
      <xdr:colOff>820615</xdr:colOff>
      <xdr:row>74</xdr:row>
      <xdr:rowOff>117231</xdr:rowOff>
    </xdr:to>
    <xdr:cxnSp macro="">
      <xdr:nvCxnSpPr>
        <xdr:cNvPr id="88" name="直線コネクタ 87">
          <a:extLst>
            <a:ext uri="{FF2B5EF4-FFF2-40B4-BE49-F238E27FC236}">
              <a16:creationId xmlns:a16="http://schemas.microsoft.com/office/drawing/2014/main" id="{00000000-0008-0000-0B00-000058000000}"/>
            </a:ext>
          </a:extLst>
        </xdr:cNvPr>
        <xdr:cNvCxnSpPr/>
      </xdr:nvCxnSpPr>
      <xdr:spPr>
        <a:xfrm flipH="1">
          <a:off x="10710986" y="15974732"/>
          <a:ext cx="828429" cy="4799"/>
        </a:xfrm>
        <a:prstGeom prst="line">
          <a:avLst/>
        </a:prstGeom>
        <a:ln w="12700">
          <a:solidFill>
            <a:srgbClr val="FF0000"/>
          </a:solidFill>
          <a:prstDash val="soli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826476</xdr:colOff>
      <xdr:row>74</xdr:row>
      <xdr:rowOff>117224</xdr:rowOff>
    </xdr:from>
    <xdr:to>
      <xdr:col>34</xdr:col>
      <xdr:colOff>801886</xdr:colOff>
      <xdr:row>74</xdr:row>
      <xdr:rowOff>117224</xdr:rowOff>
    </xdr:to>
    <xdr:cxnSp macro="">
      <xdr:nvCxnSpPr>
        <xdr:cNvPr id="89" name="直線コネクタ 88">
          <a:extLst>
            <a:ext uri="{FF2B5EF4-FFF2-40B4-BE49-F238E27FC236}">
              <a16:creationId xmlns:a16="http://schemas.microsoft.com/office/drawing/2014/main" id="{00000000-0008-0000-0B00-000059000000}"/>
            </a:ext>
          </a:extLst>
        </xdr:cNvPr>
        <xdr:cNvCxnSpPr/>
      </xdr:nvCxnSpPr>
      <xdr:spPr>
        <a:xfrm>
          <a:off x="2325076" y="15979524"/>
          <a:ext cx="9195610" cy="0"/>
        </a:xfrm>
        <a:prstGeom prst="line">
          <a:avLst/>
        </a:prstGeom>
        <a:ln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103552</xdr:colOff>
      <xdr:row>74</xdr:row>
      <xdr:rowOff>5862</xdr:rowOff>
    </xdr:from>
    <xdr:to>
      <xdr:col>23</xdr:col>
      <xdr:colOff>816706</xdr:colOff>
      <xdr:row>75</xdr:row>
      <xdr:rowOff>35169</xdr:rowOff>
    </xdr:to>
    <xdr:sp macro="" textlink="">
      <xdr:nvSpPr>
        <xdr:cNvPr id="90" name="正方形/長方形 89">
          <a:extLst>
            <a:ext uri="{FF2B5EF4-FFF2-40B4-BE49-F238E27FC236}">
              <a16:creationId xmlns:a16="http://schemas.microsoft.com/office/drawing/2014/main" id="{00000000-0008-0000-0B00-00005A000000}"/>
            </a:ext>
          </a:extLst>
        </xdr:cNvPr>
        <xdr:cNvSpPr/>
      </xdr:nvSpPr>
      <xdr:spPr>
        <a:xfrm>
          <a:off x="1602152" y="15868162"/>
          <a:ext cx="713154" cy="21980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en-US" altLang="ja-JP" sz="1100">
              <a:solidFill>
                <a:schemeClr val="tx1"/>
              </a:solidFill>
            </a:rPr>
            <a:t>50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26</xdr:col>
      <xdr:colOff>1954</xdr:colOff>
      <xdr:row>64</xdr:row>
      <xdr:rowOff>11724</xdr:rowOff>
    </xdr:from>
    <xdr:to>
      <xdr:col>26</xdr:col>
      <xdr:colOff>1954</xdr:colOff>
      <xdr:row>77</xdr:row>
      <xdr:rowOff>11724</xdr:rowOff>
    </xdr:to>
    <xdr:cxnSp macro="">
      <xdr:nvCxnSpPr>
        <xdr:cNvPr id="91" name="直線コネクタ 90">
          <a:extLst>
            <a:ext uri="{FF2B5EF4-FFF2-40B4-BE49-F238E27FC236}">
              <a16:creationId xmlns:a16="http://schemas.microsoft.com/office/drawing/2014/main" id="{00000000-0008-0000-0B00-00005B000000}"/>
            </a:ext>
          </a:extLst>
        </xdr:cNvPr>
        <xdr:cNvCxnSpPr/>
      </xdr:nvCxnSpPr>
      <xdr:spPr>
        <a:xfrm>
          <a:off x="4015154" y="13969024"/>
          <a:ext cx="0" cy="2476500"/>
        </a:xfrm>
        <a:prstGeom prst="line">
          <a:avLst/>
        </a:prstGeom>
        <a:ln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490417</xdr:colOff>
      <xdr:row>77</xdr:row>
      <xdr:rowOff>31263</xdr:rowOff>
    </xdr:from>
    <xdr:to>
      <xdr:col>26</xdr:col>
      <xdr:colOff>363417</xdr:colOff>
      <xdr:row>78</xdr:row>
      <xdr:rowOff>60570</xdr:rowOff>
    </xdr:to>
    <xdr:sp macro="" textlink="">
      <xdr:nvSpPr>
        <xdr:cNvPr id="92" name="正方形/長方形 91">
          <a:extLst>
            <a:ext uri="{FF2B5EF4-FFF2-40B4-BE49-F238E27FC236}">
              <a16:creationId xmlns:a16="http://schemas.microsoft.com/office/drawing/2014/main" id="{00000000-0008-0000-0B00-00005C000000}"/>
            </a:ext>
          </a:extLst>
        </xdr:cNvPr>
        <xdr:cNvSpPr/>
      </xdr:nvSpPr>
      <xdr:spPr>
        <a:xfrm>
          <a:off x="3665417" y="16465063"/>
          <a:ext cx="711200" cy="21980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500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247650</xdr:colOff>
          <xdr:row>0</xdr:row>
          <xdr:rowOff>76200</xdr:rowOff>
        </xdr:from>
        <xdr:to>
          <xdr:col>5</xdr:col>
          <xdr:colOff>0</xdr:colOff>
          <xdr:row>13</xdr:row>
          <xdr:rowOff>133350</xdr:rowOff>
        </xdr:to>
        <xdr:pic>
          <xdr:nvPicPr>
            <xdr:cNvPr id="4" name="図 3">
              <a:extLst>
                <a:ext uri="{FF2B5EF4-FFF2-40B4-BE49-F238E27FC236}">
                  <a16:creationId xmlns:a16="http://schemas.microsoft.com/office/drawing/2014/main" id="{00000000-0008-0000-0D00-000004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Sheet2!$B$3:$E$11" spid="_x0000_s8397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247650" y="76200"/>
              <a:ext cx="5676900" cy="240982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xdr:twoCellAnchor>
    <xdr:from>
      <xdr:col>0</xdr:col>
      <xdr:colOff>291353</xdr:colOff>
      <xdr:row>47</xdr:row>
      <xdr:rowOff>11206</xdr:rowOff>
    </xdr:from>
    <xdr:to>
      <xdr:col>12</xdr:col>
      <xdr:colOff>0</xdr:colOff>
      <xdr:row>47</xdr:row>
      <xdr:rowOff>11206</xdr:rowOff>
    </xdr:to>
    <xdr:cxnSp macro="">
      <xdr:nvCxnSpPr>
        <xdr:cNvPr id="6" name="直線コネクタ 5">
          <a:extLst>
            <a:ext uri="{FF2B5EF4-FFF2-40B4-BE49-F238E27FC236}">
              <a16:creationId xmlns:a16="http://schemas.microsoft.com/office/drawing/2014/main" id="{00000000-0008-0000-0D00-000006000000}"/>
            </a:ext>
          </a:extLst>
        </xdr:cNvPr>
        <xdr:cNvCxnSpPr/>
      </xdr:nvCxnSpPr>
      <xdr:spPr>
        <a:xfrm>
          <a:off x="291353" y="8482853"/>
          <a:ext cx="10331823" cy="0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324971</xdr:colOff>
      <xdr:row>22</xdr:row>
      <xdr:rowOff>163606</xdr:rowOff>
    </xdr:from>
    <xdr:to>
      <xdr:col>11</xdr:col>
      <xdr:colOff>667870</xdr:colOff>
      <xdr:row>22</xdr:row>
      <xdr:rowOff>163606</xdr:rowOff>
    </xdr:to>
    <xdr:cxnSp macro="">
      <xdr:nvCxnSpPr>
        <xdr:cNvPr id="7" name="直線コネクタ 6">
          <a:extLst>
            <a:ext uri="{FF2B5EF4-FFF2-40B4-BE49-F238E27FC236}">
              <a16:creationId xmlns:a16="http://schemas.microsoft.com/office/drawing/2014/main" id="{00000000-0008-0000-0D00-000007000000}"/>
            </a:ext>
          </a:extLst>
        </xdr:cNvPr>
        <xdr:cNvCxnSpPr/>
      </xdr:nvCxnSpPr>
      <xdr:spPr>
        <a:xfrm>
          <a:off x="324971" y="4152900"/>
          <a:ext cx="10282517" cy="0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336176</xdr:colOff>
      <xdr:row>23</xdr:row>
      <xdr:rowOff>11206</xdr:rowOff>
    </xdr:from>
    <xdr:to>
      <xdr:col>11</xdr:col>
      <xdr:colOff>336176</xdr:colOff>
      <xdr:row>47</xdr:row>
      <xdr:rowOff>22412</xdr:rowOff>
    </xdr:to>
    <xdr:cxnSp macro="">
      <xdr:nvCxnSpPr>
        <xdr:cNvPr id="11" name="直線コネクタ 10">
          <a:extLst>
            <a:ext uri="{FF2B5EF4-FFF2-40B4-BE49-F238E27FC236}">
              <a16:creationId xmlns:a16="http://schemas.microsoft.com/office/drawing/2014/main" id="{00000000-0008-0000-0D00-00000B000000}"/>
            </a:ext>
          </a:extLst>
        </xdr:cNvPr>
        <xdr:cNvCxnSpPr/>
      </xdr:nvCxnSpPr>
      <xdr:spPr>
        <a:xfrm>
          <a:off x="10275794" y="4179794"/>
          <a:ext cx="0" cy="4314265"/>
        </a:xfrm>
        <a:prstGeom prst="line">
          <a:avLst/>
        </a:prstGeom>
        <a:ln>
          <a:solidFill>
            <a:srgbClr val="FF0000"/>
          </a:solidFill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29307</xdr:colOff>
      <xdr:row>15</xdr:row>
      <xdr:rowOff>159727</xdr:rowOff>
    </xdr:from>
    <xdr:to>
      <xdr:col>17</xdr:col>
      <xdr:colOff>468923</xdr:colOff>
      <xdr:row>30</xdr:row>
      <xdr:rowOff>155331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ackage" Target="../embeddings/Microsoft_Visio___2.vsdx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6.xml"/><Relationship Id="rId4" Type="http://schemas.openxmlformats.org/officeDocument/2006/relationships/image" Target="../media/image2.emf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package" Target="../embeddings/Microsoft_Visio___1.vsdx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7.xml"/><Relationship Id="rId4" Type="http://schemas.openxmlformats.org/officeDocument/2006/relationships/image" Target="../media/image2.emf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8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  <pageSetUpPr fitToPage="1"/>
  </sheetPr>
  <dimension ref="A1:AF271"/>
  <sheetViews>
    <sheetView zoomScale="89" zoomScaleNormal="89" workbookViewId="0">
      <pane xSplit="3" ySplit="2" topLeftCell="N39" activePane="bottomRight" state="frozen"/>
      <selection activeCell="T130" sqref="T130"/>
      <selection pane="topRight" activeCell="T130" sqref="T130"/>
      <selection pane="bottomLeft" activeCell="T130" sqref="T130"/>
      <selection pane="bottomRight" activeCell="AC233" sqref="AC233"/>
    </sheetView>
  </sheetViews>
  <sheetFormatPr baseColWidth="10" defaultColWidth="11" defaultRowHeight="15"/>
  <cols>
    <col min="1" max="1" width="18" customWidth="1"/>
    <col min="2" max="2" width="31.33203125" bestFit="1" customWidth="1"/>
    <col min="3" max="3" width="30.6640625" bestFit="1" customWidth="1"/>
    <col min="4" max="4" width="8.83203125" bestFit="1" customWidth="1"/>
    <col min="5" max="5" width="12" style="1" bestFit="1" customWidth="1"/>
    <col min="6" max="6" width="7.1640625" style="1" bestFit="1" customWidth="1"/>
    <col min="7" max="7" width="31.1640625" style="1" customWidth="1"/>
    <col min="15" max="15" width="12.6640625" bestFit="1" customWidth="1"/>
    <col min="20" max="20" width="13.1640625" bestFit="1" customWidth="1"/>
  </cols>
  <sheetData>
    <row r="1" spans="1:32" ht="16" thickBot="1">
      <c r="H1" s="2">
        <v>4</v>
      </c>
      <c r="I1" s="3" t="s">
        <v>0</v>
      </c>
      <c r="J1" s="3"/>
      <c r="K1" s="4"/>
      <c r="L1" s="2">
        <v>5</v>
      </c>
      <c r="M1" s="3" t="s">
        <v>0</v>
      </c>
      <c r="N1" s="3"/>
      <c r="O1" s="4"/>
      <c r="P1" s="2">
        <v>6</v>
      </c>
      <c r="Q1" s="3" t="s">
        <v>0</v>
      </c>
      <c r="R1" s="3"/>
      <c r="S1" s="4"/>
      <c r="T1" s="2">
        <v>7</v>
      </c>
      <c r="U1" s="3" t="s">
        <v>0</v>
      </c>
      <c r="V1" s="3"/>
      <c r="W1" s="4"/>
      <c r="X1" s="2">
        <v>8</v>
      </c>
      <c r="Y1" s="3" t="s">
        <v>0</v>
      </c>
      <c r="Z1" s="3"/>
      <c r="AA1" s="4"/>
      <c r="AB1" s="5">
        <v>9</v>
      </c>
      <c r="AC1" s="5" t="s">
        <v>0</v>
      </c>
      <c r="AD1" s="5"/>
      <c r="AE1" s="5"/>
      <c r="AF1">
        <v>0</v>
      </c>
    </row>
    <row r="2" spans="1:32" ht="16" thickBot="1">
      <c r="A2" s="6" t="s">
        <v>1</v>
      </c>
      <c r="B2" s="7" t="s">
        <v>2</v>
      </c>
      <c r="C2" s="8" t="s">
        <v>3</v>
      </c>
      <c r="D2" s="9" t="s">
        <v>4</v>
      </c>
      <c r="E2" s="10" t="s">
        <v>5</v>
      </c>
      <c r="F2" s="11" t="s">
        <v>6</v>
      </c>
      <c r="G2" s="12" t="s">
        <v>7</v>
      </c>
      <c r="H2" s="13" t="s">
        <v>8</v>
      </c>
      <c r="I2" s="14" t="s">
        <v>9</v>
      </c>
      <c r="J2" s="14" t="s">
        <v>10</v>
      </c>
      <c r="K2" s="15" t="s">
        <v>11</v>
      </c>
      <c r="L2" s="16" t="s">
        <v>8</v>
      </c>
      <c r="M2" s="14" t="s">
        <v>9</v>
      </c>
      <c r="N2" s="14" t="s">
        <v>10</v>
      </c>
      <c r="O2" s="15" t="s">
        <v>12</v>
      </c>
      <c r="P2" s="16" t="s">
        <v>8</v>
      </c>
      <c r="Q2" s="14" t="s">
        <v>9</v>
      </c>
      <c r="R2" s="14" t="s">
        <v>10</v>
      </c>
      <c r="S2" s="15" t="s">
        <v>12</v>
      </c>
      <c r="T2" s="16" t="s">
        <v>8</v>
      </c>
      <c r="U2" s="14" t="s">
        <v>9</v>
      </c>
      <c r="V2" s="14" t="s">
        <v>10</v>
      </c>
      <c r="W2" s="15" t="s">
        <v>12</v>
      </c>
      <c r="X2" s="537" t="s">
        <v>8</v>
      </c>
      <c r="Y2" s="14" t="s">
        <v>9</v>
      </c>
      <c r="Z2" s="14" t="s">
        <v>10</v>
      </c>
      <c r="AA2" s="15" t="s">
        <v>12</v>
      </c>
      <c r="AB2" s="17" t="s">
        <v>8</v>
      </c>
      <c r="AC2" s="18" t="s">
        <v>13</v>
      </c>
      <c r="AD2" s="18" t="s">
        <v>14</v>
      </c>
      <c r="AE2" s="19" t="s">
        <v>12</v>
      </c>
      <c r="AF2">
        <v>0</v>
      </c>
    </row>
    <row r="3" spans="1:32">
      <c r="A3" s="20" t="s">
        <v>15</v>
      </c>
      <c r="B3" s="21"/>
      <c r="C3" s="21"/>
      <c r="D3" s="22"/>
      <c r="E3" s="23"/>
      <c r="F3" s="24"/>
      <c r="G3" s="25"/>
      <c r="H3" s="26"/>
      <c r="I3" s="18"/>
      <c r="J3" s="18"/>
      <c r="K3" s="27"/>
      <c r="L3" s="17"/>
      <c r="M3" s="18" t="s">
        <v>16</v>
      </c>
      <c r="N3" s="28"/>
      <c r="O3" s="27"/>
      <c r="P3" s="17"/>
      <c r="Q3" s="18"/>
      <c r="R3" s="18"/>
      <c r="S3" s="27"/>
      <c r="T3" s="17"/>
      <c r="U3" s="18"/>
      <c r="V3" s="18"/>
      <c r="W3" s="27"/>
      <c r="X3" s="17"/>
      <c r="Y3" s="18"/>
      <c r="Z3" s="18"/>
      <c r="AA3" s="29" t="s">
        <v>17</v>
      </c>
      <c r="AB3" s="17"/>
      <c r="AC3" s="18" t="s">
        <v>18</v>
      </c>
      <c r="AD3" s="18"/>
      <c r="AE3" s="27"/>
      <c r="AF3">
        <v>0</v>
      </c>
    </row>
    <row r="4" spans="1:32">
      <c r="A4" s="30"/>
      <c r="B4" s="31"/>
      <c r="C4" s="31"/>
      <c r="D4" s="32"/>
      <c r="E4" s="33"/>
      <c r="F4" s="34"/>
      <c r="G4" s="35"/>
      <c r="H4" s="36"/>
      <c r="I4" s="37"/>
      <c r="J4" s="37"/>
      <c r="K4" s="38"/>
      <c r="L4" s="39"/>
      <c r="M4" s="37"/>
      <c r="N4" s="37"/>
      <c r="O4" s="38" t="s">
        <v>19</v>
      </c>
      <c r="P4" s="39"/>
      <c r="Q4" s="70" t="s">
        <v>20</v>
      </c>
      <c r="R4" s="37"/>
      <c r="S4" s="38"/>
      <c r="T4" s="39" t="s">
        <v>21</v>
      </c>
      <c r="U4" s="37"/>
      <c r="V4" s="37"/>
      <c r="W4" s="38" t="s">
        <v>22</v>
      </c>
      <c r="X4" s="39"/>
      <c r="Y4" s="37"/>
      <c r="Z4" s="37"/>
      <c r="AA4" s="38" t="s">
        <v>23</v>
      </c>
      <c r="AB4" s="39"/>
      <c r="AC4" s="37"/>
      <c r="AD4" s="37"/>
      <c r="AE4" s="38"/>
      <c r="AF4">
        <v>0</v>
      </c>
    </row>
    <row r="5" spans="1:32" ht="16" thickBot="1">
      <c r="A5" s="40"/>
      <c r="B5" s="41"/>
      <c r="C5" s="41"/>
      <c r="D5" s="42"/>
      <c r="E5" s="43"/>
      <c r="F5" s="44"/>
      <c r="G5" s="45"/>
      <c r="H5" s="46"/>
      <c r="I5" s="47"/>
      <c r="J5" s="47"/>
      <c r="K5" s="48"/>
      <c r="L5" s="49"/>
      <c r="M5" s="47"/>
      <c r="N5" s="47"/>
      <c r="O5" s="48"/>
      <c r="P5" s="49"/>
      <c r="Q5" s="47"/>
      <c r="R5" s="47"/>
      <c r="S5" s="48"/>
      <c r="T5" s="49"/>
      <c r="U5" s="47"/>
      <c r="V5" s="47"/>
      <c r="W5" s="48" t="s">
        <v>24</v>
      </c>
      <c r="X5" s="49"/>
      <c r="Y5" s="47"/>
      <c r="Z5" s="47"/>
      <c r="AA5" s="48" t="s">
        <v>24</v>
      </c>
      <c r="AB5" s="49"/>
      <c r="AC5" s="47"/>
      <c r="AD5" s="47"/>
      <c r="AE5" s="48"/>
      <c r="AF5">
        <v>0</v>
      </c>
    </row>
    <row r="6" spans="1:32">
      <c r="A6" s="20" t="s">
        <v>25</v>
      </c>
      <c r="B6" s="21"/>
      <c r="C6" s="21"/>
      <c r="D6" s="22"/>
      <c r="E6" s="23" t="s">
        <v>26</v>
      </c>
      <c r="F6" s="24"/>
      <c r="G6" s="25"/>
      <c r="H6" s="26" t="s">
        <v>27</v>
      </c>
      <c r="I6" s="18"/>
      <c r="J6" s="18"/>
      <c r="K6" s="27"/>
      <c r="L6" s="17" t="s">
        <v>28</v>
      </c>
      <c r="M6" s="18"/>
      <c r="N6" s="18"/>
      <c r="O6" s="27"/>
      <c r="P6" s="17"/>
      <c r="Q6" s="18"/>
      <c r="R6" s="18"/>
      <c r="S6" s="27"/>
      <c r="T6" s="17"/>
      <c r="U6" s="18"/>
      <c r="V6" s="18"/>
      <c r="W6" s="27"/>
      <c r="X6" s="17"/>
      <c r="Y6" s="18"/>
      <c r="Z6" s="18"/>
      <c r="AA6" s="27"/>
      <c r="AB6" s="17"/>
      <c r="AC6" s="18"/>
      <c r="AD6" s="18"/>
      <c r="AE6" s="27"/>
      <c r="AF6">
        <v>0</v>
      </c>
    </row>
    <row r="7" spans="1:32">
      <c r="A7" s="30"/>
      <c r="B7" s="31"/>
      <c r="C7" s="31"/>
      <c r="D7" s="32"/>
      <c r="E7" s="33"/>
      <c r="F7" s="34"/>
      <c r="G7" s="35"/>
      <c r="H7" s="50"/>
      <c r="I7" s="51"/>
      <c r="J7" s="37"/>
      <c r="K7" s="38"/>
      <c r="L7" s="52"/>
      <c r="M7" s="37" t="s">
        <v>29</v>
      </c>
      <c r="N7" s="53"/>
      <c r="O7" s="38"/>
      <c r="P7" s="39"/>
      <c r="Q7" s="37"/>
      <c r="R7" s="37"/>
      <c r="S7" s="38"/>
      <c r="T7" s="39"/>
      <c r="U7" s="37"/>
      <c r="V7" s="37"/>
      <c r="W7" s="38"/>
      <c r="X7" s="39"/>
      <c r="Y7" s="37"/>
      <c r="Z7" s="37"/>
      <c r="AA7" s="38"/>
      <c r="AB7" s="39"/>
      <c r="AC7" s="37"/>
      <c r="AD7" s="37"/>
      <c r="AE7" s="38"/>
      <c r="AF7">
        <v>0</v>
      </c>
    </row>
    <row r="8" spans="1:32">
      <c r="A8" s="30"/>
      <c r="B8" s="31"/>
      <c r="C8" s="31"/>
      <c r="D8" s="32"/>
      <c r="E8" s="33"/>
      <c r="F8" s="34"/>
      <c r="G8" s="35"/>
      <c r="H8" s="36"/>
      <c r="I8" s="37"/>
      <c r="J8" s="37"/>
      <c r="K8" s="38"/>
      <c r="L8" s="39"/>
      <c r="M8" s="51"/>
      <c r="N8" s="53"/>
      <c r="O8" s="38"/>
      <c r="P8" s="39"/>
      <c r="Q8" s="37"/>
      <c r="R8" s="37"/>
      <c r="S8" s="38"/>
      <c r="T8" s="39"/>
      <c r="U8" s="37"/>
      <c r="V8" s="37"/>
      <c r="W8" s="38"/>
      <c r="X8" s="39"/>
      <c r="Y8" s="37"/>
      <c r="Z8" s="37"/>
      <c r="AA8" s="38"/>
      <c r="AB8" s="39"/>
      <c r="AC8" s="37"/>
      <c r="AD8" s="37"/>
      <c r="AE8" s="38"/>
      <c r="AF8">
        <v>0</v>
      </c>
    </row>
    <row r="9" spans="1:32">
      <c r="A9" s="30"/>
      <c r="B9" s="31"/>
      <c r="C9" s="31"/>
      <c r="D9" s="32"/>
      <c r="E9" s="33"/>
      <c r="F9" s="34"/>
      <c r="G9" s="35"/>
      <c r="H9" s="36" t="s">
        <v>30</v>
      </c>
      <c r="I9" s="37"/>
      <c r="J9" s="37"/>
      <c r="K9" s="38"/>
      <c r="L9" s="39"/>
      <c r="M9" s="37"/>
      <c r="N9" s="37"/>
      <c r="O9" s="38"/>
      <c r="P9" s="39"/>
      <c r="Q9" s="37"/>
      <c r="R9" s="37"/>
      <c r="S9" s="38"/>
      <c r="T9" s="39"/>
      <c r="U9" s="37"/>
      <c r="V9" s="37"/>
      <c r="W9" s="38"/>
      <c r="X9" s="39"/>
      <c r="Y9" s="37"/>
      <c r="Z9" s="37"/>
      <c r="AA9" s="38"/>
      <c r="AB9" s="39"/>
      <c r="AC9" s="37"/>
      <c r="AD9" s="37"/>
      <c r="AE9" s="38"/>
      <c r="AF9">
        <v>0</v>
      </c>
    </row>
    <row r="10" spans="1:32">
      <c r="A10" s="30"/>
      <c r="B10" s="31"/>
      <c r="C10" s="31"/>
      <c r="D10" s="32"/>
      <c r="E10" s="33"/>
      <c r="F10" s="34"/>
      <c r="G10" s="35"/>
      <c r="H10" s="50"/>
      <c r="I10" s="37"/>
      <c r="J10" s="37"/>
      <c r="K10" s="38"/>
      <c r="L10" s="39"/>
      <c r="M10" s="37"/>
      <c r="N10" s="37"/>
      <c r="O10" s="38"/>
      <c r="P10" s="39"/>
      <c r="Q10" s="37"/>
      <c r="R10" s="37"/>
      <c r="S10" s="38"/>
      <c r="T10" s="39"/>
      <c r="U10" s="37"/>
      <c r="V10" s="37"/>
      <c r="W10" s="38"/>
      <c r="X10" s="39"/>
      <c r="Y10" s="37"/>
      <c r="Z10" s="37"/>
      <c r="AA10" s="38"/>
      <c r="AB10" s="39"/>
      <c r="AC10" s="37"/>
      <c r="AD10" s="37"/>
      <c r="AE10" s="38"/>
      <c r="AF10">
        <v>0</v>
      </c>
    </row>
    <row r="11" spans="1:32">
      <c r="A11" s="30"/>
      <c r="B11" s="31"/>
      <c r="C11" s="31"/>
      <c r="D11" s="32"/>
      <c r="E11" s="33"/>
      <c r="F11" s="34"/>
      <c r="G11" s="35"/>
      <c r="H11" s="36"/>
      <c r="I11" s="37"/>
      <c r="J11" s="37"/>
      <c r="K11" s="38"/>
      <c r="L11" s="39"/>
      <c r="M11" s="37"/>
      <c r="N11" s="37"/>
      <c r="O11" s="38"/>
      <c r="P11" s="39"/>
      <c r="Q11" s="37"/>
      <c r="R11" s="37"/>
      <c r="S11" s="38"/>
      <c r="T11" s="39"/>
      <c r="U11" s="37"/>
      <c r="V11" s="37"/>
      <c r="W11" s="38"/>
      <c r="X11" s="39"/>
      <c r="Y11" s="37"/>
      <c r="Z11" s="37"/>
      <c r="AA11" s="38"/>
      <c r="AB11" s="39"/>
      <c r="AC11" s="37"/>
      <c r="AD11" s="37"/>
      <c r="AE11" s="38"/>
      <c r="AF11">
        <v>0</v>
      </c>
    </row>
    <row r="12" spans="1:32" ht="16" thickBot="1">
      <c r="A12" s="30"/>
      <c r="B12" s="31"/>
      <c r="C12" s="31"/>
      <c r="D12" s="32"/>
      <c r="E12" s="33"/>
      <c r="F12" s="34"/>
      <c r="G12" s="35"/>
      <c r="H12" s="36"/>
      <c r="I12" s="37"/>
      <c r="J12" s="37"/>
      <c r="K12" s="38"/>
      <c r="L12" s="39"/>
      <c r="M12" s="37"/>
      <c r="N12" s="37"/>
      <c r="O12" s="38"/>
      <c r="P12" s="39"/>
      <c r="Q12" s="37"/>
      <c r="R12" s="37"/>
      <c r="S12" s="38"/>
      <c r="T12" s="39"/>
      <c r="U12" s="37"/>
      <c r="V12" s="37"/>
      <c r="W12" s="38"/>
      <c r="X12" s="39"/>
      <c r="Y12" s="37"/>
      <c r="Z12" s="37"/>
      <c r="AA12" s="38"/>
      <c r="AB12" s="39"/>
      <c r="AC12" s="37"/>
      <c r="AD12" s="37"/>
      <c r="AE12" s="38"/>
      <c r="AF12">
        <v>0</v>
      </c>
    </row>
    <row r="13" spans="1:32">
      <c r="A13" s="20" t="s">
        <v>31</v>
      </c>
      <c r="B13" s="54" t="s">
        <v>32</v>
      </c>
      <c r="C13" s="625" t="s">
        <v>33</v>
      </c>
      <c r="D13" s="23" t="s">
        <v>34</v>
      </c>
      <c r="E13" s="67" t="s">
        <v>26</v>
      </c>
      <c r="F13" s="55" t="s">
        <v>35</v>
      </c>
      <c r="G13" s="25"/>
      <c r="H13" s="26"/>
      <c r="I13" s="18"/>
      <c r="J13" s="18"/>
      <c r="K13" s="27"/>
      <c r="L13" s="17"/>
      <c r="M13" s="18"/>
      <c r="N13" s="18"/>
      <c r="O13" s="27"/>
      <c r="P13" s="17"/>
      <c r="Q13" s="18"/>
      <c r="R13" s="18"/>
      <c r="S13" s="27"/>
      <c r="T13" s="17"/>
      <c r="U13" s="18"/>
      <c r="V13" s="18"/>
      <c r="W13" s="27"/>
      <c r="X13" s="17"/>
      <c r="Y13" s="18"/>
      <c r="Z13" s="18"/>
      <c r="AA13" s="27"/>
      <c r="AB13" s="17"/>
      <c r="AC13" s="18"/>
      <c r="AD13" s="18"/>
      <c r="AE13" s="27"/>
      <c r="AF13">
        <v>0</v>
      </c>
    </row>
    <row r="14" spans="1:32">
      <c r="A14" s="30"/>
      <c r="B14" s="56"/>
      <c r="C14" s="410"/>
      <c r="D14" s="33"/>
      <c r="E14" s="33"/>
      <c r="F14" s="34"/>
      <c r="G14" s="35"/>
      <c r="H14" s="36"/>
      <c r="I14" s="37"/>
      <c r="J14" s="37"/>
      <c r="K14" s="38"/>
      <c r="L14" s="39"/>
      <c r="M14" s="37"/>
      <c r="N14" s="37"/>
      <c r="O14" s="38"/>
      <c r="P14" s="39"/>
      <c r="Q14" s="37"/>
      <c r="R14" s="37"/>
      <c r="S14" s="38"/>
      <c r="T14" s="57">
        <v>4</v>
      </c>
      <c r="U14" s="37"/>
      <c r="V14" s="37"/>
      <c r="W14" s="38"/>
      <c r="X14" s="57">
        <v>4</v>
      </c>
      <c r="Y14" s="37"/>
      <c r="Z14" s="37"/>
      <c r="AA14" s="38"/>
      <c r="AB14" s="39"/>
      <c r="AC14" s="37"/>
      <c r="AD14" s="37"/>
      <c r="AE14" s="38"/>
      <c r="AF14">
        <v>0</v>
      </c>
    </row>
    <row r="15" spans="1:32">
      <c r="A15" s="30"/>
      <c r="B15" s="56"/>
      <c r="C15" s="411"/>
      <c r="D15" s="59"/>
      <c r="E15" s="59"/>
      <c r="F15" s="60"/>
      <c r="G15" s="61"/>
      <c r="H15" s="62"/>
      <c r="I15" s="63"/>
      <c r="J15" s="63"/>
      <c r="K15" s="64"/>
      <c r="L15" s="65"/>
      <c r="M15" s="63"/>
      <c r="N15" s="63"/>
      <c r="O15" s="64"/>
      <c r="P15" s="65"/>
      <c r="Q15" s="63"/>
      <c r="R15" s="63"/>
      <c r="S15" s="64"/>
      <c r="T15" s="65"/>
      <c r="U15" s="63"/>
      <c r="V15" s="63"/>
      <c r="W15" s="64"/>
      <c r="X15" s="65"/>
      <c r="Y15" s="63"/>
      <c r="Z15" s="63"/>
      <c r="AA15" s="64"/>
      <c r="AB15" s="65"/>
      <c r="AC15" s="63"/>
      <c r="AD15" s="63"/>
      <c r="AE15" s="64"/>
      <c r="AF15">
        <v>0</v>
      </c>
    </row>
    <row r="16" spans="1:32">
      <c r="A16" s="30"/>
      <c r="B16" s="56"/>
      <c r="C16" s="66" t="s">
        <v>36</v>
      </c>
      <c r="D16" s="67" t="s">
        <v>34</v>
      </c>
      <c r="E16" s="613" t="s">
        <v>149</v>
      </c>
      <c r="F16" s="68" t="s">
        <v>35</v>
      </c>
      <c r="G16" s="69"/>
      <c r="H16" s="13"/>
      <c r="I16" s="14"/>
      <c r="J16" s="14"/>
      <c r="K16" s="15"/>
      <c r="L16" s="16"/>
      <c r="M16" s="14"/>
      <c r="N16" s="14"/>
      <c r="O16" s="15"/>
      <c r="P16" s="16"/>
      <c r="Q16" s="14"/>
      <c r="R16" s="14"/>
      <c r="S16" s="15"/>
      <c r="T16" s="16"/>
      <c r="U16" s="14"/>
      <c r="V16" s="14"/>
      <c r="W16" s="15"/>
      <c r="X16" s="16"/>
      <c r="Y16" s="14"/>
      <c r="Z16" s="14"/>
      <c r="AA16" s="15"/>
      <c r="AB16" s="16"/>
      <c r="AC16" s="14"/>
      <c r="AD16" s="14"/>
      <c r="AE16" s="15"/>
      <c r="AF16">
        <v>0</v>
      </c>
    </row>
    <row r="17" spans="1:32">
      <c r="A17" s="30"/>
      <c r="B17" s="56"/>
      <c r="C17" s="32"/>
      <c r="D17" s="33"/>
      <c r="E17" s="614"/>
      <c r="F17" s="34"/>
      <c r="G17" s="35"/>
      <c r="H17" s="36"/>
      <c r="I17" s="37"/>
      <c r="J17" s="37"/>
      <c r="K17" s="38"/>
      <c r="L17" s="39"/>
      <c r="M17" s="37"/>
      <c r="N17" s="37"/>
      <c r="O17" s="38"/>
      <c r="P17" s="39"/>
      <c r="Q17" s="37"/>
      <c r="R17" s="37"/>
      <c r="S17" s="38"/>
      <c r="T17" s="39"/>
      <c r="U17" s="70">
        <v>4</v>
      </c>
      <c r="V17" s="37"/>
      <c r="W17" s="38"/>
      <c r="X17" s="57">
        <v>4</v>
      </c>
      <c r="Y17" s="37"/>
      <c r="Z17" s="37"/>
      <c r="AA17" s="38"/>
      <c r="AB17" s="39"/>
      <c r="AC17" s="37"/>
      <c r="AD17" s="37"/>
      <c r="AE17" s="38"/>
      <c r="AF17">
        <v>0</v>
      </c>
    </row>
    <row r="18" spans="1:32">
      <c r="A18" s="30"/>
      <c r="B18" s="56"/>
      <c r="C18" s="58"/>
      <c r="D18" s="59"/>
      <c r="E18" s="615"/>
      <c r="F18" s="60"/>
      <c r="G18" s="61"/>
      <c r="H18" s="62"/>
      <c r="I18" s="63"/>
      <c r="J18" s="63"/>
      <c r="K18" s="64"/>
      <c r="L18" s="65"/>
      <c r="M18" s="63"/>
      <c r="N18" s="63"/>
      <c r="O18" s="64"/>
      <c r="P18" s="65"/>
      <c r="Q18" s="63"/>
      <c r="R18" s="63"/>
      <c r="S18" s="64"/>
      <c r="T18" s="65"/>
      <c r="U18" s="63"/>
      <c r="V18" s="63"/>
      <c r="W18" s="64"/>
      <c r="X18" s="65"/>
      <c r="Y18" s="63"/>
      <c r="Z18" s="63"/>
      <c r="AA18" s="64"/>
      <c r="AB18" s="65"/>
      <c r="AC18" s="63"/>
      <c r="AD18" s="63"/>
      <c r="AE18" s="64"/>
      <c r="AF18">
        <v>0</v>
      </c>
    </row>
    <row r="19" spans="1:32">
      <c r="A19" s="30"/>
      <c r="B19" s="56"/>
      <c r="C19" s="66" t="s">
        <v>37</v>
      </c>
      <c r="D19" s="67" t="s">
        <v>34</v>
      </c>
      <c r="E19" s="67" t="s">
        <v>26</v>
      </c>
      <c r="F19" s="68" t="s">
        <v>35</v>
      </c>
      <c r="G19" s="69"/>
      <c r="H19" s="13"/>
      <c r="I19" s="14"/>
      <c r="J19" s="14"/>
      <c r="K19" s="15"/>
      <c r="L19" s="16"/>
      <c r="M19" s="14"/>
      <c r="N19" s="14"/>
      <c r="O19" s="15"/>
      <c r="P19" s="16"/>
      <c r="Q19" s="14"/>
      <c r="R19" s="14"/>
      <c r="S19" s="15"/>
      <c r="T19" s="16"/>
      <c r="U19" s="14"/>
      <c r="V19" s="14"/>
      <c r="W19" s="15"/>
      <c r="X19" s="16"/>
      <c r="Y19" s="14"/>
      <c r="Z19" s="14"/>
      <c r="AA19" s="15"/>
      <c r="AB19" s="16"/>
      <c r="AC19" s="14"/>
      <c r="AD19" s="14"/>
      <c r="AE19" s="15"/>
      <c r="AF19">
        <v>0</v>
      </c>
    </row>
    <row r="20" spans="1:32">
      <c r="A20" s="30"/>
      <c r="B20" s="56"/>
      <c r="C20" s="32"/>
      <c r="D20" s="33"/>
      <c r="E20" s="33"/>
      <c r="F20" s="34"/>
      <c r="G20" s="35"/>
      <c r="H20" s="36"/>
      <c r="I20" s="37"/>
      <c r="J20" s="37"/>
      <c r="K20" s="38"/>
      <c r="L20" s="39"/>
      <c r="M20" s="37"/>
      <c r="N20" s="37"/>
      <c r="O20" s="38"/>
      <c r="P20" s="39"/>
      <c r="Q20" s="37"/>
      <c r="R20" s="37"/>
      <c r="S20" s="38"/>
      <c r="T20" s="39"/>
      <c r="U20" s="37"/>
      <c r="V20" s="70">
        <v>4</v>
      </c>
      <c r="W20" s="38"/>
      <c r="X20" s="39"/>
      <c r="Y20" s="70">
        <v>4</v>
      </c>
      <c r="Z20" s="37"/>
      <c r="AA20" s="38"/>
      <c r="AB20" s="39"/>
      <c r="AC20" s="37"/>
      <c r="AD20" s="37"/>
      <c r="AE20" s="38"/>
      <c r="AF20">
        <v>0</v>
      </c>
    </row>
    <row r="21" spans="1:32">
      <c r="A21" s="30"/>
      <c r="B21" s="56"/>
      <c r="C21" s="58"/>
      <c r="D21" s="59"/>
      <c r="E21" s="59"/>
      <c r="F21" s="60"/>
      <c r="G21" s="61"/>
      <c r="H21" s="62"/>
      <c r="I21" s="63"/>
      <c r="J21" s="63"/>
      <c r="K21" s="64"/>
      <c r="L21" s="65"/>
      <c r="M21" s="63"/>
      <c r="N21" s="63"/>
      <c r="O21" s="64"/>
      <c r="P21" s="65"/>
      <c r="Q21" s="63"/>
      <c r="R21" s="63"/>
      <c r="S21" s="64"/>
      <c r="T21" s="65"/>
      <c r="U21" s="63"/>
      <c r="V21" s="63"/>
      <c r="W21" s="64"/>
      <c r="X21" s="65"/>
      <c r="Y21" s="63"/>
      <c r="Z21" s="63"/>
      <c r="AA21" s="64"/>
      <c r="AB21" s="65"/>
      <c r="AC21" s="63"/>
      <c r="AD21" s="63"/>
      <c r="AE21" s="64"/>
      <c r="AF21">
        <v>0</v>
      </c>
    </row>
    <row r="22" spans="1:32">
      <c r="A22" s="30"/>
      <c r="B22" s="56"/>
      <c r="C22" s="66" t="s">
        <v>38</v>
      </c>
      <c r="D22" s="67" t="s">
        <v>34</v>
      </c>
      <c r="E22" s="67" t="s">
        <v>26</v>
      </c>
      <c r="F22" s="68" t="s">
        <v>35</v>
      </c>
      <c r="G22" s="69"/>
      <c r="H22" s="13"/>
      <c r="I22" s="14"/>
      <c r="J22" s="14"/>
      <c r="K22" s="15"/>
      <c r="L22" s="16"/>
      <c r="M22" s="14"/>
      <c r="N22" s="14"/>
      <c r="O22" s="15"/>
      <c r="P22" s="16"/>
      <c r="Q22" s="14"/>
      <c r="R22" s="14"/>
      <c r="S22" s="15"/>
      <c r="T22" s="16"/>
      <c r="U22" s="14"/>
      <c r="V22" s="14"/>
      <c r="W22" s="15"/>
      <c r="X22" s="16"/>
      <c r="Y22" s="14"/>
      <c r="Z22" s="14"/>
      <c r="AA22" s="15"/>
      <c r="AB22" s="16"/>
      <c r="AC22" s="14"/>
      <c r="AD22" s="14"/>
      <c r="AE22" s="15"/>
      <c r="AF22">
        <v>0</v>
      </c>
    </row>
    <row r="23" spans="1:32">
      <c r="A23" s="30"/>
      <c r="B23" s="56"/>
      <c r="C23" s="32"/>
      <c r="D23" s="33"/>
      <c r="E23" s="33"/>
      <c r="F23" s="34"/>
      <c r="G23" s="35"/>
      <c r="H23" s="36"/>
      <c r="I23" s="37"/>
      <c r="J23" s="37"/>
      <c r="K23" s="38"/>
      <c r="L23" s="39"/>
      <c r="M23" s="37"/>
      <c r="N23" s="37"/>
      <c r="O23" s="38"/>
      <c r="P23" s="39"/>
      <c r="Q23" s="37"/>
      <c r="R23" s="37"/>
      <c r="S23" s="38"/>
      <c r="T23" s="39"/>
      <c r="U23" s="37"/>
      <c r="V23" s="37"/>
      <c r="W23" s="71">
        <v>4</v>
      </c>
      <c r="X23" s="39"/>
      <c r="Y23" s="70">
        <v>4</v>
      </c>
      <c r="Z23" s="37"/>
      <c r="AA23" s="38"/>
      <c r="AB23" s="39"/>
      <c r="AC23" s="37"/>
      <c r="AD23" s="37"/>
      <c r="AE23" s="38"/>
      <c r="AF23">
        <v>0</v>
      </c>
    </row>
    <row r="24" spans="1:32">
      <c r="A24" s="30"/>
      <c r="B24" s="56"/>
      <c r="C24" s="58"/>
      <c r="D24" s="59"/>
      <c r="E24" s="59"/>
      <c r="F24" s="60"/>
      <c r="G24" s="61"/>
      <c r="H24" s="62"/>
      <c r="I24" s="63"/>
      <c r="J24" s="63"/>
      <c r="K24" s="64"/>
      <c r="L24" s="65"/>
      <c r="M24" s="63"/>
      <c r="N24" s="63"/>
      <c r="O24" s="64"/>
      <c r="P24" s="65"/>
      <c r="Q24" s="63"/>
      <c r="R24" s="63"/>
      <c r="S24" s="64"/>
      <c r="T24" s="65"/>
      <c r="U24" s="63"/>
      <c r="V24" s="63"/>
      <c r="W24" s="64"/>
      <c r="X24" s="65"/>
      <c r="Y24" s="63"/>
      <c r="Z24" s="63"/>
      <c r="AA24" s="64"/>
      <c r="AB24" s="65"/>
      <c r="AC24" s="63"/>
      <c r="AD24" s="63"/>
      <c r="AE24" s="64"/>
      <c r="AF24">
        <v>0</v>
      </c>
    </row>
    <row r="25" spans="1:32">
      <c r="A25" s="30"/>
      <c r="B25" s="72" t="s">
        <v>39</v>
      </c>
      <c r="C25" s="66"/>
      <c r="D25" s="67" t="s">
        <v>34</v>
      </c>
      <c r="E25" s="67"/>
      <c r="F25" s="68" t="s">
        <v>35</v>
      </c>
      <c r="G25" s="69"/>
      <c r="H25" s="13"/>
      <c r="I25" s="14"/>
      <c r="J25" s="14"/>
      <c r="K25" s="15"/>
      <c r="L25" s="16"/>
      <c r="M25" s="14"/>
      <c r="N25" s="14"/>
      <c r="O25" s="15"/>
      <c r="P25" s="16"/>
      <c r="Q25" s="14"/>
      <c r="R25" s="14"/>
      <c r="S25" s="15"/>
      <c r="T25" s="16"/>
      <c r="U25" s="14"/>
      <c r="V25" s="14"/>
      <c r="W25" s="15"/>
      <c r="X25" s="16"/>
      <c r="Y25" s="14"/>
      <c r="Z25" s="14"/>
      <c r="AA25" s="15"/>
      <c r="AB25" s="16"/>
      <c r="AC25" s="14"/>
      <c r="AD25" s="14"/>
      <c r="AE25" s="15"/>
      <c r="AF25">
        <v>0</v>
      </c>
    </row>
    <row r="26" spans="1:32">
      <c r="A26" s="30"/>
      <c r="B26" s="56"/>
      <c r="C26" s="32"/>
      <c r="D26" s="32"/>
      <c r="E26" s="33"/>
      <c r="F26" s="34"/>
      <c r="G26" s="35"/>
      <c r="H26" s="36"/>
      <c r="I26" s="37"/>
      <c r="J26" s="37"/>
      <c r="K26" s="38"/>
      <c r="L26" s="39"/>
      <c r="M26" s="37"/>
      <c r="N26" s="37"/>
      <c r="O26" s="38"/>
      <c r="P26" s="39"/>
      <c r="Q26" s="37"/>
      <c r="R26" s="37"/>
      <c r="S26" s="38"/>
      <c r="T26" s="39"/>
      <c r="U26" s="37"/>
      <c r="V26" s="37"/>
      <c r="W26" s="38"/>
      <c r="X26" s="57">
        <v>4</v>
      </c>
      <c r="Y26" s="37"/>
      <c r="Z26" s="70">
        <v>4</v>
      </c>
      <c r="AA26" s="38"/>
      <c r="AB26" s="39"/>
      <c r="AC26" s="37"/>
      <c r="AD26" s="37"/>
      <c r="AE26" s="38"/>
      <c r="AF26">
        <v>0</v>
      </c>
    </row>
    <row r="27" spans="1:32" ht="16" thickBot="1">
      <c r="A27" s="40"/>
      <c r="B27" s="73"/>
      <c r="C27" s="42"/>
      <c r="D27" s="42"/>
      <c r="E27" s="43"/>
      <c r="F27" s="44"/>
      <c r="G27" s="45"/>
      <c r="H27" s="46"/>
      <c r="I27" s="47"/>
      <c r="J27" s="47"/>
      <c r="K27" s="48"/>
      <c r="L27" s="49"/>
      <c r="M27" s="47"/>
      <c r="N27" s="47"/>
      <c r="O27" s="48"/>
      <c r="P27" s="49"/>
      <c r="Q27" s="47"/>
      <c r="R27" s="47"/>
      <c r="S27" s="48"/>
      <c r="T27" s="49"/>
      <c r="U27" s="47"/>
      <c r="V27" s="47"/>
      <c r="W27" s="48"/>
      <c r="X27" s="49"/>
      <c r="Y27" s="47"/>
      <c r="Z27" s="47"/>
      <c r="AA27" s="48"/>
      <c r="AB27" s="49"/>
      <c r="AC27" s="47"/>
      <c r="AD27" s="47"/>
      <c r="AE27" s="48"/>
      <c r="AF27">
        <v>0</v>
      </c>
    </row>
    <row r="28" spans="1:32">
      <c r="A28" s="74" t="s">
        <v>40</v>
      </c>
      <c r="B28" s="22" t="s">
        <v>41</v>
      </c>
      <c r="C28" s="21"/>
      <c r="D28" s="22"/>
      <c r="E28" s="23"/>
      <c r="F28" s="24" t="s">
        <v>42</v>
      </c>
      <c r="G28" s="25">
        <v>100</v>
      </c>
      <c r="H28" s="26"/>
      <c r="I28" s="18"/>
      <c r="J28" s="18"/>
      <c r="K28" s="27"/>
      <c r="L28" s="17"/>
      <c r="M28" s="18"/>
      <c r="N28" s="18"/>
      <c r="O28" s="27"/>
      <c r="P28" s="17"/>
      <c r="Q28" s="18"/>
      <c r="R28" s="18"/>
      <c r="S28" s="27"/>
      <c r="T28" s="17"/>
      <c r="U28" s="18"/>
      <c r="V28" s="18"/>
      <c r="W28" s="27"/>
      <c r="X28" s="26"/>
      <c r="Y28" s="18"/>
      <c r="Z28" s="18"/>
      <c r="AA28" s="27"/>
      <c r="AB28" s="17"/>
      <c r="AC28" s="18"/>
      <c r="AD28" s="18"/>
      <c r="AE28" s="27"/>
      <c r="AF28">
        <v>0</v>
      </c>
    </row>
    <row r="29" spans="1:32">
      <c r="A29" s="75"/>
      <c r="B29" s="32"/>
      <c r="C29" s="31"/>
      <c r="D29" s="32"/>
      <c r="E29" s="33"/>
      <c r="F29" s="34"/>
      <c r="G29" s="35"/>
      <c r="H29" s="76">
        <v>3</v>
      </c>
      <c r="I29" s="37"/>
      <c r="J29" s="37"/>
      <c r="K29" s="38"/>
      <c r="L29" s="39"/>
      <c r="M29" s="37"/>
      <c r="N29" s="37"/>
      <c r="O29" s="38"/>
      <c r="P29" s="39"/>
      <c r="Q29" s="37"/>
      <c r="R29" s="37"/>
      <c r="S29" s="38"/>
      <c r="T29" s="39"/>
      <c r="U29" s="37"/>
      <c r="V29" s="37"/>
      <c r="W29" s="38"/>
      <c r="X29" s="36"/>
      <c r="Y29" s="37"/>
      <c r="Z29" s="37"/>
      <c r="AA29" s="38"/>
      <c r="AB29" s="39"/>
      <c r="AC29" s="37"/>
      <c r="AD29" s="37"/>
      <c r="AE29" s="38"/>
      <c r="AF29">
        <v>0</v>
      </c>
    </row>
    <row r="30" spans="1:32">
      <c r="A30" s="75"/>
      <c r="B30" s="58"/>
      <c r="C30" s="77"/>
      <c r="D30" s="58"/>
      <c r="E30" s="59"/>
      <c r="F30" s="60"/>
      <c r="G30" s="61"/>
      <c r="H30" s="62"/>
      <c r="I30" s="63"/>
      <c r="J30" s="63"/>
      <c r="K30" s="64"/>
      <c r="L30" s="65"/>
      <c r="M30" s="63"/>
      <c r="N30" s="63"/>
      <c r="O30" s="64"/>
      <c r="P30" s="65"/>
      <c r="Q30" s="63"/>
      <c r="R30" s="63"/>
      <c r="S30" s="64"/>
      <c r="T30" s="65"/>
      <c r="U30" s="63"/>
      <c r="V30" s="63"/>
      <c r="W30" s="64"/>
      <c r="X30" s="62"/>
      <c r="Y30" s="63"/>
      <c r="Z30" s="63"/>
      <c r="AA30" s="64"/>
      <c r="AB30" s="65"/>
      <c r="AC30" s="63"/>
      <c r="AD30" s="63"/>
      <c r="AE30" s="64"/>
      <c r="AF30">
        <v>0</v>
      </c>
    </row>
    <row r="31" spans="1:32">
      <c r="A31" s="75"/>
      <c r="B31" s="78" t="s">
        <v>43</v>
      </c>
      <c r="C31" s="79" t="s">
        <v>44</v>
      </c>
      <c r="D31" s="66"/>
      <c r="E31" s="67"/>
      <c r="F31" s="80" t="s">
        <v>42</v>
      </c>
      <c r="G31" s="69"/>
      <c r="H31" s="13"/>
      <c r="I31" s="14"/>
      <c r="J31" s="14"/>
      <c r="K31" s="15"/>
      <c r="L31" s="16"/>
      <c r="M31" s="14"/>
      <c r="N31" s="14"/>
      <c r="O31" s="15"/>
      <c r="P31" s="16"/>
      <c r="Q31" s="14"/>
      <c r="R31" s="14"/>
      <c r="S31" s="15"/>
      <c r="T31" s="16"/>
      <c r="U31" s="14"/>
      <c r="V31" s="14"/>
      <c r="W31" s="15"/>
      <c r="X31" s="13"/>
      <c r="Y31" s="14"/>
      <c r="Z31" s="14"/>
      <c r="AA31" s="15"/>
      <c r="AB31" s="16"/>
      <c r="AC31" s="14"/>
      <c r="AD31" s="14"/>
      <c r="AE31" s="15"/>
      <c r="AF31">
        <v>0</v>
      </c>
    </row>
    <row r="32" spans="1:32">
      <c r="A32" s="75"/>
      <c r="B32" s="81"/>
      <c r="C32" s="31"/>
      <c r="D32" s="32"/>
      <c r="E32" s="33"/>
      <c r="F32" s="34"/>
      <c r="G32" s="35"/>
      <c r="H32" s="36"/>
      <c r="I32" s="37"/>
      <c r="J32" s="37"/>
      <c r="K32" s="82">
        <v>3</v>
      </c>
      <c r="L32" s="39" t="s">
        <v>45</v>
      </c>
      <c r="M32" s="37"/>
      <c r="N32" s="37"/>
      <c r="O32" s="38"/>
      <c r="P32" s="39"/>
      <c r="Q32" s="37"/>
      <c r="R32" s="37"/>
      <c r="S32" s="38"/>
      <c r="T32" s="39"/>
      <c r="U32" s="37"/>
      <c r="V32" s="37"/>
      <c r="W32" s="38"/>
      <c r="X32" s="36"/>
      <c r="Y32" s="37"/>
      <c r="Z32" s="37"/>
      <c r="AA32" s="38"/>
      <c r="AB32" s="39"/>
      <c r="AC32" s="37"/>
      <c r="AD32" s="37"/>
      <c r="AE32" s="38"/>
      <c r="AF32">
        <v>0</v>
      </c>
    </row>
    <row r="33" spans="1:32">
      <c r="A33" s="75"/>
      <c r="B33" s="81"/>
      <c r="C33" s="77"/>
      <c r="D33" s="58"/>
      <c r="E33" s="59"/>
      <c r="F33" s="60"/>
      <c r="G33" s="61"/>
      <c r="H33" s="62"/>
      <c r="I33" s="63"/>
      <c r="J33" s="63"/>
      <c r="K33" s="64"/>
      <c r="L33" s="65"/>
      <c r="M33" s="63"/>
      <c r="N33" s="63"/>
      <c r="O33" s="64"/>
      <c r="P33" s="65"/>
      <c r="Q33" s="63"/>
      <c r="R33" s="63"/>
      <c r="S33" s="64"/>
      <c r="T33" s="65"/>
      <c r="U33" s="63"/>
      <c r="V33" s="63"/>
      <c r="W33" s="64"/>
      <c r="X33" s="62"/>
      <c r="Y33" s="63"/>
      <c r="Z33" s="63"/>
      <c r="AA33" s="64"/>
      <c r="AB33" s="65"/>
      <c r="AC33" s="63"/>
      <c r="AD33" s="63"/>
      <c r="AE33" s="64"/>
      <c r="AF33">
        <v>0</v>
      </c>
    </row>
    <row r="34" spans="1:32">
      <c r="A34" s="75"/>
      <c r="B34" s="81"/>
      <c r="C34" s="79" t="s">
        <v>46</v>
      </c>
      <c r="D34" s="66"/>
      <c r="E34" s="67" t="s">
        <v>47</v>
      </c>
      <c r="F34" s="80" t="s">
        <v>42</v>
      </c>
      <c r="G34" s="69">
        <v>100</v>
      </c>
      <c r="H34" s="13"/>
      <c r="I34" s="14"/>
      <c r="J34" s="14"/>
      <c r="K34" s="15"/>
      <c r="L34" s="16"/>
      <c r="M34" s="14"/>
      <c r="N34" s="14"/>
      <c r="O34" s="15"/>
      <c r="P34" s="16"/>
      <c r="Q34" s="14"/>
      <c r="R34" s="14"/>
      <c r="S34" s="15"/>
      <c r="T34" s="16"/>
      <c r="U34" s="14"/>
      <c r="V34" s="14"/>
      <c r="W34" s="15"/>
      <c r="X34" s="13"/>
      <c r="Y34" s="14"/>
      <c r="Z34" s="14"/>
      <c r="AA34" s="15"/>
      <c r="AB34" s="16"/>
      <c r="AC34" s="14"/>
      <c r="AD34" s="14"/>
      <c r="AE34" s="15"/>
      <c r="AF34">
        <v>0</v>
      </c>
    </row>
    <row r="35" spans="1:32">
      <c r="A35" s="75"/>
      <c r="B35" s="81"/>
      <c r="C35" s="31"/>
      <c r="D35" s="32"/>
      <c r="E35" s="33"/>
      <c r="F35" s="34"/>
      <c r="G35" s="35"/>
      <c r="H35" s="36"/>
      <c r="I35" s="83">
        <v>3</v>
      </c>
      <c r="J35" s="37"/>
      <c r="K35" s="38"/>
      <c r="L35" s="39"/>
      <c r="M35" s="37"/>
      <c r="N35" s="37"/>
      <c r="O35" s="38"/>
      <c r="P35" s="39"/>
      <c r="Q35" s="37"/>
      <c r="R35" s="37"/>
      <c r="S35" s="38"/>
      <c r="T35" s="39"/>
      <c r="U35" s="37"/>
      <c r="V35" s="37"/>
      <c r="W35" s="38"/>
      <c r="X35" s="36"/>
      <c r="Y35" s="37"/>
      <c r="Z35" s="37"/>
      <c r="AA35" s="38"/>
      <c r="AB35" s="39"/>
      <c r="AC35" s="37"/>
      <c r="AD35" s="37"/>
      <c r="AE35" s="38"/>
      <c r="AF35">
        <v>0</v>
      </c>
    </row>
    <row r="36" spans="1:32">
      <c r="A36" s="75"/>
      <c r="B36" s="81"/>
      <c r="C36" s="77"/>
      <c r="D36" s="58"/>
      <c r="E36" s="59"/>
      <c r="F36" s="60"/>
      <c r="G36" s="61"/>
      <c r="H36" s="62"/>
      <c r="I36" s="63"/>
      <c r="J36" s="63"/>
      <c r="K36" s="64"/>
      <c r="L36" s="65"/>
      <c r="M36" s="63"/>
      <c r="N36" s="63"/>
      <c r="O36" s="64"/>
      <c r="P36" s="65"/>
      <c r="Q36" s="63"/>
      <c r="R36" s="63"/>
      <c r="S36" s="64"/>
      <c r="T36" s="65"/>
      <c r="U36" s="63"/>
      <c r="V36" s="63"/>
      <c r="W36" s="64"/>
      <c r="X36" s="62"/>
      <c r="Y36" s="63"/>
      <c r="Z36" s="63"/>
      <c r="AA36" s="64"/>
      <c r="AB36" s="65"/>
      <c r="AC36" s="63"/>
      <c r="AD36" s="63"/>
      <c r="AE36" s="64"/>
      <c r="AF36">
        <v>0</v>
      </c>
    </row>
    <row r="37" spans="1:32">
      <c r="A37" s="75"/>
      <c r="B37" s="81"/>
      <c r="C37" s="79" t="s">
        <v>48</v>
      </c>
      <c r="D37" s="66"/>
      <c r="E37" s="67" t="s">
        <v>26</v>
      </c>
      <c r="F37" s="80" t="s">
        <v>42</v>
      </c>
      <c r="G37" s="69">
        <v>70</v>
      </c>
      <c r="H37" s="13"/>
      <c r="I37" s="14"/>
      <c r="J37" s="14"/>
      <c r="K37" s="15"/>
      <c r="L37" s="16"/>
      <c r="M37" s="14"/>
      <c r="N37" s="14"/>
      <c r="O37" s="15"/>
      <c r="P37" s="16"/>
      <c r="Q37" s="14"/>
      <c r="R37" s="14"/>
      <c r="S37" s="15"/>
      <c r="T37" s="16"/>
      <c r="U37" s="14"/>
      <c r="V37" s="14"/>
      <c r="W37" s="15"/>
      <c r="X37" s="13"/>
      <c r="Y37" s="14"/>
      <c r="Z37" s="14"/>
      <c r="AA37" s="15"/>
      <c r="AB37" s="16"/>
      <c r="AC37" s="14"/>
      <c r="AD37" s="14"/>
      <c r="AE37" s="15"/>
      <c r="AF37">
        <v>0</v>
      </c>
    </row>
    <row r="38" spans="1:32">
      <c r="A38" s="75"/>
      <c r="B38" s="81"/>
      <c r="C38" s="31"/>
      <c r="D38" s="32"/>
      <c r="E38" s="33"/>
      <c r="F38" s="34"/>
      <c r="G38" s="35" t="s">
        <v>49</v>
      </c>
      <c r="H38" s="36"/>
      <c r="I38" s="37"/>
      <c r="J38" s="83">
        <v>3</v>
      </c>
      <c r="K38" s="82">
        <v>3</v>
      </c>
      <c r="L38" s="39"/>
      <c r="M38" s="37"/>
      <c r="N38" s="37"/>
      <c r="O38" s="38"/>
      <c r="P38" s="39"/>
      <c r="Q38" s="37"/>
      <c r="R38" s="37"/>
      <c r="S38" s="38"/>
      <c r="T38" s="39"/>
      <c r="U38" s="37"/>
      <c r="V38" s="37"/>
      <c r="W38" s="38"/>
      <c r="X38" s="36"/>
      <c r="Y38" s="37"/>
      <c r="Z38" s="37"/>
      <c r="AA38" s="38"/>
      <c r="AB38" s="39"/>
      <c r="AC38" s="37"/>
      <c r="AD38" s="37"/>
      <c r="AE38" s="38"/>
      <c r="AF38">
        <v>0</v>
      </c>
    </row>
    <row r="39" spans="1:32">
      <c r="A39" s="75"/>
      <c r="B39" s="81"/>
      <c r="C39" s="77"/>
      <c r="D39" s="58"/>
      <c r="E39" s="59"/>
      <c r="F39" s="60"/>
      <c r="G39" s="61"/>
      <c r="H39" s="62"/>
      <c r="I39" s="63"/>
      <c r="J39" s="63" t="s">
        <v>50</v>
      </c>
      <c r="K39" s="64"/>
      <c r="L39" s="65"/>
      <c r="M39" s="63"/>
      <c r="N39" s="63"/>
      <c r="O39" s="64"/>
      <c r="P39" s="65"/>
      <c r="Q39" s="63"/>
      <c r="R39" s="63"/>
      <c r="S39" s="64"/>
      <c r="T39" s="65"/>
      <c r="U39" s="63"/>
      <c r="V39" s="63"/>
      <c r="W39" s="64"/>
      <c r="X39" s="62"/>
      <c r="Y39" s="63"/>
      <c r="Z39" s="63"/>
      <c r="AA39" s="64"/>
      <c r="AB39" s="65"/>
      <c r="AC39" s="63"/>
      <c r="AD39" s="63"/>
      <c r="AE39" s="64"/>
      <c r="AF39">
        <v>0</v>
      </c>
    </row>
    <row r="40" spans="1:32">
      <c r="A40" s="75"/>
      <c r="B40" s="81"/>
      <c r="C40" s="79" t="s">
        <v>51</v>
      </c>
      <c r="D40" s="66"/>
      <c r="E40" s="67" t="s">
        <v>26</v>
      </c>
      <c r="F40" s="80" t="s">
        <v>42</v>
      </c>
      <c r="G40" s="69">
        <v>50</v>
      </c>
      <c r="H40" s="13"/>
      <c r="I40" s="14"/>
      <c r="J40" s="14"/>
      <c r="K40" s="15"/>
      <c r="L40" s="16"/>
      <c r="M40" s="14"/>
      <c r="N40" s="14"/>
      <c r="O40" s="15"/>
      <c r="P40" s="16"/>
      <c r="Q40" s="14"/>
      <c r="R40" s="14"/>
      <c r="S40" s="15"/>
      <c r="T40" s="16"/>
      <c r="U40" s="14"/>
      <c r="V40" s="14"/>
      <c r="W40" s="15"/>
      <c r="X40" s="13"/>
      <c r="Y40" s="14"/>
      <c r="Z40" s="14"/>
      <c r="AA40" s="15"/>
      <c r="AB40" s="16"/>
      <c r="AC40" s="14"/>
      <c r="AD40" s="14"/>
      <c r="AE40" s="15"/>
      <c r="AF40">
        <v>0</v>
      </c>
    </row>
    <row r="41" spans="1:32">
      <c r="A41" s="75"/>
      <c r="B41" s="81"/>
      <c r="C41" s="31"/>
      <c r="D41" s="32"/>
      <c r="E41" s="33"/>
      <c r="F41" s="34"/>
      <c r="G41" s="35" t="s">
        <v>52</v>
      </c>
      <c r="H41" s="36"/>
      <c r="I41" s="37"/>
      <c r="J41" s="84" t="s">
        <v>53</v>
      </c>
      <c r="K41" s="82">
        <v>3</v>
      </c>
      <c r="L41" s="39" t="s">
        <v>50</v>
      </c>
      <c r="M41" s="37"/>
      <c r="N41" s="37"/>
      <c r="O41" s="38"/>
      <c r="P41" s="39"/>
      <c r="Q41" s="37"/>
      <c r="R41" s="37"/>
      <c r="S41" s="38"/>
      <c r="T41" s="39"/>
      <c r="U41" s="37"/>
      <c r="V41" s="37"/>
      <c r="W41" s="38"/>
      <c r="X41" s="36"/>
      <c r="Y41" s="37"/>
      <c r="Z41" s="37"/>
      <c r="AA41" s="38"/>
      <c r="AB41" s="39"/>
      <c r="AC41" s="37"/>
      <c r="AD41" s="37"/>
      <c r="AE41" s="38"/>
      <c r="AF41">
        <v>0</v>
      </c>
    </row>
    <row r="42" spans="1:32">
      <c r="A42" s="75"/>
      <c r="B42" s="81"/>
      <c r="C42" s="77"/>
      <c r="D42" s="58"/>
      <c r="E42" s="59"/>
      <c r="F42" s="60"/>
      <c r="G42" s="61"/>
      <c r="H42" s="62"/>
      <c r="I42" s="63"/>
      <c r="J42" s="63"/>
      <c r="K42" s="64" t="s">
        <v>50</v>
      </c>
      <c r="L42" s="65"/>
      <c r="M42" s="63"/>
      <c r="N42" s="63"/>
      <c r="O42" s="64"/>
      <c r="P42" s="65"/>
      <c r="Q42" s="63"/>
      <c r="R42" s="63"/>
      <c r="S42" s="64"/>
      <c r="T42" s="65"/>
      <c r="U42" s="63"/>
      <c r="V42" s="63"/>
      <c r="W42" s="64"/>
      <c r="X42" s="62"/>
      <c r="Y42" s="63"/>
      <c r="Z42" s="63"/>
      <c r="AA42" s="64"/>
      <c r="AB42" s="65"/>
      <c r="AC42" s="63"/>
      <c r="AD42" s="63"/>
      <c r="AE42" s="64"/>
      <c r="AF42">
        <v>0</v>
      </c>
    </row>
    <row r="43" spans="1:32">
      <c r="A43" s="75"/>
      <c r="B43" s="81"/>
      <c r="C43" s="79" t="s">
        <v>54</v>
      </c>
      <c r="D43" s="67" t="s">
        <v>55</v>
      </c>
      <c r="E43" s="67" t="s">
        <v>26</v>
      </c>
      <c r="F43" s="80" t="s">
        <v>42</v>
      </c>
      <c r="G43" s="69">
        <v>50</v>
      </c>
      <c r="H43" s="13"/>
      <c r="I43" s="14"/>
      <c r="J43" s="14"/>
      <c r="K43" s="15"/>
      <c r="L43" s="16"/>
      <c r="M43" s="14"/>
      <c r="N43" s="14"/>
      <c r="O43" s="15"/>
      <c r="P43" s="16"/>
      <c r="Q43" s="14"/>
      <c r="R43" s="14"/>
      <c r="S43" s="15"/>
      <c r="T43" s="16"/>
      <c r="U43" s="14"/>
      <c r="V43" s="14"/>
      <c r="W43" s="15"/>
      <c r="X43" s="13"/>
      <c r="Y43" s="14"/>
      <c r="Z43" s="14"/>
      <c r="AA43" s="15"/>
      <c r="AB43" s="16"/>
      <c r="AC43" s="14"/>
      <c r="AD43" s="14"/>
      <c r="AE43" s="15"/>
      <c r="AF43">
        <v>0</v>
      </c>
    </row>
    <row r="44" spans="1:32">
      <c r="A44" s="75"/>
      <c r="B44" s="81"/>
      <c r="C44" s="31"/>
      <c r="D44" s="32"/>
      <c r="E44" s="33"/>
      <c r="F44" s="34"/>
      <c r="G44" s="35" t="s">
        <v>52</v>
      </c>
      <c r="H44" s="36"/>
      <c r="I44" s="37"/>
      <c r="J44" s="37"/>
      <c r="K44" s="85" t="s">
        <v>53</v>
      </c>
      <c r="L44" s="86">
        <v>4</v>
      </c>
      <c r="M44" s="37"/>
      <c r="N44" s="37"/>
      <c r="O44" s="38"/>
      <c r="P44" s="39"/>
      <c r="Q44" s="37"/>
      <c r="R44" s="37"/>
      <c r="S44" s="38"/>
      <c r="T44" s="39"/>
      <c r="U44" s="37"/>
      <c r="V44" s="37"/>
      <c r="W44" s="38"/>
      <c r="X44" s="36"/>
      <c r="Y44" s="37"/>
      <c r="Z44" s="37"/>
      <c r="AA44" s="38"/>
      <c r="AB44" s="39"/>
      <c r="AC44" s="37"/>
      <c r="AD44" s="37"/>
      <c r="AE44" s="38"/>
      <c r="AF44">
        <v>0</v>
      </c>
    </row>
    <row r="45" spans="1:32">
      <c r="A45" s="75"/>
      <c r="B45" s="81"/>
      <c r="C45" s="77"/>
      <c r="D45" s="58"/>
      <c r="E45" s="59"/>
      <c r="F45" s="60"/>
      <c r="G45" s="61"/>
      <c r="H45" s="62"/>
      <c r="I45" s="63"/>
      <c r="J45" s="63"/>
      <c r="K45" s="64"/>
      <c r="L45" s="65" t="s">
        <v>50</v>
      </c>
      <c r="M45" s="63"/>
      <c r="N45" s="63"/>
      <c r="O45" s="64"/>
      <c r="P45" s="65"/>
      <c r="Q45" s="63"/>
      <c r="R45" s="63"/>
      <c r="S45" s="64"/>
      <c r="T45" s="65"/>
      <c r="U45" s="63"/>
      <c r="V45" s="63"/>
      <c r="W45" s="64"/>
      <c r="X45" s="62"/>
      <c r="Y45" s="63"/>
      <c r="Z45" s="63"/>
      <c r="AA45" s="64"/>
      <c r="AB45" s="65"/>
      <c r="AC45" s="63"/>
      <c r="AD45" s="63"/>
      <c r="AE45" s="64"/>
      <c r="AF45">
        <v>0</v>
      </c>
    </row>
    <row r="46" spans="1:32">
      <c r="A46" s="75"/>
      <c r="B46" s="81"/>
      <c r="C46" s="79" t="s">
        <v>56</v>
      </c>
      <c r="D46" s="67" t="s">
        <v>55</v>
      </c>
      <c r="E46" s="67" t="s">
        <v>26</v>
      </c>
      <c r="F46" s="80" t="s">
        <v>42</v>
      </c>
      <c r="G46" s="69">
        <v>50</v>
      </c>
      <c r="H46" s="13"/>
      <c r="I46" s="14"/>
      <c r="J46" s="14"/>
      <c r="K46" s="15"/>
      <c r="L46" s="16" t="s">
        <v>53</v>
      </c>
      <c r="M46" s="14"/>
      <c r="N46" s="14"/>
      <c r="O46" s="15"/>
      <c r="P46" s="16"/>
      <c r="Q46" s="14"/>
      <c r="R46" s="14"/>
      <c r="S46" s="15"/>
      <c r="T46" s="16"/>
      <c r="U46" s="14"/>
      <c r="V46" s="14"/>
      <c r="W46" s="15"/>
      <c r="X46" s="13"/>
      <c r="Y46" s="14"/>
      <c r="Z46" s="14"/>
      <c r="AA46" s="15"/>
      <c r="AB46" s="16"/>
      <c r="AC46" s="14"/>
      <c r="AD46" s="14"/>
      <c r="AE46" s="15"/>
      <c r="AF46">
        <v>0</v>
      </c>
    </row>
    <row r="47" spans="1:32">
      <c r="A47" s="75"/>
      <c r="B47" s="81"/>
      <c r="C47" s="31"/>
      <c r="D47" s="32"/>
      <c r="E47" s="33"/>
      <c r="F47" s="34"/>
      <c r="G47" s="35" t="s">
        <v>52</v>
      </c>
      <c r="H47" s="36"/>
      <c r="I47" s="37"/>
      <c r="J47" s="37"/>
      <c r="K47" s="38"/>
      <c r="L47" s="86">
        <v>4</v>
      </c>
      <c r="M47" s="37"/>
      <c r="N47" s="37"/>
      <c r="O47" s="38"/>
      <c r="P47" s="39"/>
      <c r="Q47" s="37"/>
      <c r="R47" s="37"/>
      <c r="S47" s="38"/>
      <c r="T47" s="39"/>
      <c r="U47" s="37"/>
      <c r="V47" s="37"/>
      <c r="W47" s="38"/>
      <c r="X47" s="36"/>
      <c r="Y47" s="37"/>
      <c r="Z47" s="37"/>
      <c r="AA47" s="38"/>
      <c r="AB47" s="39"/>
      <c r="AC47" s="37"/>
      <c r="AD47" s="37"/>
      <c r="AE47" s="38"/>
      <c r="AF47">
        <v>0</v>
      </c>
    </row>
    <row r="48" spans="1:32">
      <c r="A48" s="75"/>
      <c r="B48" s="81"/>
      <c r="C48" s="77"/>
      <c r="D48" s="58"/>
      <c r="E48" s="59"/>
      <c r="F48" s="60"/>
      <c r="G48" s="61"/>
      <c r="H48" s="62"/>
      <c r="I48" s="63"/>
      <c r="J48" s="63"/>
      <c r="K48" s="64"/>
      <c r="L48" s="65" t="s">
        <v>50</v>
      </c>
      <c r="M48" s="63"/>
      <c r="N48" s="63"/>
      <c r="O48" s="64"/>
      <c r="P48" s="65"/>
      <c r="Q48" s="63"/>
      <c r="R48" s="63"/>
      <c r="S48" s="64"/>
      <c r="T48" s="65"/>
      <c r="U48" s="63"/>
      <c r="V48" s="63"/>
      <c r="W48" s="64"/>
      <c r="X48" s="62"/>
      <c r="Y48" s="63"/>
      <c r="Z48" s="63"/>
      <c r="AA48" s="64"/>
      <c r="AB48" s="65"/>
      <c r="AC48" s="63"/>
      <c r="AD48" s="63"/>
      <c r="AE48" s="64"/>
      <c r="AF48">
        <v>0</v>
      </c>
    </row>
    <row r="49" spans="1:32">
      <c r="A49" s="75"/>
      <c r="B49" s="81"/>
      <c r="C49" s="406" t="s">
        <v>57</v>
      </c>
      <c r="D49" s="67" t="s">
        <v>55</v>
      </c>
      <c r="E49" s="67" t="s">
        <v>58</v>
      </c>
      <c r="F49" s="80" t="s">
        <v>42</v>
      </c>
      <c r="G49" s="87" t="s">
        <v>59</v>
      </c>
      <c r="H49" s="13"/>
      <c r="I49" s="14"/>
      <c r="J49" s="14"/>
      <c r="K49" s="15"/>
      <c r="L49" s="16" t="s">
        <v>60</v>
      </c>
      <c r="M49" s="14"/>
      <c r="N49" s="14"/>
      <c r="O49" s="15"/>
      <c r="P49" s="16"/>
      <c r="Q49" s="14"/>
      <c r="R49" s="14"/>
      <c r="S49" s="15"/>
      <c r="T49" s="16"/>
      <c r="U49" s="14"/>
      <c r="V49" s="14"/>
      <c r="W49" s="15"/>
      <c r="X49" s="13"/>
      <c r="Y49" s="14"/>
      <c r="Z49" s="14"/>
      <c r="AA49" s="15"/>
      <c r="AB49" s="16"/>
      <c r="AC49" s="14"/>
      <c r="AD49" s="14"/>
      <c r="AE49" s="15"/>
      <c r="AF49">
        <v>0</v>
      </c>
    </row>
    <row r="50" spans="1:32">
      <c r="A50" s="75"/>
      <c r="B50" s="81"/>
      <c r="C50" s="407"/>
      <c r="D50" s="32"/>
      <c r="E50" s="33"/>
      <c r="F50" s="34"/>
      <c r="G50" s="35"/>
      <c r="H50" s="36"/>
      <c r="I50" s="37"/>
      <c r="J50" s="37"/>
      <c r="K50" s="38"/>
      <c r="L50" s="86">
        <v>4</v>
      </c>
      <c r="M50" s="37"/>
      <c r="N50" s="37"/>
      <c r="O50" s="38"/>
      <c r="P50" s="39"/>
      <c r="Q50" s="37"/>
      <c r="R50" s="37"/>
      <c r="S50" s="38"/>
      <c r="T50" s="39"/>
      <c r="U50" s="37"/>
      <c r="V50" s="37"/>
      <c r="W50" s="38"/>
      <c r="X50" s="36"/>
      <c r="Y50" s="37"/>
      <c r="Z50" s="37"/>
      <c r="AA50" s="38"/>
      <c r="AB50" s="39"/>
      <c r="AC50" s="37"/>
      <c r="AD50" s="37"/>
      <c r="AE50" s="38"/>
      <c r="AF50">
        <v>0</v>
      </c>
    </row>
    <row r="51" spans="1:32">
      <c r="A51" s="75"/>
      <c r="B51" s="81"/>
      <c r="C51" s="408"/>
      <c r="D51" s="58"/>
      <c r="E51" s="59"/>
      <c r="F51" s="60"/>
      <c r="G51" s="61"/>
      <c r="H51" s="62"/>
      <c r="I51" s="63"/>
      <c r="J51" s="63"/>
      <c r="K51" s="64"/>
      <c r="L51" s="65" t="s">
        <v>50</v>
      </c>
      <c r="M51" s="63"/>
      <c r="N51" s="63"/>
      <c r="O51" s="64"/>
      <c r="P51" s="65"/>
      <c r="Q51" s="63"/>
      <c r="R51" s="63"/>
      <c r="S51" s="64"/>
      <c r="T51" s="65"/>
      <c r="U51" s="63"/>
      <c r="V51" s="63"/>
      <c r="W51" s="64"/>
      <c r="X51" s="62"/>
      <c r="Y51" s="63"/>
      <c r="Z51" s="63"/>
      <c r="AA51" s="64"/>
      <c r="AB51" s="65"/>
      <c r="AC51" s="63"/>
      <c r="AD51" s="63"/>
      <c r="AE51" s="64"/>
      <c r="AF51">
        <v>0</v>
      </c>
    </row>
    <row r="52" spans="1:32">
      <c r="A52" s="75"/>
      <c r="B52" s="81"/>
      <c r="C52" s="406" t="s">
        <v>61</v>
      </c>
      <c r="D52" s="66"/>
      <c r="E52" s="67" t="s">
        <v>47</v>
      </c>
      <c r="F52" s="68" t="s">
        <v>35</v>
      </c>
      <c r="G52" s="69"/>
      <c r="H52" s="13"/>
      <c r="I52" s="14"/>
      <c r="J52" s="14"/>
      <c r="K52" s="15"/>
      <c r="L52" s="16"/>
      <c r="M52" s="405"/>
      <c r="N52" s="14"/>
      <c r="O52" s="15"/>
      <c r="P52" s="16"/>
      <c r="Q52" s="14"/>
      <c r="R52" s="14"/>
      <c r="S52" s="15"/>
      <c r="T52" s="16"/>
      <c r="U52" s="14"/>
      <c r="V52" s="14"/>
      <c r="W52" s="15"/>
      <c r="X52" s="13"/>
      <c r="Y52" s="14"/>
      <c r="Z52" s="14"/>
      <c r="AA52" s="15"/>
      <c r="AB52" s="16"/>
      <c r="AC52" s="14"/>
      <c r="AD52" s="14"/>
      <c r="AE52" s="15"/>
      <c r="AF52">
        <v>0</v>
      </c>
    </row>
    <row r="53" spans="1:32">
      <c r="A53" s="75"/>
      <c r="B53" s="81"/>
      <c r="C53" s="407"/>
      <c r="D53" s="32"/>
      <c r="E53" s="33"/>
      <c r="F53" s="34"/>
      <c r="G53" s="35"/>
      <c r="H53" s="36"/>
      <c r="I53" s="37"/>
      <c r="J53" s="37"/>
      <c r="K53" s="38"/>
      <c r="L53" s="88" t="s">
        <v>53</v>
      </c>
      <c r="M53" s="534">
        <v>2</v>
      </c>
      <c r="N53" s="37" t="s">
        <v>50</v>
      </c>
      <c r="O53" s="38"/>
      <c r="P53" s="39"/>
      <c r="Q53" s="37"/>
      <c r="R53" s="37"/>
      <c r="S53" s="38"/>
      <c r="T53" s="39"/>
      <c r="U53" s="37"/>
      <c r="V53" s="37"/>
      <c r="W53" s="38"/>
      <c r="X53" s="36"/>
      <c r="Y53" s="37"/>
      <c r="Z53" s="37"/>
      <c r="AA53" s="38"/>
      <c r="AB53" s="39"/>
      <c r="AC53" s="37"/>
      <c r="AD53" s="37"/>
      <c r="AE53" s="38"/>
      <c r="AF53">
        <v>0</v>
      </c>
    </row>
    <row r="54" spans="1:32">
      <c r="A54" s="75"/>
      <c r="B54" s="89"/>
      <c r="C54" s="408"/>
      <c r="D54" s="58"/>
      <c r="E54" s="59"/>
      <c r="F54" s="60"/>
      <c r="G54" s="61"/>
      <c r="H54" s="62"/>
      <c r="I54" s="63"/>
      <c r="J54" s="63"/>
      <c r="K54" s="64"/>
      <c r="L54" s="65"/>
      <c r="M54" s="536"/>
      <c r="N54" s="63"/>
      <c r="O54" s="64"/>
      <c r="P54" s="65"/>
      <c r="Q54" s="63"/>
      <c r="R54" s="63"/>
      <c r="S54" s="64"/>
      <c r="T54" s="65"/>
      <c r="U54" s="63"/>
      <c r="V54" s="63"/>
      <c r="W54" s="64"/>
      <c r="X54" s="62"/>
      <c r="Y54" s="63"/>
      <c r="Z54" s="63"/>
      <c r="AA54" s="64"/>
      <c r="AB54" s="65"/>
      <c r="AC54" s="63"/>
      <c r="AD54" s="63"/>
      <c r="AE54" s="64"/>
      <c r="AF54">
        <v>0</v>
      </c>
    </row>
    <row r="55" spans="1:32">
      <c r="A55" s="75"/>
      <c r="B55" s="90" t="s">
        <v>62</v>
      </c>
      <c r="C55" s="66" t="s">
        <v>63</v>
      </c>
      <c r="D55" s="66"/>
      <c r="E55" s="67" t="s">
        <v>47</v>
      </c>
      <c r="F55" s="80" t="s">
        <v>42</v>
      </c>
      <c r="G55" s="69">
        <v>20</v>
      </c>
      <c r="H55" s="13"/>
      <c r="I55" s="14"/>
      <c r="J55" s="14"/>
      <c r="K55" s="15"/>
      <c r="L55" s="16"/>
      <c r="M55" s="14"/>
      <c r="N55" s="14"/>
      <c r="O55" s="15"/>
      <c r="P55" s="16"/>
      <c r="Q55" s="14"/>
      <c r="R55" s="14"/>
      <c r="S55" s="15"/>
      <c r="T55" s="16"/>
      <c r="U55" s="14"/>
      <c r="V55" s="14"/>
      <c r="W55" s="15"/>
      <c r="X55" s="13"/>
      <c r="Y55" s="14"/>
      <c r="Z55" s="14"/>
      <c r="AA55" s="15"/>
      <c r="AB55" s="16"/>
      <c r="AC55" s="14"/>
      <c r="AD55" s="14"/>
      <c r="AE55" s="15"/>
      <c r="AF55">
        <v>0</v>
      </c>
    </row>
    <row r="56" spans="1:32">
      <c r="A56" s="75"/>
      <c r="B56" s="91"/>
      <c r="C56" s="32"/>
      <c r="D56" s="32"/>
      <c r="E56" s="33"/>
      <c r="F56" s="34"/>
      <c r="G56" s="35"/>
      <c r="H56" s="36"/>
      <c r="I56" s="37"/>
      <c r="J56" s="37"/>
      <c r="K56" s="38"/>
      <c r="L56" s="39"/>
      <c r="M56" s="92">
        <v>4</v>
      </c>
      <c r="O56" s="38"/>
      <c r="P56" s="39"/>
      <c r="Q56" s="37"/>
      <c r="R56" s="37"/>
      <c r="S56" s="38"/>
      <c r="T56" s="39"/>
      <c r="U56" s="37"/>
      <c r="V56" s="37"/>
      <c r="W56" s="38"/>
      <c r="X56" s="36"/>
      <c r="Y56" s="37"/>
      <c r="Z56" s="37"/>
      <c r="AA56" s="38"/>
      <c r="AB56" s="39"/>
      <c r="AC56" s="37"/>
      <c r="AD56" s="37"/>
      <c r="AE56" s="38"/>
      <c r="AF56">
        <v>0</v>
      </c>
    </row>
    <row r="57" spans="1:32">
      <c r="A57" s="75"/>
      <c r="B57" s="91"/>
      <c r="C57" s="58"/>
      <c r="D57" s="58"/>
      <c r="E57" s="59"/>
      <c r="F57" s="60"/>
      <c r="G57" s="61"/>
      <c r="H57" s="62"/>
      <c r="I57" s="63"/>
      <c r="J57" s="63"/>
      <c r="K57" s="64"/>
      <c r="L57" s="65"/>
      <c r="M57" s="63"/>
      <c r="N57" s="63"/>
      <c r="O57" s="64"/>
      <c r="P57" s="65"/>
      <c r="Q57" s="63"/>
      <c r="R57" s="63"/>
      <c r="S57" s="64"/>
      <c r="T57" s="65"/>
      <c r="U57" s="63"/>
      <c r="V57" s="63"/>
      <c r="W57" s="64"/>
      <c r="X57" s="62"/>
      <c r="Y57" s="63"/>
      <c r="Z57" s="63"/>
      <c r="AA57" s="64"/>
      <c r="AB57" s="65"/>
      <c r="AC57" s="63"/>
      <c r="AD57" s="63"/>
      <c r="AE57" s="64"/>
      <c r="AF57">
        <v>0</v>
      </c>
    </row>
    <row r="58" spans="1:32">
      <c r="A58" s="75"/>
      <c r="B58" s="91"/>
      <c r="C58" s="66" t="s">
        <v>64</v>
      </c>
      <c r="D58" s="67" t="s">
        <v>65</v>
      </c>
      <c r="E58" s="67" t="s">
        <v>26</v>
      </c>
      <c r="F58" s="80" t="s">
        <v>42</v>
      </c>
      <c r="G58" s="69">
        <v>80</v>
      </c>
      <c r="H58" s="13"/>
      <c r="I58" s="14"/>
      <c r="J58" s="14"/>
      <c r="K58" s="15"/>
      <c r="L58" s="16"/>
      <c r="M58" s="14"/>
      <c r="N58" s="14"/>
      <c r="O58" s="15"/>
      <c r="P58" s="16"/>
      <c r="Q58" s="14"/>
      <c r="R58" s="14"/>
      <c r="S58" s="15"/>
      <c r="T58" s="16"/>
      <c r="U58" s="14"/>
      <c r="V58" s="14"/>
      <c r="W58" s="15"/>
      <c r="X58" s="13"/>
      <c r="Y58" s="14"/>
      <c r="Z58" s="14"/>
      <c r="AA58" s="15"/>
      <c r="AB58" s="16"/>
      <c r="AC58" s="14"/>
      <c r="AD58" s="14"/>
      <c r="AE58" s="15"/>
      <c r="AF58">
        <v>0</v>
      </c>
    </row>
    <row r="59" spans="1:32">
      <c r="A59" s="75"/>
      <c r="B59" s="91"/>
      <c r="C59" s="32" t="s">
        <v>66</v>
      </c>
      <c r="D59" s="32"/>
      <c r="E59" s="33"/>
      <c r="F59" s="34"/>
      <c r="G59" s="35"/>
      <c r="H59" s="36"/>
      <c r="I59" s="37"/>
      <c r="J59" s="37"/>
      <c r="K59" s="38"/>
      <c r="L59" s="39"/>
      <c r="M59" s="84" t="s">
        <v>67</v>
      </c>
      <c r="N59" s="92">
        <v>4</v>
      </c>
      <c r="O59" s="38"/>
      <c r="P59" s="39"/>
      <c r="Q59" s="37"/>
      <c r="R59" s="37"/>
      <c r="S59" s="38"/>
      <c r="T59" s="39"/>
      <c r="U59" s="37"/>
      <c r="V59" s="37"/>
      <c r="W59" s="38"/>
      <c r="X59" s="36"/>
      <c r="Y59" s="37"/>
      <c r="Z59" s="37"/>
      <c r="AA59" s="38"/>
      <c r="AB59" s="39"/>
      <c r="AC59" s="37"/>
      <c r="AD59" s="37"/>
      <c r="AE59" s="38"/>
      <c r="AF59">
        <v>0</v>
      </c>
    </row>
    <row r="60" spans="1:32">
      <c r="A60" s="75"/>
      <c r="B60" s="91"/>
      <c r="C60" s="58"/>
      <c r="D60" s="58"/>
      <c r="E60" s="59"/>
      <c r="F60" s="60"/>
      <c r="G60" s="61"/>
      <c r="H60" s="62"/>
      <c r="I60" s="63"/>
      <c r="J60" s="63"/>
      <c r="K60" s="64"/>
      <c r="L60" s="65"/>
      <c r="M60" s="63"/>
      <c r="N60" s="63"/>
      <c r="O60" s="64"/>
      <c r="P60" s="65"/>
      <c r="Q60" s="63"/>
      <c r="R60" s="63"/>
      <c r="S60" s="64"/>
      <c r="T60" s="65"/>
      <c r="U60" s="63"/>
      <c r="V60" s="63"/>
      <c r="W60" s="64"/>
      <c r="X60" s="62"/>
      <c r="Y60" s="63"/>
      <c r="Z60" s="63"/>
      <c r="AA60" s="64"/>
      <c r="AB60" s="65"/>
      <c r="AC60" s="63"/>
      <c r="AD60" s="63"/>
      <c r="AE60" s="64"/>
      <c r="AF60">
        <v>0</v>
      </c>
    </row>
    <row r="61" spans="1:32">
      <c r="A61" s="75"/>
      <c r="B61" s="91"/>
      <c r="C61" s="510" t="s">
        <v>68</v>
      </c>
      <c r="D61" s="510"/>
      <c r="E61" s="511"/>
      <c r="F61" s="512" t="s">
        <v>35</v>
      </c>
      <c r="G61" s="513"/>
      <c r="H61" s="514"/>
      <c r="I61" s="515"/>
      <c r="J61" s="515"/>
      <c r="K61" s="516"/>
      <c r="L61" s="517"/>
      <c r="M61" s="515"/>
      <c r="N61" s="515"/>
      <c r="O61" s="516"/>
      <c r="P61" s="517"/>
      <c r="Q61" s="515"/>
      <c r="R61" s="515"/>
      <c r="S61" s="516"/>
      <c r="T61" s="517"/>
      <c r="U61" s="515"/>
      <c r="V61" s="515"/>
      <c r="W61" s="516"/>
      <c r="X61" s="514"/>
      <c r="Y61" s="515"/>
      <c r="Z61" s="515"/>
      <c r="AA61" s="516"/>
      <c r="AB61" s="517"/>
      <c r="AC61" s="515"/>
      <c r="AD61" s="515"/>
      <c r="AE61" s="516"/>
      <c r="AF61">
        <v>0</v>
      </c>
    </row>
    <row r="62" spans="1:32">
      <c r="A62" s="75"/>
      <c r="B62" s="91"/>
      <c r="C62" s="518"/>
      <c r="D62" s="518"/>
      <c r="E62" s="519"/>
      <c r="F62" s="520"/>
      <c r="G62" s="521"/>
      <c r="H62" s="522"/>
      <c r="I62" s="523"/>
      <c r="J62" s="523"/>
      <c r="K62" s="524"/>
      <c r="L62" s="525"/>
      <c r="M62" s="523"/>
      <c r="N62" s="523">
        <v>2</v>
      </c>
      <c r="O62" s="524"/>
      <c r="P62" s="525"/>
      <c r="Q62" s="523"/>
      <c r="R62" s="523"/>
      <c r="S62" s="524"/>
      <c r="T62" s="525"/>
      <c r="U62" s="523"/>
      <c r="V62" s="523"/>
      <c r="W62" s="524"/>
      <c r="X62" s="522"/>
      <c r="Y62" s="523"/>
      <c r="Z62" s="523"/>
      <c r="AA62" s="524"/>
      <c r="AB62" s="525"/>
      <c r="AC62" s="523"/>
      <c r="AD62" s="523"/>
      <c r="AE62" s="524"/>
      <c r="AF62">
        <v>0</v>
      </c>
    </row>
    <row r="63" spans="1:32">
      <c r="A63" s="75"/>
      <c r="B63" s="91"/>
      <c r="C63" s="526"/>
      <c r="D63" s="526"/>
      <c r="E63" s="527"/>
      <c r="F63" s="528"/>
      <c r="G63" s="529"/>
      <c r="H63" s="530"/>
      <c r="I63" s="531"/>
      <c r="J63" s="531"/>
      <c r="K63" s="532"/>
      <c r="L63" s="533"/>
      <c r="M63" s="531"/>
      <c r="N63" s="531"/>
      <c r="O63" s="532"/>
      <c r="P63" s="533"/>
      <c r="Q63" s="531"/>
      <c r="R63" s="531"/>
      <c r="S63" s="532"/>
      <c r="T63" s="533"/>
      <c r="U63" s="531"/>
      <c r="V63" s="531"/>
      <c r="W63" s="532"/>
      <c r="X63" s="530"/>
      <c r="Y63" s="531"/>
      <c r="Z63" s="531"/>
      <c r="AA63" s="532"/>
      <c r="AB63" s="533"/>
      <c r="AC63" s="531"/>
      <c r="AD63" s="531"/>
      <c r="AE63" s="532"/>
      <c r="AF63">
        <v>0</v>
      </c>
    </row>
    <row r="64" spans="1:32">
      <c r="A64" s="75"/>
      <c r="B64" s="91"/>
      <c r="C64" s="510" t="s">
        <v>69</v>
      </c>
      <c r="D64" s="510"/>
      <c r="E64" s="511"/>
      <c r="F64" s="512" t="s">
        <v>35</v>
      </c>
      <c r="G64" s="513"/>
      <c r="H64" s="514"/>
      <c r="I64" s="515"/>
      <c r="J64" s="515"/>
      <c r="K64" s="516"/>
      <c r="L64" s="517"/>
      <c r="M64" s="515"/>
      <c r="N64" s="515"/>
      <c r="O64" s="516"/>
      <c r="P64" s="517"/>
      <c r="Q64" s="515"/>
      <c r="R64" s="515"/>
      <c r="S64" s="516"/>
      <c r="T64" s="517"/>
      <c r="U64" s="515"/>
      <c r="V64" s="515"/>
      <c r="W64" s="516"/>
      <c r="X64" s="514"/>
      <c r="Y64" s="515"/>
      <c r="Z64" s="515"/>
      <c r="AA64" s="516"/>
      <c r="AB64" s="517"/>
      <c r="AC64" s="515"/>
      <c r="AD64" s="515"/>
      <c r="AE64" s="516"/>
      <c r="AF64">
        <v>0</v>
      </c>
    </row>
    <row r="65" spans="1:32">
      <c r="A65" s="75"/>
      <c r="B65" s="91"/>
      <c r="C65" s="518"/>
      <c r="D65" s="518"/>
      <c r="E65" s="519"/>
      <c r="F65" s="520"/>
      <c r="G65" s="521"/>
      <c r="H65" s="522"/>
      <c r="I65" s="523"/>
      <c r="J65" s="523"/>
      <c r="K65" s="524"/>
      <c r="L65" s="525"/>
      <c r="M65" s="523"/>
      <c r="N65" s="523">
        <v>2</v>
      </c>
      <c r="O65" s="524"/>
      <c r="P65" s="525"/>
      <c r="Q65" s="523"/>
      <c r="R65" s="523"/>
      <c r="S65" s="524"/>
      <c r="T65" s="525"/>
      <c r="U65" s="523"/>
      <c r="V65" s="523"/>
      <c r="W65" s="524"/>
      <c r="X65" s="522"/>
      <c r="Y65" s="523"/>
      <c r="Z65" s="523"/>
      <c r="AA65" s="524"/>
      <c r="AB65" s="525"/>
      <c r="AC65" s="523"/>
      <c r="AD65" s="523"/>
      <c r="AE65" s="524"/>
      <c r="AF65">
        <v>0</v>
      </c>
    </row>
    <row r="66" spans="1:32">
      <c r="A66" s="75"/>
      <c r="B66" s="91"/>
      <c r="C66" s="526"/>
      <c r="D66" s="526"/>
      <c r="E66" s="527"/>
      <c r="F66" s="528"/>
      <c r="G66" s="529"/>
      <c r="H66" s="530"/>
      <c r="I66" s="531"/>
      <c r="J66" s="531"/>
      <c r="K66" s="532"/>
      <c r="L66" s="533"/>
      <c r="M66" s="531"/>
      <c r="N66" s="531"/>
      <c r="O66" s="532"/>
      <c r="P66" s="533"/>
      <c r="Q66" s="531"/>
      <c r="R66" s="531"/>
      <c r="S66" s="532"/>
      <c r="T66" s="533"/>
      <c r="U66" s="531"/>
      <c r="V66" s="531"/>
      <c r="W66" s="532"/>
      <c r="X66" s="530"/>
      <c r="Y66" s="531"/>
      <c r="Z66" s="531"/>
      <c r="AA66" s="532"/>
      <c r="AB66" s="533"/>
      <c r="AC66" s="531"/>
      <c r="AD66" s="531"/>
      <c r="AE66" s="532"/>
      <c r="AF66">
        <v>0</v>
      </c>
    </row>
    <row r="67" spans="1:32">
      <c r="A67" s="75"/>
      <c r="B67" s="91"/>
      <c r="C67" s="510" t="s">
        <v>70</v>
      </c>
      <c r="D67" s="510"/>
      <c r="E67" s="511"/>
      <c r="F67" s="512" t="s">
        <v>35</v>
      </c>
      <c r="G67" s="513"/>
      <c r="H67" s="514"/>
      <c r="I67" s="515"/>
      <c r="J67" s="515"/>
      <c r="K67" s="516"/>
      <c r="L67" s="517"/>
      <c r="M67" s="515"/>
      <c r="N67" s="515"/>
      <c r="O67" s="516"/>
      <c r="P67" s="517"/>
      <c r="Q67" s="515"/>
      <c r="R67" s="515"/>
      <c r="S67" s="516"/>
      <c r="T67" s="517"/>
      <c r="U67" s="515"/>
      <c r="V67" s="515"/>
      <c r="W67" s="516"/>
      <c r="X67" s="514"/>
      <c r="Y67" s="515"/>
      <c r="Z67" s="515"/>
      <c r="AA67" s="516"/>
      <c r="AB67" s="517"/>
      <c r="AC67" s="515"/>
      <c r="AD67" s="515"/>
      <c r="AE67" s="516"/>
      <c r="AF67">
        <v>0</v>
      </c>
    </row>
    <row r="68" spans="1:32">
      <c r="A68" s="75"/>
      <c r="B68" s="91"/>
      <c r="C68" s="518"/>
      <c r="D68" s="518"/>
      <c r="E68" s="519"/>
      <c r="F68" s="520"/>
      <c r="G68" s="521"/>
      <c r="H68" s="522"/>
      <c r="I68" s="523"/>
      <c r="J68" s="523"/>
      <c r="K68" s="524"/>
      <c r="L68" s="525"/>
      <c r="M68" s="523"/>
      <c r="N68" s="523">
        <v>2</v>
      </c>
      <c r="O68" s="524"/>
      <c r="P68" s="525"/>
      <c r="Q68" s="523"/>
      <c r="R68" s="523"/>
      <c r="S68" s="524"/>
      <c r="T68" s="525"/>
      <c r="U68" s="523"/>
      <c r="V68" s="523"/>
      <c r="W68" s="524"/>
      <c r="X68" s="522"/>
      <c r="Y68" s="523"/>
      <c r="Z68" s="523"/>
      <c r="AA68" s="524"/>
      <c r="AB68" s="525"/>
      <c r="AC68" s="523"/>
      <c r="AD68" s="523"/>
      <c r="AE68" s="524"/>
      <c r="AF68">
        <v>0</v>
      </c>
    </row>
    <row r="69" spans="1:32">
      <c r="A69" s="75"/>
      <c r="B69" s="91"/>
      <c r="C69" s="526"/>
      <c r="D69" s="526"/>
      <c r="E69" s="527"/>
      <c r="F69" s="528"/>
      <c r="G69" s="529"/>
      <c r="H69" s="530"/>
      <c r="I69" s="531"/>
      <c r="J69" s="531"/>
      <c r="K69" s="532"/>
      <c r="L69" s="533"/>
      <c r="M69" s="531"/>
      <c r="N69" s="531"/>
      <c r="O69" s="532"/>
      <c r="P69" s="533"/>
      <c r="Q69" s="531"/>
      <c r="R69" s="531"/>
      <c r="S69" s="532"/>
      <c r="T69" s="533"/>
      <c r="U69" s="531"/>
      <c r="V69" s="531"/>
      <c r="W69" s="532"/>
      <c r="X69" s="530"/>
      <c r="Y69" s="531"/>
      <c r="Z69" s="531"/>
      <c r="AA69" s="532"/>
      <c r="AB69" s="533"/>
      <c r="AC69" s="531"/>
      <c r="AD69" s="531"/>
      <c r="AE69" s="532"/>
      <c r="AF69">
        <v>0</v>
      </c>
    </row>
    <row r="70" spans="1:32">
      <c r="A70" s="75"/>
      <c r="B70" s="91"/>
      <c r="C70" s="409" t="s">
        <v>71</v>
      </c>
      <c r="D70" s="66"/>
      <c r="E70" s="67"/>
      <c r="F70" s="68" t="s">
        <v>35</v>
      </c>
      <c r="G70" s="69"/>
      <c r="H70" s="13"/>
      <c r="I70" s="14"/>
      <c r="J70" s="14"/>
      <c r="K70" s="15"/>
      <c r="L70" s="16"/>
      <c r="M70" s="14"/>
      <c r="N70" s="14"/>
      <c r="O70" s="15"/>
      <c r="P70" s="537"/>
      <c r="Q70" s="14"/>
      <c r="R70" s="14"/>
      <c r="S70" s="15"/>
      <c r="T70" s="16"/>
      <c r="U70" s="14"/>
      <c r="V70" s="14"/>
      <c r="W70" s="15"/>
      <c r="X70" s="13"/>
      <c r="Y70" s="14"/>
      <c r="Z70" s="14"/>
      <c r="AA70" s="15"/>
      <c r="AB70" s="16"/>
      <c r="AC70" s="14"/>
      <c r="AD70" s="14"/>
      <c r="AE70" s="15"/>
      <c r="AF70">
        <v>0</v>
      </c>
    </row>
    <row r="71" spans="1:32">
      <c r="A71" s="75"/>
      <c r="B71" s="91"/>
      <c r="C71" s="410"/>
      <c r="D71" s="32"/>
      <c r="E71" s="33"/>
      <c r="F71" s="34"/>
      <c r="G71" s="35"/>
      <c r="H71" s="36"/>
      <c r="I71" s="37"/>
      <c r="J71" s="37"/>
      <c r="K71" s="38"/>
      <c r="L71" s="39"/>
      <c r="M71" s="37"/>
      <c r="N71" s="37"/>
      <c r="O71" s="38"/>
      <c r="P71" s="535">
        <v>2</v>
      </c>
      <c r="Q71" s="37"/>
      <c r="R71" s="37"/>
      <c r="S71" s="38"/>
      <c r="T71" s="39"/>
      <c r="U71" s="37"/>
      <c r="V71" s="37"/>
      <c r="W71" s="38"/>
      <c r="X71" s="36"/>
      <c r="Y71" s="37"/>
      <c r="Z71" s="37"/>
      <c r="AA71" s="38"/>
      <c r="AB71" s="39"/>
      <c r="AC71" s="37"/>
      <c r="AD71" s="37"/>
      <c r="AE71" s="38"/>
      <c r="AF71">
        <v>0</v>
      </c>
    </row>
    <row r="72" spans="1:32">
      <c r="A72" s="75"/>
      <c r="B72" s="93"/>
      <c r="C72" s="411"/>
      <c r="D72" s="58"/>
      <c r="E72" s="59"/>
      <c r="F72" s="60"/>
      <c r="G72" s="61"/>
      <c r="H72" s="62"/>
      <c r="I72" s="63"/>
      <c r="J72" s="63"/>
      <c r="K72" s="64"/>
      <c r="L72" s="65"/>
      <c r="M72" s="63"/>
      <c r="N72" s="63"/>
      <c r="O72" s="64"/>
      <c r="P72" s="538"/>
      <c r="Q72" s="63"/>
      <c r="R72" s="63"/>
      <c r="S72" s="64"/>
      <c r="T72" s="65"/>
      <c r="U72" s="63"/>
      <c r="V72" s="63"/>
      <c r="W72" s="64"/>
      <c r="X72" s="62"/>
      <c r="Y72" s="63"/>
      <c r="Z72" s="63"/>
      <c r="AA72" s="64"/>
      <c r="AB72" s="65"/>
      <c r="AC72" s="63"/>
      <c r="AD72" s="63"/>
      <c r="AE72" s="64"/>
      <c r="AF72">
        <v>0</v>
      </c>
    </row>
    <row r="73" spans="1:32">
      <c r="A73" s="75"/>
      <c r="B73" s="94" t="s">
        <v>72</v>
      </c>
      <c r="C73" s="66" t="s">
        <v>73</v>
      </c>
      <c r="D73" s="67" t="s">
        <v>74</v>
      </c>
      <c r="E73" s="67" t="s">
        <v>391</v>
      </c>
      <c r="F73" s="68" t="s">
        <v>35</v>
      </c>
      <c r="G73" s="69"/>
      <c r="H73" s="13"/>
      <c r="I73" s="14"/>
      <c r="J73" s="14"/>
      <c r="K73" s="15"/>
      <c r="L73" s="16"/>
      <c r="M73" s="14"/>
      <c r="N73" s="14"/>
      <c r="O73" s="15"/>
      <c r="P73" s="16"/>
      <c r="Q73" s="14"/>
      <c r="R73" s="14"/>
      <c r="S73" s="15"/>
      <c r="T73" s="16"/>
      <c r="U73" s="14"/>
      <c r="V73" s="14"/>
      <c r="W73" s="15"/>
      <c r="X73" s="13"/>
      <c r="Y73" s="14"/>
      <c r="Z73" s="14"/>
      <c r="AA73" s="15"/>
      <c r="AB73" s="16"/>
      <c r="AC73" s="14"/>
      <c r="AD73" s="14"/>
      <c r="AE73" s="15"/>
      <c r="AF73">
        <v>0</v>
      </c>
    </row>
    <row r="74" spans="1:32">
      <c r="A74" s="75"/>
      <c r="B74" s="94"/>
      <c r="C74" s="32" t="s">
        <v>76</v>
      </c>
      <c r="D74" s="32"/>
      <c r="E74" s="33"/>
      <c r="F74" s="34"/>
      <c r="G74" s="35"/>
      <c r="H74" s="36"/>
      <c r="I74" s="37"/>
      <c r="J74" s="37"/>
      <c r="K74" s="38"/>
      <c r="L74" s="39"/>
      <c r="M74" s="37"/>
      <c r="N74" s="37"/>
      <c r="O74" s="95">
        <v>4</v>
      </c>
      <c r="P74" s="96">
        <v>2</v>
      </c>
      <c r="Q74" s="37"/>
      <c r="R74" s="37"/>
      <c r="S74" s="38"/>
      <c r="T74" s="39"/>
      <c r="U74" s="37"/>
      <c r="V74" s="37"/>
      <c r="W74" s="38"/>
      <c r="X74" s="36"/>
      <c r="Y74" s="37"/>
      <c r="Z74" s="37"/>
      <c r="AA74" s="38"/>
      <c r="AB74" s="39"/>
      <c r="AC74" s="37"/>
      <c r="AD74" s="37"/>
      <c r="AE74" s="38"/>
      <c r="AF74">
        <v>0</v>
      </c>
    </row>
    <row r="75" spans="1:32">
      <c r="A75" s="75"/>
      <c r="B75" s="94"/>
      <c r="C75" s="58"/>
      <c r="D75" s="58"/>
      <c r="E75" s="59"/>
      <c r="F75" s="60"/>
      <c r="G75" s="61"/>
      <c r="H75" s="62"/>
      <c r="I75" s="63"/>
      <c r="J75" s="63"/>
      <c r="K75" s="64"/>
      <c r="L75" s="65"/>
      <c r="M75" s="63"/>
      <c r="N75" s="63"/>
      <c r="O75" s="64"/>
      <c r="P75" s="65"/>
      <c r="Q75" s="63"/>
      <c r="R75" s="63"/>
      <c r="S75" s="64"/>
      <c r="T75" s="65"/>
      <c r="U75" s="63"/>
      <c r="V75" s="63"/>
      <c r="W75" s="64"/>
      <c r="X75" s="62"/>
      <c r="Y75" s="63"/>
      <c r="Z75" s="63"/>
      <c r="AA75" s="64"/>
      <c r="AB75" s="65"/>
      <c r="AC75" s="63"/>
      <c r="AD75" s="63"/>
      <c r="AE75" s="64"/>
      <c r="AF75">
        <v>0</v>
      </c>
    </row>
    <row r="76" spans="1:32">
      <c r="A76" s="75"/>
      <c r="B76" s="94"/>
      <c r="C76" s="630" t="s">
        <v>77</v>
      </c>
      <c r="D76" s="67" t="s">
        <v>65</v>
      </c>
      <c r="E76" s="67" t="s">
        <v>595</v>
      </c>
      <c r="F76" s="68" t="s">
        <v>35</v>
      </c>
      <c r="G76" s="69"/>
      <c r="H76" s="13"/>
      <c r="I76" s="14"/>
      <c r="J76" s="14"/>
      <c r="K76" s="15"/>
      <c r="L76" s="16"/>
      <c r="M76" s="14"/>
      <c r="N76" s="14"/>
      <c r="O76" s="15"/>
      <c r="P76" s="16"/>
      <c r="Q76" s="14"/>
      <c r="R76" s="14"/>
      <c r="S76" s="15"/>
      <c r="T76" s="16"/>
      <c r="U76" s="14"/>
      <c r="V76" s="14"/>
      <c r="W76" s="15"/>
      <c r="X76" s="13"/>
      <c r="Y76" s="14"/>
      <c r="Z76" s="14"/>
      <c r="AA76" s="15"/>
      <c r="AB76" s="16"/>
      <c r="AC76" s="14"/>
      <c r="AD76" s="14"/>
      <c r="AE76" s="15"/>
      <c r="AF76">
        <v>0</v>
      </c>
    </row>
    <row r="77" spans="1:32">
      <c r="A77" s="75"/>
      <c r="B77" s="94"/>
      <c r="C77" s="631" t="s">
        <v>594</v>
      </c>
      <c r="D77" s="32"/>
      <c r="E77" s="33"/>
      <c r="F77" s="34"/>
      <c r="G77" s="35"/>
      <c r="H77" s="36"/>
      <c r="I77" s="37"/>
      <c r="J77" s="37"/>
      <c r="K77" s="38"/>
      <c r="L77" s="39"/>
      <c r="M77" s="37"/>
      <c r="N77" s="37"/>
      <c r="O77" s="95">
        <v>4</v>
      </c>
      <c r="P77" s="96">
        <v>2</v>
      </c>
      <c r="Q77" s="37" t="s">
        <v>485</v>
      </c>
      <c r="R77" s="37" t="s">
        <v>485</v>
      </c>
      <c r="S77" s="629" t="s">
        <v>589</v>
      </c>
      <c r="T77" s="37" t="s">
        <v>485</v>
      </c>
      <c r="U77" s="548">
        <v>4</v>
      </c>
      <c r="V77" s="548">
        <v>4</v>
      </c>
      <c r="W77" s="38"/>
      <c r="X77" s="36"/>
      <c r="Y77" s="37"/>
      <c r="Z77" s="37"/>
      <c r="AA77" s="38"/>
      <c r="AB77" s="39"/>
      <c r="AC77" s="37"/>
      <c r="AD77" s="37"/>
      <c r="AE77" s="38"/>
      <c r="AF77">
        <v>0</v>
      </c>
    </row>
    <row r="78" spans="1:32">
      <c r="A78" s="75"/>
      <c r="B78" s="94"/>
      <c r="C78" s="632" t="s">
        <v>596</v>
      </c>
      <c r="D78" s="58"/>
      <c r="E78" s="59"/>
      <c r="F78" s="60"/>
      <c r="G78" s="61"/>
      <c r="H78" s="62"/>
      <c r="I78" s="63"/>
      <c r="J78" s="63"/>
      <c r="K78" s="64"/>
      <c r="L78" s="65"/>
      <c r="M78" s="63"/>
      <c r="N78" s="63"/>
      <c r="O78" s="64"/>
      <c r="P78" s="65"/>
      <c r="Q78" s="63"/>
      <c r="R78" s="63"/>
      <c r="S78" s="64"/>
      <c r="T78" s="65"/>
      <c r="U78" s="63"/>
      <c r="V78" s="63"/>
      <c r="W78" s="64"/>
      <c r="X78" s="62"/>
      <c r="Y78" s="63"/>
      <c r="Z78" s="63"/>
      <c r="AA78" s="64"/>
      <c r="AB78" s="65"/>
      <c r="AC78" s="63"/>
      <c r="AD78" s="63"/>
      <c r="AE78" s="64"/>
      <c r="AF78">
        <v>0</v>
      </c>
    </row>
    <row r="79" spans="1:32">
      <c r="A79" s="75"/>
      <c r="B79" s="97"/>
      <c r="C79" s="66" t="s">
        <v>79</v>
      </c>
      <c r="D79" s="67" t="s">
        <v>65</v>
      </c>
      <c r="E79" s="67" t="s">
        <v>26</v>
      </c>
      <c r="F79" s="80" t="s">
        <v>392</v>
      </c>
      <c r="G79" s="69">
        <v>80</v>
      </c>
      <c r="H79" s="13"/>
      <c r="I79" s="14"/>
      <c r="J79" s="14"/>
      <c r="K79" s="15"/>
      <c r="L79" s="16"/>
      <c r="M79" s="14"/>
      <c r="N79" s="14"/>
      <c r="O79" s="15"/>
      <c r="P79" s="16"/>
      <c r="Q79" s="14"/>
      <c r="R79" s="14"/>
      <c r="S79" s="15"/>
      <c r="T79" s="16"/>
      <c r="U79" s="14"/>
      <c r="V79" s="14"/>
      <c r="W79" s="15"/>
      <c r="X79" s="13"/>
      <c r="Y79" s="14"/>
      <c r="Z79" s="14"/>
      <c r="AA79" s="15"/>
      <c r="AB79" s="16"/>
      <c r="AC79" s="14"/>
      <c r="AD79" s="14"/>
      <c r="AE79" s="15"/>
      <c r="AF79">
        <v>0</v>
      </c>
    </row>
    <row r="80" spans="1:32">
      <c r="A80" s="75"/>
      <c r="B80" s="97"/>
      <c r="C80" s="32"/>
      <c r="D80" s="32"/>
      <c r="E80" s="33"/>
      <c r="F80" s="34"/>
      <c r="G80" s="35"/>
      <c r="H80" s="36"/>
      <c r="I80" s="37"/>
      <c r="J80" s="37"/>
      <c r="K80" s="38"/>
      <c r="L80" s="39"/>
      <c r="M80" s="37"/>
      <c r="N80" s="37"/>
      <c r="O80" s="95">
        <v>4</v>
      </c>
      <c r="P80" s="96">
        <v>2</v>
      </c>
      <c r="Q80" s="37"/>
      <c r="R80" s="37"/>
      <c r="S80" s="38"/>
      <c r="T80" s="39"/>
      <c r="U80" s="37"/>
      <c r="V80" s="37"/>
      <c r="W80" s="38"/>
      <c r="X80" s="36"/>
      <c r="Y80" s="37"/>
      <c r="Z80" s="37"/>
      <c r="AA80" s="38"/>
      <c r="AB80" s="39"/>
      <c r="AC80" s="37"/>
      <c r="AD80" s="37"/>
      <c r="AE80" s="38"/>
      <c r="AF80">
        <v>0</v>
      </c>
    </row>
    <row r="81" spans="1:32">
      <c r="A81" s="75"/>
      <c r="B81" s="97"/>
      <c r="C81" s="32"/>
      <c r="D81" s="58"/>
      <c r="E81" s="59"/>
      <c r="F81" s="60"/>
      <c r="G81" s="61"/>
      <c r="H81" s="62"/>
      <c r="I81" s="63"/>
      <c r="J81" s="63"/>
      <c r="K81" s="64"/>
      <c r="L81" s="65"/>
      <c r="M81" s="63"/>
      <c r="N81" s="63"/>
      <c r="O81" s="64"/>
      <c r="P81" s="65"/>
      <c r="Q81" s="63"/>
      <c r="R81" s="63"/>
      <c r="S81" s="64"/>
      <c r="T81" s="65"/>
      <c r="U81" s="63"/>
      <c r="V81" s="63"/>
      <c r="W81" s="64"/>
      <c r="X81" s="62"/>
      <c r="Y81" s="63"/>
      <c r="Z81" s="63"/>
      <c r="AA81" s="64"/>
      <c r="AB81" s="65"/>
      <c r="AC81" s="63"/>
      <c r="AD81" s="63"/>
      <c r="AE81" s="64"/>
      <c r="AF81">
        <v>0</v>
      </c>
    </row>
    <row r="82" spans="1:32">
      <c r="A82" s="75"/>
      <c r="B82" s="98"/>
      <c r="C82" s="72" t="s">
        <v>79</v>
      </c>
      <c r="D82" s="99" t="s">
        <v>55</v>
      </c>
      <c r="E82" s="67" t="s">
        <v>26</v>
      </c>
      <c r="F82" s="80" t="s">
        <v>392</v>
      </c>
      <c r="G82" s="69">
        <v>80</v>
      </c>
      <c r="H82" s="13"/>
      <c r="I82" s="14"/>
      <c r="J82" s="14"/>
      <c r="K82" s="15"/>
      <c r="L82" s="16"/>
      <c r="M82" s="14"/>
      <c r="N82" s="14"/>
      <c r="O82" s="15"/>
      <c r="P82" s="16"/>
      <c r="Q82" s="14"/>
      <c r="R82" s="14"/>
      <c r="S82" s="15"/>
      <c r="T82" s="16"/>
      <c r="U82" s="14"/>
      <c r="V82" s="14"/>
      <c r="W82" s="15"/>
      <c r="X82" s="13"/>
      <c r="Y82" s="14"/>
      <c r="Z82" s="14"/>
      <c r="AA82" s="15"/>
      <c r="AB82" s="16"/>
      <c r="AC82" s="14"/>
      <c r="AD82" s="14"/>
      <c r="AE82" s="15"/>
      <c r="AF82">
        <v>0</v>
      </c>
    </row>
    <row r="83" spans="1:32">
      <c r="A83" s="75"/>
      <c r="B83" s="98"/>
      <c r="C83" s="56" t="s">
        <v>80</v>
      </c>
      <c r="D83" s="31"/>
      <c r="E83" s="33"/>
      <c r="F83" s="34"/>
      <c r="G83" s="35"/>
      <c r="H83" s="36"/>
      <c r="I83" s="37"/>
      <c r="J83" s="37"/>
      <c r="K83" s="38"/>
      <c r="L83" s="39"/>
      <c r="M83" s="37"/>
      <c r="N83" s="37"/>
      <c r="O83" s="95">
        <v>4</v>
      </c>
      <c r="P83" s="96">
        <v>2</v>
      </c>
      <c r="Q83" s="37"/>
      <c r="R83" s="37"/>
      <c r="S83" s="38"/>
      <c r="T83" s="39"/>
      <c r="U83" s="37"/>
      <c r="V83" s="37"/>
      <c r="W83" s="38"/>
      <c r="X83" s="36"/>
      <c r="Y83" s="37"/>
      <c r="Z83" s="37"/>
      <c r="AA83" s="38"/>
      <c r="AB83" s="39"/>
      <c r="AC83" s="37"/>
      <c r="AD83" s="37"/>
      <c r="AE83" s="38"/>
      <c r="AF83">
        <v>0</v>
      </c>
    </row>
    <row r="84" spans="1:32">
      <c r="A84" s="75"/>
      <c r="B84" s="98"/>
      <c r="C84" s="56"/>
      <c r="D84" s="77"/>
      <c r="E84" s="59"/>
      <c r="F84" s="60"/>
      <c r="G84" s="61"/>
      <c r="H84" s="62"/>
      <c r="I84" s="63"/>
      <c r="J84" s="63"/>
      <c r="K84" s="64"/>
      <c r="L84" s="65"/>
      <c r="M84" s="63"/>
      <c r="N84" s="63"/>
      <c r="O84" s="64"/>
      <c r="P84" s="65"/>
      <c r="Q84" s="63"/>
      <c r="R84" s="63"/>
      <c r="S84" s="64"/>
      <c r="T84" s="65"/>
      <c r="U84" s="63"/>
      <c r="V84" s="63"/>
      <c r="W84" s="64"/>
      <c r="X84" s="62"/>
      <c r="Y84" s="63"/>
      <c r="Z84" s="63"/>
      <c r="AA84" s="64"/>
      <c r="AB84" s="65"/>
      <c r="AC84" s="63"/>
      <c r="AD84" s="63"/>
      <c r="AE84" s="64"/>
      <c r="AF84">
        <v>0</v>
      </c>
    </row>
    <row r="85" spans="1:32">
      <c r="A85" s="75"/>
      <c r="B85" s="98"/>
      <c r="C85" s="72" t="s">
        <v>79</v>
      </c>
      <c r="D85" s="99" t="s">
        <v>55</v>
      </c>
      <c r="E85" s="67" t="s">
        <v>26</v>
      </c>
      <c r="F85" s="80" t="s">
        <v>392</v>
      </c>
      <c r="G85" s="69">
        <v>50</v>
      </c>
      <c r="H85" s="13"/>
      <c r="I85" s="14"/>
      <c r="J85" s="14"/>
      <c r="K85" s="15"/>
      <c r="L85" s="16"/>
      <c r="M85" s="14"/>
      <c r="N85" s="14"/>
      <c r="O85" s="15"/>
      <c r="P85" s="16"/>
      <c r="Q85" s="14"/>
      <c r="R85" s="14"/>
      <c r="S85" s="38"/>
      <c r="T85" s="16"/>
      <c r="U85" s="14"/>
      <c r="V85" s="14"/>
      <c r="W85" s="15"/>
      <c r="X85" s="13"/>
      <c r="Y85" s="14"/>
      <c r="Z85" s="14"/>
      <c r="AA85" s="15"/>
      <c r="AB85" s="16"/>
      <c r="AC85" s="14"/>
      <c r="AD85" s="14"/>
      <c r="AE85" s="15"/>
      <c r="AF85">
        <v>0</v>
      </c>
    </row>
    <row r="86" spans="1:32">
      <c r="A86" s="75"/>
      <c r="B86" s="98"/>
      <c r="C86" s="56" t="s">
        <v>81</v>
      </c>
      <c r="D86" s="31"/>
      <c r="E86" s="33"/>
      <c r="F86" s="34"/>
      <c r="G86" s="35"/>
      <c r="H86" s="36"/>
      <c r="I86" s="37"/>
      <c r="J86" s="37"/>
      <c r="K86" s="38"/>
      <c r="L86" s="39"/>
      <c r="M86" s="37"/>
      <c r="N86" s="37"/>
      <c r="O86" s="38"/>
      <c r="P86" s="39"/>
      <c r="Q86" s="100">
        <v>4</v>
      </c>
      <c r="R86" s="100">
        <v>4</v>
      </c>
      <c r="T86" s="39"/>
      <c r="U86" s="37"/>
      <c r="V86" s="37"/>
      <c r="W86" s="38"/>
      <c r="X86" s="36"/>
      <c r="Y86" s="37"/>
      <c r="Z86" s="37"/>
      <c r="AA86" s="38"/>
      <c r="AB86" s="39"/>
      <c r="AC86" s="37"/>
      <c r="AD86" s="37"/>
      <c r="AE86" s="38"/>
      <c r="AF86">
        <v>0</v>
      </c>
    </row>
    <row r="87" spans="1:32">
      <c r="A87" s="75"/>
      <c r="B87" s="98"/>
      <c r="C87" s="56"/>
      <c r="D87" s="77"/>
      <c r="E87" s="59"/>
      <c r="F87" s="60"/>
      <c r="G87" s="61"/>
      <c r="H87" s="62"/>
      <c r="I87" s="63"/>
      <c r="J87" s="63"/>
      <c r="K87" s="64"/>
      <c r="L87" s="65"/>
      <c r="M87" s="63"/>
      <c r="N87" s="63"/>
      <c r="O87" s="64"/>
      <c r="P87" s="65"/>
      <c r="Q87" s="626"/>
      <c r="R87" s="626"/>
      <c r="S87" s="64"/>
      <c r="T87" s="65"/>
      <c r="U87" s="63"/>
      <c r="V87" s="63"/>
      <c r="W87" s="64"/>
      <c r="X87" s="62"/>
      <c r="Y87" s="63"/>
      <c r="Z87" s="63"/>
      <c r="AA87" s="64"/>
      <c r="AB87" s="65"/>
      <c r="AC87" s="63"/>
      <c r="AD87" s="63"/>
      <c r="AE87" s="64"/>
      <c r="AF87">
        <v>0</v>
      </c>
    </row>
    <row r="88" spans="1:32">
      <c r="A88" s="75"/>
      <c r="B88" s="98"/>
      <c r="C88" s="72" t="s">
        <v>79</v>
      </c>
      <c r="D88" s="99" t="s">
        <v>55</v>
      </c>
      <c r="E88" s="67" t="s">
        <v>26</v>
      </c>
      <c r="F88" s="80" t="s">
        <v>392</v>
      </c>
      <c r="G88" s="69">
        <v>30</v>
      </c>
      <c r="H88" s="13"/>
      <c r="I88" s="14"/>
      <c r="J88" s="14"/>
      <c r="K88" s="15"/>
      <c r="L88" s="16"/>
      <c r="M88" s="14"/>
      <c r="N88" s="14"/>
      <c r="O88" s="15"/>
      <c r="P88" s="16"/>
      <c r="Q88" s="14"/>
      <c r="R88" s="14"/>
      <c r="S88" s="15"/>
      <c r="T88" s="16"/>
      <c r="U88" s="14"/>
      <c r="V88" s="14"/>
      <c r="W88" s="15"/>
      <c r="X88" s="13"/>
      <c r="Y88" s="14"/>
      <c r="Z88" s="14"/>
      <c r="AA88" s="15"/>
      <c r="AB88" s="16"/>
      <c r="AC88" s="14"/>
      <c r="AD88" s="14"/>
      <c r="AE88" s="15"/>
      <c r="AF88">
        <v>0</v>
      </c>
    </row>
    <row r="89" spans="1:32">
      <c r="A89" s="75"/>
      <c r="B89" s="98"/>
      <c r="C89" s="56" t="s">
        <v>82</v>
      </c>
      <c r="D89" s="31"/>
      <c r="E89" s="33"/>
      <c r="F89" s="34"/>
      <c r="G89" s="35"/>
      <c r="H89" s="36"/>
      <c r="I89" s="37"/>
      <c r="J89" s="37"/>
      <c r="K89" s="38"/>
      <c r="L89" s="39"/>
      <c r="M89" s="37"/>
      <c r="N89" s="37"/>
      <c r="O89" s="38"/>
      <c r="P89" s="39"/>
      <c r="Q89" s="100">
        <v>4</v>
      </c>
      <c r="R89" s="100">
        <v>4</v>
      </c>
      <c r="S89" s="38"/>
      <c r="T89" s="39"/>
      <c r="U89" s="37"/>
      <c r="V89" s="37"/>
      <c r="W89" s="38"/>
      <c r="X89" s="36"/>
      <c r="Y89" s="37"/>
      <c r="Z89" s="37"/>
      <c r="AA89" s="38"/>
      <c r="AB89" s="39"/>
      <c r="AC89" s="37"/>
      <c r="AD89" s="37"/>
      <c r="AE89" s="38"/>
      <c r="AF89">
        <v>0</v>
      </c>
    </row>
    <row r="90" spans="1:32">
      <c r="A90" s="75"/>
      <c r="B90" s="98"/>
      <c r="C90" s="101"/>
      <c r="D90" s="77"/>
      <c r="E90" s="59"/>
      <c r="F90" s="60"/>
      <c r="G90" s="61"/>
      <c r="H90" s="62"/>
      <c r="I90" s="63"/>
      <c r="J90" s="63"/>
      <c r="K90" s="64"/>
      <c r="L90" s="65"/>
      <c r="M90" s="63"/>
      <c r="N90" s="63"/>
      <c r="O90" s="64"/>
      <c r="P90" s="65"/>
      <c r="Q90" s="63"/>
      <c r="R90" s="63"/>
      <c r="S90" s="64"/>
      <c r="T90" s="65"/>
      <c r="U90" s="63"/>
      <c r="V90" s="63"/>
      <c r="W90" s="64"/>
      <c r="X90" s="62"/>
      <c r="Y90" s="63"/>
      <c r="Z90" s="63"/>
      <c r="AA90" s="64"/>
      <c r="AB90" s="65"/>
      <c r="AC90" s="63"/>
      <c r="AD90" s="63"/>
      <c r="AE90" s="64"/>
      <c r="AF90">
        <v>0</v>
      </c>
    </row>
    <row r="91" spans="1:32">
      <c r="A91" s="75"/>
      <c r="B91" s="98"/>
      <c r="C91" s="72" t="s">
        <v>587</v>
      </c>
      <c r="D91" s="99"/>
      <c r="E91" s="67"/>
      <c r="F91" s="80" t="s">
        <v>392</v>
      </c>
      <c r="G91" s="69">
        <v>50</v>
      </c>
      <c r="H91" s="13"/>
      <c r="I91" s="14"/>
      <c r="J91" s="14"/>
      <c r="K91" s="15"/>
      <c r="L91" s="16"/>
      <c r="M91" s="14"/>
      <c r="N91" s="14"/>
      <c r="O91" s="15"/>
      <c r="P91" s="16"/>
      <c r="Q91" s="14"/>
      <c r="R91" s="14"/>
      <c r="S91" s="15"/>
      <c r="T91" s="16"/>
      <c r="U91" s="14"/>
      <c r="V91" s="14"/>
      <c r="W91" s="15"/>
      <c r="X91" s="13"/>
      <c r="Y91" s="14"/>
      <c r="Z91" s="14"/>
      <c r="AA91" s="15"/>
      <c r="AB91" s="16"/>
      <c r="AC91" s="14"/>
      <c r="AD91" s="14"/>
      <c r="AE91" s="15"/>
      <c r="AF91">
        <v>0</v>
      </c>
    </row>
    <row r="92" spans="1:32">
      <c r="A92" s="75"/>
      <c r="B92" s="98"/>
      <c r="C92" s="56"/>
      <c r="D92" s="31"/>
      <c r="E92" s="33"/>
      <c r="F92" s="34"/>
      <c r="G92" s="35"/>
      <c r="H92" s="36"/>
      <c r="I92" s="37"/>
      <c r="J92" s="37"/>
      <c r="K92" s="38"/>
      <c r="L92" s="39"/>
      <c r="M92" s="37"/>
      <c r="N92" s="37"/>
      <c r="O92" s="38"/>
      <c r="P92" s="39"/>
      <c r="Q92" s="37"/>
      <c r="R92" s="37"/>
      <c r="S92" s="38"/>
      <c r="T92" s="39"/>
      <c r="U92" s="100">
        <v>4</v>
      </c>
      <c r="V92" s="100">
        <v>4</v>
      </c>
      <c r="W92" s="38"/>
      <c r="X92" s="36"/>
      <c r="Y92" s="37"/>
      <c r="Z92" s="37"/>
      <c r="AA92" s="38"/>
      <c r="AB92" s="39"/>
      <c r="AC92" s="37"/>
      <c r="AD92" s="37"/>
      <c r="AE92" s="38"/>
      <c r="AF92">
        <v>0</v>
      </c>
    </row>
    <row r="93" spans="1:32">
      <c r="A93" s="75"/>
      <c r="B93" s="98"/>
      <c r="C93" s="101"/>
      <c r="D93" s="77"/>
      <c r="E93" s="59"/>
      <c r="F93" s="60"/>
      <c r="G93" s="61"/>
      <c r="H93" s="62"/>
      <c r="I93" s="63"/>
      <c r="J93" s="63"/>
      <c r="K93" s="64"/>
      <c r="L93" s="65"/>
      <c r="M93" s="63"/>
      <c r="N93" s="63"/>
      <c r="O93" s="64"/>
      <c r="P93" s="65"/>
      <c r="Q93" s="63"/>
      <c r="R93" s="63"/>
      <c r="S93" s="64"/>
      <c r="T93" s="65"/>
      <c r="U93" s="63"/>
      <c r="V93" s="63"/>
      <c r="W93" s="64"/>
      <c r="X93" s="62"/>
      <c r="Y93" s="63"/>
      <c r="Z93" s="63"/>
      <c r="AA93" s="64"/>
      <c r="AB93" s="65"/>
      <c r="AC93" s="63"/>
      <c r="AD93" s="63"/>
      <c r="AE93" s="64"/>
      <c r="AF93">
        <v>0</v>
      </c>
    </row>
    <row r="94" spans="1:32">
      <c r="A94" s="75"/>
      <c r="B94" s="98"/>
      <c r="C94" s="72" t="s">
        <v>576</v>
      </c>
      <c r="D94" s="99" t="s">
        <v>34</v>
      </c>
      <c r="E94" s="67" t="s">
        <v>577</v>
      </c>
      <c r="F94" s="68" t="s">
        <v>35</v>
      </c>
      <c r="G94" s="69"/>
      <c r="H94" s="13"/>
      <c r="I94" s="14"/>
      <c r="J94" s="14"/>
      <c r="K94" s="15"/>
      <c r="L94" s="16"/>
      <c r="M94" s="14"/>
      <c r="N94" s="14"/>
      <c r="O94" s="15"/>
      <c r="P94" s="16"/>
      <c r="Q94" s="14"/>
      <c r="R94" s="14"/>
      <c r="S94" s="15"/>
      <c r="T94" s="16"/>
      <c r="U94" s="14"/>
      <c r="V94" s="14"/>
      <c r="W94" s="15"/>
      <c r="X94" s="13"/>
      <c r="Y94" s="14"/>
      <c r="Z94" s="14"/>
      <c r="AA94" s="15"/>
      <c r="AB94" s="16"/>
      <c r="AC94" s="14"/>
      <c r="AD94" s="14"/>
      <c r="AE94" s="15"/>
      <c r="AF94">
        <v>0</v>
      </c>
    </row>
    <row r="95" spans="1:32">
      <c r="A95" s="75"/>
      <c r="B95" s="98"/>
      <c r="C95" s="56"/>
      <c r="D95" s="31"/>
      <c r="E95" s="33"/>
      <c r="F95" s="34"/>
      <c r="G95" s="35"/>
      <c r="H95" s="36"/>
      <c r="I95" s="37"/>
      <c r="J95" s="37"/>
      <c r="K95" s="38"/>
      <c r="L95" s="39"/>
      <c r="M95" s="37"/>
      <c r="N95" s="37"/>
      <c r="O95" s="38"/>
      <c r="P95" s="39"/>
      <c r="Q95" s="37"/>
      <c r="R95" s="37"/>
      <c r="S95" s="38"/>
      <c r="T95" s="39"/>
      <c r="U95" s="100">
        <v>2</v>
      </c>
      <c r="V95" s="100">
        <v>2</v>
      </c>
      <c r="W95" s="38"/>
      <c r="X95" s="36"/>
      <c r="Y95" s="37"/>
      <c r="Z95" s="37"/>
      <c r="AA95" s="38"/>
      <c r="AB95" s="39"/>
      <c r="AC95" s="37"/>
      <c r="AD95" s="37"/>
      <c r="AE95" s="38"/>
      <c r="AF95">
        <v>0</v>
      </c>
    </row>
    <row r="96" spans="1:32">
      <c r="A96" s="75"/>
      <c r="B96" s="98"/>
      <c r="C96" s="101"/>
      <c r="D96" s="77"/>
      <c r="E96" s="59"/>
      <c r="F96" s="60"/>
      <c r="G96" s="61"/>
      <c r="H96" s="62"/>
      <c r="I96" s="63"/>
      <c r="J96" s="63"/>
      <c r="K96" s="64"/>
      <c r="L96" s="65"/>
      <c r="M96" s="63"/>
      <c r="N96" s="63"/>
      <c r="O96" s="64"/>
      <c r="P96" s="65"/>
      <c r="Q96" s="63"/>
      <c r="R96" s="63"/>
      <c r="S96" s="64"/>
      <c r="T96" s="65"/>
      <c r="U96" s="63"/>
      <c r="V96" s="63"/>
      <c r="W96" s="64"/>
      <c r="X96" s="62"/>
      <c r="Y96" s="63"/>
      <c r="Z96" s="63"/>
      <c r="AA96" s="64"/>
      <c r="AB96" s="65"/>
      <c r="AC96" s="63"/>
      <c r="AD96" s="63"/>
      <c r="AE96" s="64"/>
      <c r="AF96">
        <v>0</v>
      </c>
    </row>
    <row r="97" spans="1:32">
      <c r="A97" s="75"/>
      <c r="B97" s="102" t="s">
        <v>83</v>
      </c>
      <c r="C97" s="410" t="s">
        <v>84</v>
      </c>
      <c r="D97" s="66"/>
      <c r="E97" s="67" t="s">
        <v>393</v>
      </c>
      <c r="F97" s="68" t="s">
        <v>35</v>
      </c>
      <c r="G97" s="541"/>
      <c r="H97" s="542"/>
      <c r="I97" s="543"/>
      <c r="J97" s="543"/>
      <c r="K97" s="544"/>
      <c r="L97" s="545"/>
      <c r="M97" s="543"/>
      <c r="N97" s="543"/>
      <c r="O97" s="544"/>
      <c r="P97" s="545"/>
      <c r="Q97" s="543"/>
      <c r="R97" s="543"/>
      <c r="S97" s="544"/>
      <c r="T97" s="545"/>
      <c r="U97" s="543"/>
      <c r="V97" s="543"/>
      <c r="W97" s="544"/>
      <c r="X97" s="542"/>
      <c r="Y97" s="543"/>
      <c r="Z97" s="543"/>
      <c r="AA97" s="544"/>
      <c r="AB97" s="545"/>
      <c r="AC97" s="543"/>
      <c r="AD97" s="543"/>
      <c r="AE97" s="544"/>
      <c r="AF97">
        <v>0</v>
      </c>
    </row>
    <row r="98" spans="1:32">
      <c r="A98" s="75"/>
      <c r="B98" s="103"/>
      <c r="C98" s="410"/>
      <c r="D98" s="32"/>
      <c r="E98" s="33"/>
      <c r="F98" s="548"/>
      <c r="G98" s="549"/>
      <c r="H98" s="550"/>
      <c r="I98" s="551"/>
      <c r="J98" s="551"/>
      <c r="K98" s="552"/>
      <c r="L98" s="553"/>
      <c r="M98" s="551"/>
      <c r="N98" s="551"/>
      <c r="O98" s="552"/>
      <c r="P98" s="553">
        <v>3</v>
      </c>
      <c r="Q98" s="551"/>
      <c r="R98" s="551"/>
      <c r="S98" s="552"/>
      <c r="T98" s="553"/>
      <c r="U98" s="551"/>
      <c r="V98" s="551"/>
      <c r="W98" s="552"/>
      <c r="X98" s="550"/>
      <c r="Y98" s="551"/>
      <c r="Z98" s="551"/>
      <c r="AA98" s="552"/>
      <c r="AB98" s="553"/>
      <c r="AC98" s="551"/>
      <c r="AD98" s="551"/>
      <c r="AE98" s="552"/>
      <c r="AF98">
        <v>0</v>
      </c>
    </row>
    <row r="99" spans="1:32">
      <c r="A99" s="75"/>
      <c r="B99" s="103"/>
      <c r="C99" s="411"/>
      <c r="D99" s="58"/>
      <c r="E99" s="59"/>
      <c r="F99" s="556"/>
      <c r="G99" s="557"/>
      <c r="H99" s="558"/>
      <c r="I99" s="559"/>
      <c r="J99" s="559"/>
      <c r="K99" s="560"/>
      <c r="L99" s="561"/>
      <c r="M99" s="559"/>
      <c r="N99" s="559"/>
      <c r="O99" s="560"/>
      <c r="P99" s="561"/>
      <c r="Q99" s="559"/>
      <c r="R99" s="559"/>
      <c r="S99" s="560"/>
      <c r="T99" s="561"/>
      <c r="U99" s="559"/>
      <c r="V99" s="559"/>
      <c r="W99" s="560"/>
      <c r="X99" s="558"/>
      <c r="Y99" s="559"/>
      <c r="Z99" s="559"/>
      <c r="AA99" s="560"/>
      <c r="AB99" s="561"/>
      <c r="AC99" s="559"/>
      <c r="AD99" s="559"/>
      <c r="AE99" s="560"/>
      <c r="AF99">
        <v>0</v>
      </c>
    </row>
    <row r="100" spans="1:32">
      <c r="A100" s="75"/>
      <c r="B100" s="103"/>
      <c r="C100" s="66" t="s">
        <v>85</v>
      </c>
      <c r="D100" s="66"/>
      <c r="E100" s="67" t="s">
        <v>431</v>
      </c>
      <c r="F100" s="80" t="s">
        <v>392</v>
      </c>
      <c r="G100" s="69">
        <v>100</v>
      </c>
      <c r="H100" s="13"/>
      <c r="I100" s="14"/>
      <c r="J100" s="14"/>
      <c r="K100" s="15"/>
      <c r="L100" s="16"/>
      <c r="M100" s="14"/>
      <c r="N100" s="14"/>
      <c r="O100" s="15"/>
      <c r="P100" s="16"/>
      <c r="Q100" s="14"/>
      <c r="R100" s="14"/>
      <c r="S100" s="15"/>
      <c r="T100" s="16"/>
      <c r="U100" s="14"/>
      <c r="V100" s="14"/>
      <c r="W100" s="15"/>
      <c r="X100" s="13"/>
      <c r="Y100" s="14"/>
      <c r="Z100" s="14"/>
      <c r="AA100" s="15"/>
      <c r="AB100" s="16"/>
      <c r="AC100" s="14"/>
      <c r="AD100" s="14"/>
      <c r="AE100" s="15"/>
      <c r="AF100">
        <v>0</v>
      </c>
    </row>
    <row r="101" spans="1:32">
      <c r="A101" s="75"/>
      <c r="B101" s="103"/>
      <c r="C101" s="32"/>
      <c r="D101" s="32"/>
      <c r="E101" s="33"/>
      <c r="F101" s="34"/>
      <c r="G101" s="35"/>
      <c r="H101" s="36"/>
      <c r="I101" s="37"/>
      <c r="J101" s="37"/>
      <c r="K101" s="38"/>
      <c r="L101" s="39"/>
      <c r="M101" s="37"/>
      <c r="N101" s="37"/>
      <c r="O101" s="38"/>
      <c r="P101" s="39"/>
      <c r="Q101" s="105">
        <v>2</v>
      </c>
      <c r="R101" s="37"/>
      <c r="S101" s="38"/>
      <c r="T101" s="39"/>
      <c r="U101" s="37"/>
      <c r="V101" s="37"/>
      <c r="W101" s="38"/>
      <c r="X101" s="36"/>
      <c r="Y101" s="37"/>
      <c r="Z101" s="37"/>
      <c r="AA101" s="38"/>
      <c r="AB101" s="39"/>
      <c r="AC101" s="37"/>
      <c r="AD101" s="37"/>
      <c r="AE101" s="38"/>
      <c r="AF101">
        <v>0</v>
      </c>
    </row>
    <row r="102" spans="1:32">
      <c r="A102" s="75"/>
      <c r="B102" s="103"/>
      <c r="C102" s="58"/>
      <c r="D102" s="58"/>
      <c r="E102" s="59"/>
      <c r="F102" s="60"/>
      <c r="G102" s="61"/>
      <c r="H102" s="62"/>
      <c r="I102" s="63"/>
      <c r="J102" s="63"/>
      <c r="K102" s="64"/>
      <c r="L102" s="65"/>
      <c r="M102" s="63"/>
      <c r="N102" s="63"/>
      <c r="O102" s="64"/>
      <c r="P102" s="65"/>
      <c r="Q102" s="63"/>
      <c r="R102" s="63"/>
      <c r="S102" s="64"/>
      <c r="T102" s="65"/>
      <c r="U102" s="63"/>
      <c r="V102" s="63"/>
      <c r="W102" s="64"/>
      <c r="X102" s="62"/>
      <c r="Y102" s="63"/>
      <c r="Z102" s="63"/>
      <c r="AA102" s="64"/>
      <c r="AB102" s="65"/>
      <c r="AC102" s="63"/>
      <c r="AD102" s="63"/>
      <c r="AE102" s="64"/>
      <c r="AF102">
        <v>0</v>
      </c>
    </row>
    <row r="103" spans="1:32">
      <c r="A103" s="75"/>
      <c r="B103" s="103"/>
      <c r="C103" s="66" t="s">
        <v>86</v>
      </c>
      <c r="D103" s="66"/>
      <c r="E103" s="67" t="s">
        <v>26</v>
      </c>
      <c r="F103" s="80" t="s">
        <v>392</v>
      </c>
      <c r="G103" s="69">
        <v>80</v>
      </c>
      <c r="H103" s="13"/>
      <c r="I103" s="14"/>
      <c r="J103" s="14"/>
      <c r="K103" s="15"/>
      <c r="L103" s="16"/>
      <c r="M103" s="14"/>
      <c r="N103" s="14"/>
      <c r="O103" s="15"/>
      <c r="P103" s="16"/>
      <c r="Q103" s="405"/>
      <c r="R103" s="14"/>
      <c r="S103" s="15"/>
      <c r="T103" s="16"/>
      <c r="U103" s="14"/>
      <c r="V103" s="14"/>
      <c r="W103" s="15"/>
      <c r="X103" s="13"/>
      <c r="Y103" s="14"/>
      <c r="Z103" s="14"/>
      <c r="AA103" s="15"/>
      <c r="AB103" s="16"/>
      <c r="AC103" s="14"/>
      <c r="AD103" s="14"/>
      <c r="AE103" s="15"/>
      <c r="AF103">
        <v>0</v>
      </c>
    </row>
    <row r="104" spans="1:32">
      <c r="A104" s="75"/>
      <c r="B104" s="103"/>
      <c r="C104" s="32" t="s">
        <v>87</v>
      </c>
      <c r="D104" s="32"/>
      <c r="E104" s="33"/>
      <c r="F104" s="34"/>
      <c r="G104" s="35"/>
      <c r="H104" s="36"/>
      <c r="I104" s="37"/>
      <c r="J104" s="37"/>
      <c r="K104" s="38"/>
      <c r="L104" s="39"/>
      <c r="M104" s="37"/>
      <c r="N104" s="37"/>
      <c r="O104" s="38"/>
      <c r="P104" s="39"/>
      <c r="Q104" s="534">
        <v>2</v>
      </c>
      <c r="R104" s="116" t="s">
        <v>485</v>
      </c>
      <c r="S104" s="105">
        <v>2</v>
      </c>
      <c r="T104" s="39"/>
      <c r="U104" s="37"/>
      <c r="V104" s="37"/>
      <c r="W104" s="38"/>
      <c r="X104" s="36"/>
      <c r="Y104" s="37"/>
      <c r="Z104" s="37"/>
      <c r="AA104" s="38"/>
      <c r="AB104" s="39"/>
      <c r="AC104" s="37"/>
      <c r="AD104" s="37"/>
      <c r="AE104" s="38"/>
      <c r="AF104">
        <v>0</v>
      </c>
    </row>
    <row r="105" spans="1:32">
      <c r="A105" s="75"/>
      <c r="B105" s="103"/>
      <c r="C105" s="58"/>
      <c r="D105" s="58"/>
      <c r="E105" s="59"/>
      <c r="F105" s="60"/>
      <c r="G105" s="61"/>
      <c r="H105" s="62"/>
      <c r="I105" s="63"/>
      <c r="J105" s="63"/>
      <c r="K105" s="64"/>
      <c r="L105" s="65"/>
      <c r="M105" s="63"/>
      <c r="N105" s="63"/>
      <c r="O105" s="64"/>
      <c r="P105" s="65"/>
      <c r="Q105" s="536"/>
      <c r="R105" s="63"/>
      <c r="S105" s="64"/>
      <c r="T105" s="65"/>
      <c r="U105" s="63"/>
      <c r="V105" s="63"/>
      <c r="W105" s="64"/>
      <c r="X105" s="62"/>
      <c r="Y105" s="63"/>
      <c r="Z105" s="63"/>
      <c r="AA105" s="64"/>
      <c r="AB105" s="65"/>
      <c r="AC105" s="63"/>
      <c r="AD105" s="63"/>
      <c r="AE105" s="64"/>
      <c r="AF105">
        <v>0</v>
      </c>
    </row>
    <row r="106" spans="1:32">
      <c r="A106" s="75"/>
      <c r="B106" s="103"/>
      <c r="C106" s="66" t="s">
        <v>86</v>
      </c>
      <c r="D106" s="66"/>
      <c r="E106" s="67" t="s">
        <v>26</v>
      </c>
      <c r="F106" s="80" t="s">
        <v>392</v>
      </c>
      <c r="G106" s="69">
        <v>50</v>
      </c>
      <c r="H106" s="13"/>
      <c r="I106" s="14"/>
      <c r="J106" s="14"/>
      <c r="K106" s="15"/>
      <c r="L106" s="16"/>
      <c r="M106" s="14"/>
      <c r="N106" s="14"/>
      <c r="O106" s="15"/>
      <c r="P106" s="16"/>
      <c r="Q106" s="405"/>
      <c r="R106" s="14"/>
      <c r="S106" s="15"/>
      <c r="T106" s="16"/>
      <c r="U106" s="14"/>
      <c r="V106" s="14"/>
      <c r="W106" s="15"/>
      <c r="X106" s="13"/>
      <c r="Y106" s="14"/>
      <c r="Z106" s="14"/>
      <c r="AA106" s="15"/>
      <c r="AB106" s="16"/>
      <c r="AC106" s="14"/>
      <c r="AD106" s="14"/>
      <c r="AE106" s="15"/>
      <c r="AF106">
        <v>0</v>
      </c>
    </row>
    <row r="107" spans="1:32">
      <c r="A107" s="75"/>
      <c r="B107" s="103"/>
      <c r="C107" s="32" t="s">
        <v>88</v>
      </c>
      <c r="D107" s="32"/>
      <c r="E107" s="33"/>
      <c r="F107" s="34"/>
      <c r="G107" s="35"/>
      <c r="H107" s="36"/>
      <c r="I107" s="37"/>
      <c r="J107" s="37"/>
      <c r="K107" s="38"/>
      <c r="L107" s="39"/>
      <c r="M107" s="37"/>
      <c r="N107" s="37"/>
      <c r="O107" s="38"/>
      <c r="P107" s="39"/>
      <c r="Q107" s="534">
        <v>2</v>
      </c>
      <c r="R107" s="116" t="s">
        <v>485</v>
      </c>
      <c r="S107" s="105">
        <v>2</v>
      </c>
      <c r="T107" s="116" t="s">
        <v>485</v>
      </c>
      <c r="U107" s="105">
        <v>2</v>
      </c>
      <c r="V107" s="37"/>
      <c r="W107" s="38"/>
      <c r="X107" s="36"/>
      <c r="Y107" s="37"/>
      <c r="Z107" s="37"/>
      <c r="AA107" s="38"/>
      <c r="AB107" s="39"/>
      <c r="AC107" s="37"/>
      <c r="AD107" s="37"/>
      <c r="AE107" s="38"/>
      <c r="AF107">
        <v>0</v>
      </c>
    </row>
    <row r="108" spans="1:32">
      <c r="A108" s="75"/>
      <c r="B108" s="103"/>
      <c r="C108" s="58"/>
      <c r="D108" s="58"/>
      <c r="E108" s="59"/>
      <c r="F108" s="60"/>
      <c r="G108" s="61"/>
      <c r="H108" s="62"/>
      <c r="I108" s="63"/>
      <c r="J108" s="63"/>
      <c r="K108" s="64"/>
      <c r="L108" s="65"/>
      <c r="M108" s="63"/>
      <c r="N108" s="63"/>
      <c r="O108" s="64"/>
      <c r="P108" s="65"/>
      <c r="Q108" s="536"/>
      <c r="R108" s="63"/>
      <c r="S108" s="64"/>
      <c r="T108" s="65"/>
      <c r="U108" s="63"/>
      <c r="V108" s="63"/>
      <c r="W108" s="64"/>
      <c r="X108" s="62"/>
      <c r="Y108" s="63"/>
      <c r="Z108" s="63"/>
      <c r="AA108" s="64"/>
      <c r="AB108" s="65"/>
      <c r="AC108" s="63"/>
      <c r="AD108" s="63"/>
      <c r="AE108" s="64"/>
      <c r="AF108">
        <v>0</v>
      </c>
    </row>
    <row r="109" spans="1:32">
      <c r="A109" s="75"/>
      <c r="B109" s="103"/>
      <c r="C109" s="66" t="s">
        <v>89</v>
      </c>
      <c r="D109" s="67" t="s">
        <v>90</v>
      </c>
      <c r="E109" s="67" t="s">
        <v>575</v>
      </c>
      <c r="F109" s="80" t="s">
        <v>392</v>
      </c>
      <c r="G109" s="69">
        <v>80</v>
      </c>
      <c r="H109" s="13"/>
      <c r="I109" s="14"/>
      <c r="J109" s="14"/>
      <c r="K109" s="15"/>
      <c r="L109" s="16"/>
      <c r="M109" s="14"/>
      <c r="N109" s="14"/>
      <c r="O109" s="15"/>
      <c r="P109" s="16"/>
      <c r="Q109" s="14"/>
      <c r="R109" s="14"/>
      <c r="S109" s="15"/>
      <c r="T109" s="16"/>
      <c r="U109" s="14"/>
      <c r="V109" s="14"/>
      <c r="W109" s="15"/>
      <c r="X109" s="13"/>
      <c r="Y109" s="14"/>
      <c r="Z109" s="14"/>
      <c r="AA109" s="15"/>
      <c r="AB109" s="16"/>
      <c r="AC109" s="14"/>
      <c r="AD109" s="14"/>
      <c r="AE109" s="15"/>
      <c r="AF109">
        <v>0</v>
      </c>
    </row>
    <row r="110" spans="1:32">
      <c r="A110" s="75"/>
      <c r="B110" s="103"/>
      <c r="C110" s="32"/>
      <c r="D110" s="32"/>
      <c r="E110" s="33"/>
      <c r="F110" s="34"/>
      <c r="G110" s="35"/>
      <c r="H110" s="36"/>
      <c r="I110" s="37"/>
      <c r="J110" s="37"/>
      <c r="K110" s="38"/>
      <c r="L110" s="39"/>
      <c r="M110" s="37"/>
      <c r="N110" s="37"/>
      <c r="O110" s="38"/>
      <c r="P110" s="39"/>
      <c r="Q110" s="105">
        <v>4</v>
      </c>
      <c r="R110" s="116" t="s">
        <v>485</v>
      </c>
      <c r="S110" s="105">
        <v>4</v>
      </c>
      <c r="T110" s="39"/>
      <c r="U110" s="37"/>
      <c r="V110" s="37"/>
      <c r="W110" s="38"/>
      <c r="X110" s="36"/>
      <c r="Y110" s="37"/>
      <c r="Z110" s="37"/>
      <c r="AA110" s="38"/>
      <c r="AB110" s="39"/>
      <c r="AC110" s="37"/>
      <c r="AD110" s="37"/>
      <c r="AE110" s="38"/>
      <c r="AF110">
        <v>0</v>
      </c>
    </row>
    <row r="111" spans="1:32">
      <c r="A111" s="75"/>
      <c r="B111" s="103"/>
      <c r="C111" s="58"/>
      <c r="D111" s="58"/>
      <c r="E111" s="59"/>
      <c r="F111" s="60"/>
      <c r="G111" s="61"/>
      <c r="H111" s="62"/>
      <c r="I111" s="63"/>
      <c r="J111" s="63"/>
      <c r="K111" s="64"/>
      <c r="L111" s="65"/>
      <c r="M111" s="63"/>
      <c r="N111" s="63"/>
      <c r="O111" s="64"/>
      <c r="P111" s="65"/>
      <c r="Q111" s="63"/>
      <c r="R111" s="63"/>
      <c r="S111" s="64"/>
      <c r="T111" s="65"/>
      <c r="U111" s="63"/>
      <c r="V111" s="63"/>
      <c r="W111" s="64"/>
      <c r="X111" s="62"/>
      <c r="Y111" s="63"/>
      <c r="Z111" s="63"/>
      <c r="AA111" s="64"/>
      <c r="AB111" s="65"/>
      <c r="AC111" s="63"/>
      <c r="AD111" s="63"/>
      <c r="AE111" s="64"/>
      <c r="AF111">
        <v>0</v>
      </c>
    </row>
    <row r="112" spans="1:32">
      <c r="A112" s="75"/>
      <c r="B112" s="103"/>
      <c r="C112" s="409" t="s">
        <v>91</v>
      </c>
      <c r="D112" s="66"/>
      <c r="E112" s="67"/>
      <c r="F112" s="68" t="s">
        <v>35</v>
      </c>
      <c r="G112" s="69"/>
      <c r="H112" s="13"/>
      <c r="I112" s="14"/>
      <c r="J112" s="14"/>
      <c r="K112" s="15"/>
      <c r="L112" s="16"/>
      <c r="M112" s="14"/>
      <c r="N112" s="14"/>
      <c r="O112" s="15"/>
      <c r="P112" s="16"/>
      <c r="Q112" s="14"/>
      <c r="R112" s="14"/>
      <c r="S112" s="15"/>
      <c r="T112" s="16"/>
      <c r="U112" s="14"/>
      <c r="V112" s="14"/>
      <c r="W112" s="15"/>
      <c r="X112" s="13"/>
      <c r="Y112" s="14"/>
      <c r="Z112" s="14"/>
      <c r="AA112" s="15"/>
      <c r="AB112" s="16"/>
      <c r="AC112" s="14"/>
      <c r="AD112" s="14"/>
      <c r="AE112" s="15"/>
      <c r="AF112">
        <v>0</v>
      </c>
    </row>
    <row r="113" spans="1:32">
      <c r="A113" s="75"/>
      <c r="B113" s="103"/>
      <c r="C113" s="410"/>
      <c r="D113" s="32"/>
      <c r="E113" s="33"/>
      <c r="F113" s="34"/>
      <c r="G113" s="35"/>
      <c r="H113" s="36"/>
      <c r="I113" s="37"/>
      <c r="J113" s="37"/>
      <c r="K113" s="38"/>
      <c r="L113" s="39"/>
      <c r="M113" s="37"/>
      <c r="N113" s="37"/>
      <c r="O113" s="38"/>
      <c r="P113" s="39"/>
      <c r="Q113" s="37"/>
      <c r="R113" s="70">
        <v>2</v>
      </c>
      <c r="S113" s="38"/>
      <c r="T113" s="39"/>
      <c r="U113" s="37"/>
      <c r="V113" s="37"/>
      <c r="W113" s="38"/>
      <c r="X113" s="36"/>
      <c r="Y113" s="37"/>
      <c r="Z113" s="37"/>
      <c r="AA113" s="38"/>
      <c r="AB113" s="39"/>
      <c r="AC113" s="37"/>
      <c r="AD113" s="37"/>
      <c r="AE113" s="38"/>
      <c r="AF113">
        <v>0</v>
      </c>
    </row>
    <row r="114" spans="1:32" ht="16" thickBot="1">
      <c r="A114" s="106"/>
      <c r="B114" s="103"/>
      <c r="C114" s="410"/>
      <c r="D114" s="32"/>
      <c r="E114" s="33"/>
      <c r="F114" s="34"/>
      <c r="G114" s="35"/>
      <c r="H114" s="36"/>
      <c r="I114" s="37"/>
      <c r="J114" s="37"/>
      <c r="K114" s="38"/>
      <c r="L114" s="39"/>
      <c r="M114" s="37"/>
      <c r="N114" s="37"/>
      <c r="O114" s="38"/>
      <c r="P114" s="39"/>
      <c r="Q114" s="37"/>
      <c r="R114" s="37"/>
      <c r="S114" s="38"/>
      <c r="T114" s="65"/>
      <c r="U114" s="63"/>
      <c r="V114" s="63"/>
      <c r="W114" s="64"/>
      <c r="X114" s="36"/>
      <c r="Y114" s="37"/>
      <c r="Z114" s="37"/>
      <c r="AA114" s="38"/>
      <c r="AB114" s="39"/>
      <c r="AC114" s="37"/>
      <c r="AD114" s="37"/>
      <c r="AE114" s="38"/>
      <c r="AF114">
        <v>0</v>
      </c>
    </row>
    <row r="115" spans="1:32">
      <c r="A115" s="107" t="s">
        <v>92</v>
      </c>
      <c r="B115" s="108" t="s">
        <v>93</v>
      </c>
      <c r="C115" s="22" t="s">
        <v>94</v>
      </c>
      <c r="D115" s="23" t="s">
        <v>65</v>
      </c>
      <c r="E115" s="23" t="s">
        <v>75</v>
      </c>
      <c r="F115" s="55" t="s">
        <v>35</v>
      </c>
      <c r="G115" s="25"/>
      <c r="H115" s="26"/>
      <c r="I115" s="18"/>
      <c r="J115" s="18"/>
      <c r="K115" s="27"/>
      <c r="L115" s="17"/>
      <c r="M115" s="18"/>
      <c r="N115" s="18"/>
      <c r="O115" s="27"/>
      <c r="P115" s="17"/>
      <c r="Q115" s="18"/>
      <c r="R115" s="18"/>
      <c r="S115" s="27"/>
      <c r="T115" s="26"/>
      <c r="U115" s="18"/>
      <c r="V115" s="18"/>
      <c r="W115" s="27"/>
      <c r="X115" s="26"/>
      <c r="Y115" s="18"/>
      <c r="Z115" s="18"/>
      <c r="AA115" s="27"/>
      <c r="AB115" s="17"/>
      <c r="AC115" s="18"/>
      <c r="AD115" s="18"/>
      <c r="AE115" s="27"/>
      <c r="AF115">
        <v>0</v>
      </c>
    </row>
    <row r="116" spans="1:32">
      <c r="A116" s="107"/>
      <c r="B116" s="109" t="s">
        <v>433</v>
      </c>
      <c r="C116" s="32"/>
      <c r="D116" s="32"/>
      <c r="E116" s="33"/>
      <c r="F116" s="34"/>
      <c r="G116" s="35"/>
      <c r="H116" s="36"/>
      <c r="I116" s="37"/>
      <c r="J116" s="37"/>
      <c r="K116" s="38"/>
      <c r="L116" s="39"/>
      <c r="M116" s="37"/>
      <c r="N116" s="37"/>
      <c r="O116" s="38"/>
      <c r="P116" s="39"/>
      <c r="Q116" s="37"/>
      <c r="R116" s="110">
        <v>2</v>
      </c>
      <c r="S116" s="38"/>
      <c r="T116" s="36"/>
      <c r="U116" s="37"/>
      <c r="V116" s="37"/>
      <c r="W116" s="38"/>
      <c r="X116" s="36"/>
      <c r="Y116" s="37"/>
      <c r="Z116" s="37"/>
      <c r="AA116" s="38"/>
      <c r="AB116" s="39"/>
      <c r="AC116" s="37"/>
      <c r="AD116" s="37"/>
      <c r="AE116" s="38"/>
      <c r="AF116">
        <v>0</v>
      </c>
    </row>
    <row r="117" spans="1:32">
      <c r="A117" s="107"/>
      <c r="B117" s="109"/>
      <c r="C117" s="32"/>
      <c r="D117" s="32"/>
      <c r="E117" s="33"/>
      <c r="F117" s="60"/>
      <c r="G117" s="35"/>
      <c r="H117" s="36"/>
      <c r="I117" s="37"/>
      <c r="J117" s="37"/>
      <c r="K117" s="38"/>
      <c r="L117" s="65"/>
      <c r="M117" s="37"/>
      <c r="N117" s="63"/>
      <c r="O117" s="64"/>
      <c r="P117" s="65"/>
      <c r="Q117" s="63"/>
      <c r="R117" s="84"/>
      <c r="S117" s="38"/>
      <c r="T117" s="36"/>
      <c r="U117" s="37"/>
      <c r="V117" s="37"/>
      <c r="W117" s="38"/>
      <c r="X117" s="36"/>
      <c r="Y117" s="37"/>
      <c r="Z117" s="37"/>
      <c r="AA117" s="38"/>
      <c r="AB117" s="39"/>
      <c r="AC117" s="37"/>
      <c r="AD117" s="37"/>
      <c r="AE117" s="38"/>
      <c r="AF117">
        <v>0</v>
      </c>
    </row>
    <row r="118" spans="1:32">
      <c r="A118" s="107"/>
      <c r="B118" s="109"/>
      <c r="C118" s="627" t="s">
        <v>95</v>
      </c>
      <c r="D118" s="67" t="s">
        <v>65</v>
      </c>
      <c r="E118" s="67" t="s">
        <v>96</v>
      </c>
      <c r="F118" s="68" t="s">
        <v>35</v>
      </c>
      <c r="G118" s="69"/>
      <c r="H118" s="13"/>
      <c r="I118" s="14"/>
      <c r="J118" s="14"/>
      <c r="K118" s="15"/>
      <c r="L118" s="16"/>
      <c r="M118" s="14"/>
      <c r="N118" s="14"/>
      <c r="O118" s="15"/>
      <c r="P118" s="16"/>
      <c r="Q118" s="14"/>
      <c r="R118" s="111"/>
      <c r="S118" s="15"/>
      <c r="T118" s="13"/>
      <c r="U118" s="14"/>
      <c r="V118" s="14"/>
      <c r="W118" s="15"/>
      <c r="X118" s="13"/>
      <c r="Y118" s="14"/>
      <c r="Z118" s="14"/>
      <c r="AA118" s="15"/>
      <c r="AB118" s="16"/>
      <c r="AC118" s="14"/>
      <c r="AD118" s="14"/>
      <c r="AE118" s="15"/>
      <c r="AF118">
        <v>0</v>
      </c>
    </row>
    <row r="119" spans="1:32">
      <c r="A119" s="107"/>
      <c r="B119" s="109"/>
      <c r="C119" s="70"/>
      <c r="D119" s="32"/>
      <c r="E119" s="33"/>
      <c r="F119" s="34"/>
      <c r="G119" s="35"/>
      <c r="H119" s="36"/>
      <c r="I119" s="37"/>
      <c r="J119" s="37"/>
      <c r="K119" s="38"/>
      <c r="L119" s="39"/>
      <c r="M119" s="37"/>
      <c r="N119" s="37"/>
      <c r="O119" s="38"/>
      <c r="P119" s="39"/>
      <c r="Q119" s="37"/>
      <c r="R119" s="110">
        <v>2</v>
      </c>
      <c r="S119" s="116" t="s">
        <v>485</v>
      </c>
      <c r="T119" s="110">
        <v>2</v>
      </c>
      <c r="U119" s="37"/>
      <c r="V119" s="37"/>
      <c r="W119" s="38"/>
      <c r="X119" s="36"/>
      <c r="Y119" s="37"/>
      <c r="Z119" s="37"/>
      <c r="AA119" s="38"/>
      <c r="AB119" s="39"/>
      <c r="AC119" s="37"/>
      <c r="AD119" s="37"/>
      <c r="AE119" s="38"/>
      <c r="AF119">
        <v>0</v>
      </c>
    </row>
    <row r="120" spans="1:32">
      <c r="A120" s="107"/>
      <c r="B120" s="109"/>
      <c r="C120" s="70"/>
      <c r="D120" s="58"/>
      <c r="E120" s="59"/>
      <c r="F120" s="60"/>
      <c r="G120" s="61"/>
      <c r="H120" s="62"/>
      <c r="I120" s="63"/>
      <c r="J120" s="63"/>
      <c r="K120" s="64"/>
      <c r="L120" s="65"/>
      <c r="M120" s="63"/>
      <c r="N120" s="63"/>
      <c r="O120" s="64"/>
      <c r="P120" s="65"/>
      <c r="Q120" s="63"/>
      <c r="R120" s="113"/>
      <c r="S120" s="114"/>
      <c r="T120" s="244"/>
      <c r="U120" s="63"/>
      <c r="V120" s="63"/>
      <c r="W120" s="64"/>
      <c r="X120" s="62"/>
      <c r="Y120" s="63"/>
      <c r="Z120" s="63"/>
      <c r="AA120" s="64"/>
      <c r="AB120" s="65"/>
      <c r="AC120" s="63"/>
      <c r="AD120" s="63"/>
      <c r="AE120" s="64"/>
      <c r="AF120">
        <v>0</v>
      </c>
    </row>
    <row r="121" spans="1:32">
      <c r="A121" s="107"/>
      <c r="B121" s="109"/>
      <c r="C121" s="432" t="s">
        <v>97</v>
      </c>
      <c r="D121" s="433" t="s">
        <v>65</v>
      </c>
      <c r="E121" s="433" t="s">
        <v>96</v>
      </c>
      <c r="F121" s="434" t="s">
        <v>35</v>
      </c>
      <c r="G121" s="414"/>
      <c r="H121" s="415"/>
      <c r="I121" s="412"/>
      <c r="J121" s="412"/>
      <c r="K121" s="416"/>
      <c r="L121" s="417"/>
      <c r="M121" s="412"/>
      <c r="N121" s="412"/>
      <c r="O121" s="416"/>
      <c r="P121" s="417"/>
      <c r="Q121" s="412"/>
      <c r="R121" s="412"/>
      <c r="S121" s="416"/>
      <c r="T121" s="415"/>
      <c r="U121" s="412"/>
      <c r="V121" s="412"/>
      <c r="W121" s="416"/>
      <c r="X121" s="415"/>
      <c r="Y121" s="412"/>
      <c r="Z121" s="412"/>
      <c r="AA121" s="416"/>
      <c r="AB121" s="417"/>
      <c r="AC121" s="412"/>
      <c r="AD121" s="412"/>
      <c r="AE121" s="416"/>
      <c r="AF121">
        <v>0</v>
      </c>
    </row>
    <row r="122" spans="1:32">
      <c r="A122" s="107"/>
      <c r="B122" s="109"/>
      <c r="C122" s="100"/>
      <c r="D122" s="418"/>
      <c r="E122" s="419"/>
      <c r="F122" s="420"/>
      <c r="G122" s="421"/>
      <c r="H122" s="422"/>
      <c r="I122" s="100"/>
      <c r="J122" s="100"/>
      <c r="K122" s="95"/>
      <c r="L122" s="96"/>
      <c r="M122" s="100"/>
      <c r="N122" s="100"/>
      <c r="O122" s="95"/>
      <c r="P122" s="96"/>
      <c r="Q122" s="100"/>
      <c r="R122" s="100"/>
      <c r="S122" s="423">
        <v>6</v>
      </c>
      <c r="T122" s="439"/>
      <c r="U122" s="420"/>
      <c r="V122" s="100"/>
      <c r="W122" s="95"/>
      <c r="X122" s="422"/>
      <c r="Y122" s="100"/>
      <c r="Z122" s="100"/>
      <c r="AA122" s="95"/>
      <c r="AB122" s="96"/>
      <c r="AC122" s="100"/>
      <c r="AD122" s="100"/>
      <c r="AE122" s="95"/>
      <c r="AF122">
        <v>0</v>
      </c>
    </row>
    <row r="123" spans="1:32">
      <c r="A123" s="107"/>
      <c r="B123" s="109"/>
      <c r="C123" s="424"/>
      <c r="D123" s="425"/>
      <c r="E123" s="426"/>
      <c r="F123" s="427"/>
      <c r="G123" s="428"/>
      <c r="H123" s="429"/>
      <c r="I123" s="424"/>
      <c r="J123" s="424"/>
      <c r="K123" s="430"/>
      <c r="L123" s="431"/>
      <c r="M123" s="424"/>
      <c r="N123" s="424"/>
      <c r="O123" s="430"/>
      <c r="P123" s="431"/>
      <c r="Q123" s="424"/>
      <c r="R123" s="424"/>
      <c r="S123" s="428"/>
      <c r="T123" s="440"/>
      <c r="U123" s="427"/>
      <c r="V123" s="424"/>
      <c r="W123" s="430"/>
      <c r="X123" s="429"/>
      <c r="Y123" s="424"/>
      <c r="Z123" s="424"/>
      <c r="AA123" s="430"/>
      <c r="AB123" s="431"/>
      <c r="AC123" s="424"/>
      <c r="AD123" s="424"/>
      <c r="AE123" s="430"/>
      <c r="AF123">
        <v>0</v>
      </c>
    </row>
    <row r="124" spans="1:32">
      <c r="A124" s="107"/>
      <c r="B124" s="109"/>
      <c r="C124" s="32" t="s">
        <v>98</v>
      </c>
      <c r="D124" s="32"/>
      <c r="E124" s="33" t="s">
        <v>47</v>
      </c>
      <c r="F124" s="68" t="s">
        <v>35</v>
      </c>
      <c r="G124" s="35"/>
      <c r="H124" s="36"/>
      <c r="I124" s="37"/>
      <c r="J124" s="37"/>
      <c r="K124" s="38"/>
      <c r="L124" s="39"/>
      <c r="M124" s="37"/>
      <c r="N124" s="37"/>
      <c r="O124" s="38"/>
      <c r="P124" s="39"/>
      <c r="Q124" s="37"/>
      <c r="R124" s="37"/>
      <c r="S124" s="112"/>
      <c r="T124" s="438"/>
      <c r="U124" s="116"/>
      <c r="V124" s="37"/>
      <c r="W124" s="38"/>
      <c r="X124" s="36"/>
      <c r="Y124" s="37"/>
      <c r="Z124" s="37"/>
      <c r="AA124" s="38"/>
      <c r="AB124" s="39"/>
      <c r="AC124" s="37"/>
      <c r="AD124" s="37"/>
      <c r="AE124" s="38"/>
      <c r="AF124">
        <v>0</v>
      </c>
    </row>
    <row r="125" spans="1:32">
      <c r="A125" s="107"/>
      <c r="B125" s="109"/>
      <c r="C125" s="32"/>
      <c r="D125" s="32"/>
      <c r="E125" s="33"/>
      <c r="F125" s="34"/>
      <c r="G125" s="35"/>
      <c r="H125" s="36"/>
      <c r="I125" s="37"/>
      <c r="J125" s="37"/>
      <c r="K125" s="38"/>
      <c r="L125" s="39"/>
      <c r="M125" s="37"/>
      <c r="N125" s="37"/>
      <c r="O125" s="38"/>
      <c r="P125" s="39"/>
      <c r="Q125" s="37"/>
      <c r="R125" s="37"/>
      <c r="S125" s="71">
        <v>2</v>
      </c>
      <c r="T125" s="438" t="s">
        <v>589</v>
      </c>
      <c r="U125" s="37" t="s">
        <v>589</v>
      </c>
      <c r="V125" t="s">
        <v>589</v>
      </c>
      <c r="W125" s="71">
        <v>2</v>
      </c>
      <c r="X125" s="36"/>
      <c r="Y125" s="37"/>
      <c r="Z125" s="37"/>
      <c r="AA125" s="38"/>
      <c r="AB125" s="39"/>
      <c r="AC125" s="37"/>
      <c r="AD125" s="37"/>
      <c r="AE125" s="38"/>
      <c r="AF125">
        <v>0</v>
      </c>
    </row>
    <row r="126" spans="1:32">
      <c r="A126" s="107"/>
      <c r="B126" s="109"/>
      <c r="C126" s="32"/>
      <c r="D126" s="32"/>
      <c r="E126" s="33"/>
      <c r="F126" s="60"/>
      <c r="G126" s="35"/>
      <c r="H126" s="36"/>
      <c r="I126" s="37"/>
      <c r="J126" s="37"/>
      <c r="K126" s="38"/>
      <c r="L126" s="39"/>
      <c r="M126" s="37"/>
      <c r="N126" s="37"/>
      <c r="O126" s="38"/>
      <c r="P126" s="39"/>
      <c r="Q126" s="37"/>
      <c r="R126" s="37"/>
      <c r="S126" s="112"/>
      <c r="T126" s="438"/>
      <c r="U126" s="37"/>
      <c r="W126" s="38"/>
      <c r="X126" s="36"/>
      <c r="Y126" s="37"/>
      <c r="Z126" s="37"/>
      <c r="AA126" s="38"/>
      <c r="AB126" s="39"/>
      <c r="AC126" s="37"/>
      <c r="AD126" s="37"/>
      <c r="AE126" s="38"/>
      <c r="AF126">
        <v>0</v>
      </c>
    </row>
    <row r="127" spans="1:32">
      <c r="A127" s="107"/>
      <c r="B127" s="109"/>
      <c r="C127" s="66" t="s">
        <v>99</v>
      </c>
      <c r="D127" s="67" t="s">
        <v>65</v>
      </c>
      <c r="E127" s="67" t="s">
        <v>75</v>
      </c>
      <c r="F127" s="68" t="s">
        <v>35</v>
      </c>
      <c r="G127" s="69"/>
      <c r="H127" s="13"/>
      <c r="I127" s="14"/>
      <c r="J127" s="14"/>
      <c r="K127" s="15"/>
      <c r="L127" s="16"/>
      <c r="M127" s="14"/>
      <c r="N127" s="14"/>
      <c r="O127" s="15"/>
      <c r="P127" s="16"/>
      <c r="Q127" s="14"/>
      <c r="R127" s="14"/>
      <c r="S127" s="15"/>
      <c r="T127" s="13"/>
      <c r="U127" s="14"/>
      <c r="V127" s="14"/>
      <c r="W127" s="15"/>
      <c r="X127" s="13"/>
      <c r="Y127" s="14"/>
      <c r="Z127" s="14"/>
      <c r="AA127" s="15"/>
      <c r="AB127" s="16"/>
      <c r="AC127" s="14"/>
      <c r="AD127" s="14"/>
      <c r="AE127" s="15"/>
      <c r="AF127">
        <v>0</v>
      </c>
    </row>
    <row r="128" spans="1:32">
      <c r="A128" s="107"/>
      <c r="B128" s="109"/>
      <c r="C128" s="32" t="s">
        <v>100</v>
      </c>
      <c r="D128" s="32"/>
      <c r="E128" s="33"/>
      <c r="F128" s="34"/>
      <c r="G128" s="35"/>
      <c r="H128" s="36"/>
      <c r="I128" s="37"/>
      <c r="J128" s="37"/>
      <c r="K128" s="38"/>
      <c r="L128" s="39"/>
      <c r="M128" s="37"/>
      <c r="N128" s="37"/>
      <c r="O128" s="38"/>
      <c r="P128" s="39"/>
      <c r="Q128" s="37"/>
      <c r="R128" s="37"/>
      <c r="S128" s="443">
        <v>2</v>
      </c>
      <c r="T128" s="36"/>
      <c r="U128" s="37"/>
      <c r="V128" s="37"/>
      <c r="W128" s="38"/>
      <c r="X128" s="36"/>
      <c r="Y128" s="37"/>
      <c r="Z128" s="37"/>
      <c r="AA128" s="38"/>
      <c r="AB128" s="39"/>
      <c r="AC128" s="37"/>
      <c r="AD128" s="37"/>
      <c r="AE128" s="38"/>
      <c r="AF128">
        <v>0</v>
      </c>
    </row>
    <row r="129" spans="1:32">
      <c r="A129" s="107"/>
      <c r="B129" s="109"/>
      <c r="C129" s="58"/>
      <c r="D129" s="58"/>
      <c r="E129" s="59"/>
      <c r="F129" s="60"/>
      <c r="G129" s="61"/>
      <c r="H129" s="62"/>
      <c r="I129" s="63"/>
      <c r="J129" s="63"/>
      <c r="K129" s="64"/>
      <c r="L129" s="65"/>
      <c r="M129" s="63"/>
      <c r="N129" s="63"/>
      <c r="O129" s="64"/>
      <c r="P129" s="65"/>
      <c r="Q129" s="63"/>
      <c r="R129" s="63"/>
      <c r="S129" s="64"/>
      <c r="T129" s="62"/>
      <c r="U129" s="63"/>
      <c r="V129" s="63"/>
      <c r="W129" s="64"/>
      <c r="X129" s="62"/>
      <c r="Y129" s="63"/>
      <c r="Z129" s="63"/>
      <c r="AA129" s="64"/>
      <c r="AB129" s="65"/>
      <c r="AC129" s="63"/>
      <c r="AD129" s="63"/>
      <c r="AE129" s="64"/>
      <c r="AF129">
        <v>0</v>
      </c>
    </row>
    <row r="130" spans="1:32">
      <c r="A130" s="107"/>
      <c r="B130" s="109"/>
      <c r="C130" s="66" t="s">
        <v>99</v>
      </c>
      <c r="D130" s="67" t="s">
        <v>65</v>
      </c>
      <c r="E130" s="67" t="s">
        <v>75</v>
      </c>
      <c r="F130" s="68" t="s">
        <v>35</v>
      </c>
      <c r="G130" s="69"/>
      <c r="H130" s="13"/>
      <c r="I130" s="14"/>
      <c r="J130" s="14"/>
      <c r="K130" s="15"/>
      <c r="L130" s="16"/>
      <c r="M130" s="14"/>
      <c r="N130" s="14"/>
      <c r="O130" s="15"/>
      <c r="P130" s="16"/>
      <c r="Q130" s="14"/>
      <c r="R130" s="14"/>
      <c r="S130" s="15"/>
      <c r="T130" s="13"/>
      <c r="U130" s="14"/>
      <c r="V130" s="14"/>
      <c r="W130" s="15"/>
      <c r="X130" s="13"/>
      <c r="Y130" s="14"/>
      <c r="Z130" s="14"/>
      <c r="AA130" s="15"/>
      <c r="AB130" s="16"/>
      <c r="AC130" s="14"/>
      <c r="AD130" s="14"/>
      <c r="AE130" s="15"/>
      <c r="AF130">
        <v>0</v>
      </c>
    </row>
    <row r="131" spans="1:32">
      <c r="A131" s="107"/>
      <c r="B131" s="109"/>
      <c r="C131" s="32" t="s">
        <v>87</v>
      </c>
      <c r="D131" s="32"/>
      <c r="E131" s="33"/>
      <c r="F131" s="34"/>
      <c r="G131" s="35"/>
      <c r="H131" s="36"/>
      <c r="I131" s="37"/>
      <c r="J131" s="37"/>
      <c r="K131" s="38"/>
      <c r="L131" s="39"/>
      <c r="M131" s="37"/>
      <c r="N131" s="37"/>
      <c r="O131" s="38"/>
      <c r="P131" s="39"/>
      <c r="Q131" s="37"/>
      <c r="R131" s="37"/>
      <c r="S131" s="443">
        <v>2</v>
      </c>
      <c r="T131" s="438" t="s">
        <v>589</v>
      </c>
      <c r="U131" s="443">
        <v>2</v>
      </c>
      <c r="V131" s="37"/>
      <c r="W131" s="38"/>
      <c r="X131" s="36"/>
      <c r="Y131" s="37"/>
      <c r="Z131" s="37"/>
      <c r="AA131" s="38"/>
      <c r="AB131" s="39"/>
      <c r="AC131" s="37"/>
      <c r="AD131" s="37"/>
      <c r="AE131" s="38"/>
      <c r="AF131">
        <v>0</v>
      </c>
    </row>
    <row r="132" spans="1:32">
      <c r="A132" s="107"/>
      <c r="B132" s="109"/>
      <c r="C132" s="58"/>
      <c r="D132" s="58"/>
      <c r="E132" s="59"/>
      <c r="F132" s="60"/>
      <c r="G132" s="61"/>
      <c r="H132" s="62"/>
      <c r="I132" s="63"/>
      <c r="J132" s="63"/>
      <c r="K132" s="64"/>
      <c r="L132" s="65"/>
      <c r="M132" s="63"/>
      <c r="N132" s="63"/>
      <c r="O132" s="64"/>
      <c r="P132" s="65"/>
      <c r="Q132" s="63"/>
      <c r="R132" s="63"/>
      <c r="S132" s="64"/>
      <c r="T132" s="62"/>
      <c r="U132" s="63"/>
      <c r="V132" s="63"/>
      <c r="W132" s="64"/>
      <c r="X132" s="62"/>
      <c r="Y132" s="63"/>
      <c r="Z132" s="63"/>
      <c r="AA132" s="64"/>
      <c r="AB132" s="65"/>
      <c r="AC132" s="63"/>
      <c r="AD132" s="63"/>
      <c r="AE132" s="64"/>
      <c r="AF132">
        <v>0</v>
      </c>
    </row>
    <row r="133" spans="1:32">
      <c r="A133" s="107"/>
      <c r="B133" s="109"/>
      <c r="C133" s="66" t="s">
        <v>99</v>
      </c>
      <c r="D133" s="67" t="s">
        <v>65</v>
      </c>
      <c r="E133" s="67" t="s">
        <v>75</v>
      </c>
      <c r="F133" s="68" t="s">
        <v>35</v>
      </c>
      <c r="G133" s="69"/>
      <c r="H133" s="13"/>
      <c r="I133" s="14"/>
      <c r="J133" s="14"/>
      <c r="K133" s="15"/>
      <c r="L133" s="16"/>
      <c r="M133" s="14"/>
      <c r="N133" s="14"/>
      <c r="O133" s="15"/>
      <c r="P133" s="16"/>
      <c r="Q133" s="14"/>
      <c r="R133" s="14"/>
      <c r="S133" s="15"/>
      <c r="T133" s="13"/>
      <c r="U133" s="14"/>
      <c r="V133" s="14"/>
      <c r="W133" s="15"/>
      <c r="X133" s="13"/>
      <c r="Y133" s="14"/>
      <c r="Z133" s="14"/>
      <c r="AA133" s="15"/>
      <c r="AB133" s="16"/>
      <c r="AC133" s="14"/>
      <c r="AD133" s="14"/>
      <c r="AE133" s="15"/>
      <c r="AF133">
        <v>0</v>
      </c>
    </row>
    <row r="134" spans="1:32">
      <c r="A134" s="107"/>
      <c r="B134" s="109"/>
      <c r="C134" s="32" t="s">
        <v>101</v>
      </c>
      <c r="D134" s="32"/>
      <c r="E134" s="33"/>
      <c r="F134" s="34"/>
      <c r="G134" s="35"/>
      <c r="H134" s="36"/>
      <c r="I134" s="37"/>
      <c r="J134" s="37"/>
      <c r="K134" s="38"/>
      <c r="L134" s="39"/>
      <c r="M134" s="37"/>
      <c r="N134" s="37"/>
      <c r="O134" s="38"/>
      <c r="P134" s="39"/>
      <c r="Q134" s="37"/>
      <c r="R134" s="37"/>
      <c r="S134" s="444"/>
      <c r="T134" s="441">
        <v>2</v>
      </c>
      <c r="U134" s="37"/>
      <c r="V134" s="37"/>
      <c r="W134" s="38"/>
      <c r="X134" s="36"/>
      <c r="Y134" s="37"/>
      <c r="Z134" s="37"/>
      <c r="AA134" s="38"/>
      <c r="AB134" s="39"/>
      <c r="AC134" s="37"/>
      <c r="AD134" s="37"/>
      <c r="AE134" s="38"/>
      <c r="AF134">
        <v>0</v>
      </c>
    </row>
    <row r="135" spans="1:32">
      <c r="A135" s="107"/>
      <c r="B135" s="109"/>
      <c r="C135" s="32"/>
      <c r="D135" s="32"/>
      <c r="E135" s="33"/>
      <c r="F135" s="60"/>
      <c r="G135" s="35"/>
      <c r="H135" s="36"/>
      <c r="I135" s="37"/>
      <c r="J135" s="37"/>
      <c r="K135" s="38"/>
      <c r="L135" s="65"/>
      <c r="M135" s="37"/>
      <c r="N135" s="63"/>
      <c r="O135" s="64"/>
      <c r="P135" s="65"/>
      <c r="Q135" s="63"/>
      <c r="R135" s="63"/>
      <c r="S135" s="38"/>
      <c r="T135" s="36"/>
      <c r="U135" s="37"/>
      <c r="V135" s="63"/>
      <c r="W135" s="38"/>
      <c r="X135" s="36"/>
      <c r="Y135" s="37"/>
      <c r="Z135" s="37"/>
      <c r="AA135" s="38"/>
      <c r="AB135" s="39"/>
      <c r="AC135" s="37"/>
      <c r="AD135" s="37"/>
      <c r="AE135" s="38"/>
      <c r="AF135">
        <v>0</v>
      </c>
    </row>
    <row r="136" spans="1:32">
      <c r="A136" s="107"/>
      <c r="B136" s="109"/>
      <c r="C136" s="66" t="s">
        <v>99</v>
      </c>
      <c r="D136" s="67" t="s">
        <v>65</v>
      </c>
      <c r="E136" s="67" t="s">
        <v>75</v>
      </c>
      <c r="F136" s="68" t="s">
        <v>35</v>
      </c>
      <c r="G136" s="69"/>
      <c r="H136" s="13"/>
      <c r="I136" s="14"/>
      <c r="J136" s="14"/>
      <c r="K136" s="15"/>
      <c r="L136" s="16"/>
      <c r="M136" s="14"/>
      <c r="N136" s="14"/>
      <c r="O136" s="15"/>
      <c r="P136" s="16"/>
      <c r="Q136" s="14"/>
      <c r="R136" s="14"/>
      <c r="S136" s="15"/>
      <c r="T136" s="13"/>
      <c r="U136" s="14"/>
      <c r="V136" s="14"/>
      <c r="W136" s="15"/>
      <c r="X136" s="13"/>
      <c r="Y136" s="14"/>
      <c r="Z136" s="14"/>
      <c r="AA136" s="15"/>
      <c r="AB136" s="16"/>
      <c r="AC136" s="14"/>
      <c r="AD136" s="14"/>
      <c r="AE136" s="15"/>
      <c r="AF136">
        <v>0</v>
      </c>
    </row>
    <row r="137" spans="1:32">
      <c r="A137" s="107"/>
      <c r="B137" s="109"/>
      <c r="C137" s="32" t="s">
        <v>88</v>
      </c>
      <c r="D137" s="32"/>
      <c r="E137" s="33"/>
      <c r="F137" s="34"/>
      <c r="G137" s="35"/>
      <c r="H137" s="36"/>
      <c r="I137" s="37"/>
      <c r="J137" s="37"/>
      <c r="K137" s="38"/>
      <c r="L137" s="39"/>
      <c r="M137" s="37"/>
      <c r="N137" s="37"/>
      <c r="O137" s="38"/>
      <c r="P137" s="39"/>
      <c r="Q137" s="37"/>
      <c r="R137" s="37"/>
      <c r="S137" s="444"/>
      <c r="T137" s="441">
        <v>2</v>
      </c>
      <c r="U137" s="116" t="s">
        <v>485</v>
      </c>
      <c r="V137" s="441">
        <v>2</v>
      </c>
      <c r="W137" s="38"/>
      <c r="X137" s="36"/>
      <c r="Y137" s="37"/>
      <c r="Z137" s="37"/>
      <c r="AA137" s="38"/>
      <c r="AB137" s="39"/>
      <c r="AC137" s="37"/>
      <c r="AD137" s="37"/>
      <c r="AE137" s="38"/>
      <c r="AF137">
        <v>0</v>
      </c>
    </row>
    <row r="138" spans="1:32">
      <c r="A138" s="107"/>
      <c r="B138" s="109"/>
      <c r="C138" s="32"/>
      <c r="D138" s="32"/>
      <c r="E138" s="33"/>
      <c r="F138" s="60"/>
      <c r="G138" s="35"/>
      <c r="H138" s="36"/>
      <c r="I138" s="37"/>
      <c r="J138" s="37"/>
      <c r="K138" s="38"/>
      <c r="L138" s="65"/>
      <c r="M138" s="37"/>
      <c r="N138" s="63"/>
      <c r="O138" s="64"/>
      <c r="P138" s="65"/>
      <c r="Q138" s="63"/>
      <c r="R138" s="63"/>
      <c r="S138" s="38"/>
      <c r="T138" s="36"/>
      <c r="U138" s="37"/>
      <c r="V138" s="63"/>
      <c r="W138" s="38"/>
      <c r="X138" s="36"/>
      <c r="Y138" s="37"/>
      <c r="Z138" s="37"/>
      <c r="AA138" s="38"/>
      <c r="AB138" s="39"/>
      <c r="AC138" s="37"/>
      <c r="AD138" s="37"/>
      <c r="AE138" s="38"/>
      <c r="AF138">
        <v>0</v>
      </c>
    </row>
    <row r="139" spans="1:32">
      <c r="A139" s="107"/>
      <c r="B139" s="109"/>
      <c r="C139" s="66" t="s">
        <v>102</v>
      </c>
      <c r="D139" s="67"/>
      <c r="E139" s="67" t="s">
        <v>47</v>
      </c>
      <c r="F139" s="68" t="s">
        <v>35</v>
      </c>
      <c r="G139" s="69"/>
      <c r="H139" s="13"/>
      <c r="I139" s="14"/>
      <c r="J139" s="14"/>
      <c r="K139" s="15"/>
      <c r="L139" s="16"/>
      <c r="M139" s="14"/>
      <c r="N139" s="14"/>
      <c r="O139" s="15"/>
      <c r="P139" s="16"/>
      <c r="Q139" s="14"/>
      <c r="R139" s="14"/>
      <c r="S139" s="15"/>
      <c r="T139" s="13"/>
      <c r="U139" s="14"/>
      <c r="W139" s="15"/>
      <c r="X139" s="13"/>
      <c r="Y139" s="14"/>
      <c r="Z139" s="14"/>
      <c r="AA139" s="15"/>
      <c r="AB139" s="16"/>
      <c r="AC139" s="14"/>
      <c r="AD139" s="14"/>
      <c r="AE139" s="15"/>
      <c r="AF139">
        <v>0</v>
      </c>
    </row>
    <row r="140" spans="1:32">
      <c r="A140" s="107"/>
      <c r="B140" s="109"/>
      <c r="C140" s="32"/>
      <c r="D140" s="32"/>
      <c r="E140" s="33"/>
      <c r="F140" s="34"/>
      <c r="G140" s="35"/>
      <c r="H140" s="36"/>
      <c r="I140" s="37"/>
      <c r="J140" s="37"/>
      <c r="K140" s="38"/>
      <c r="L140" s="39"/>
      <c r="M140" s="37"/>
      <c r="N140" s="37"/>
      <c r="O140" s="38"/>
      <c r="P140" s="39"/>
      <c r="Q140" s="37"/>
      <c r="R140" s="37"/>
      <c r="S140" s="38"/>
      <c r="T140" s="442"/>
      <c r="U140" s="70">
        <v>4</v>
      </c>
      <c r="W140" s="38"/>
      <c r="X140" s="36"/>
      <c r="Y140" s="37"/>
      <c r="Z140" s="37"/>
      <c r="AA140" s="38"/>
      <c r="AB140" s="39"/>
      <c r="AC140" s="37"/>
      <c r="AD140" s="37"/>
      <c r="AE140" s="38"/>
      <c r="AF140">
        <v>0</v>
      </c>
    </row>
    <row r="141" spans="1:32" ht="16" thickBot="1">
      <c r="A141" s="107"/>
      <c r="B141" s="118"/>
      <c r="C141" s="42"/>
      <c r="D141" s="42"/>
      <c r="E141" s="43"/>
      <c r="F141" s="44"/>
      <c r="G141" s="45"/>
      <c r="H141" s="46"/>
      <c r="I141" s="47"/>
      <c r="J141" s="47"/>
      <c r="K141" s="48"/>
      <c r="L141" s="49"/>
      <c r="M141" s="47"/>
      <c r="N141" s="47"/>
      <c r="O141" s="48"/>
      <c r="P141" s="49"/>
      <c r="Q141" s="47"/>
      <c r="R141" s="47"/>
      <c r="S141" s="48"/>
      <c r="T141" s="46"/>
      <c r="U141" s="47"/>
      <c r="V141" s="47"/>
      <c r="W141" s="48"/>
      <c r="X141" s="46"/>
      <c r="Y141" s="47"/>
      <c r="Z141" s="47"/>
      <c r="AA141" s="48"/>
      <c r="AB141" s="49"/>
      <c r="AC141" s="47"/>
      <c r="AD141" s="47"/>
      <c r="AE141" s="48"/>
      <c r="AF141">
        <v>0</v>
      </c>
    </row>
    <row r="142" spans="1:32">
      <c r="A142" s="107"/>
      <c r="B142" s="119" t="s">
        <v>93</v>
      </c>
      <c r="C142" s="562" t="s">
        <v>94</v>
      </c>
      <c r="D142" s="563" t="s">
        <v>65</v>
      </c>
      <c r="E142" s="563" t="s">
        <v>103</v>
      </c>
      <c r="F142" s="55" t="s">
        <v>35</v>
      </c>
      <c r="G142" s="564"/>
      <c r="H142" s="565"/>
      <c r="I142" s="566"/>
      <c r="J142" s="566"/>
      <c r="K142" s="567"/>
      <c r="L142" s="568"/>
      <c r="M142" s="566"/>
      <c r="N142" s="566"/>
      <c r="O142" s="567"/>
      <c r="P142" s="568"/>
      <c r="Q142" s="566"/>
      <c r="R142" s="566"/>
      <c r="S142" s="567"/>
      <c r="T142" s="565"/>
      <c r="U142" s="566"/>
      <c r="V142" s="566"/>
      <c r="W142" s="567"/>
      <c r="X142" s="565"/>
      <c r="Y142" s="566"/>
      <c r="Z142" s="566"/>
      <c r="AA142" s="567"/>
      <c r="AB142" s="568"/>
      <c r="AC142" s="566"/>
      <c r="AD142" s="566"/>
      <c r="AE142" s="567"/>
      <c r="AF142">
        <v>0</v>
      </c>
    </row>
    <row r="143" spans="1:32">
      <c r="A143" s="107"/>
      <c r="B143" s="120" t="s">
        <v>432</v>
      </c>
      <c r="C143" s="546"/>
      <c r="D143" s="546"/>
      <c r="E143" s="547"/>
      <c r="F143" s="548"/>
      <c r="G143" s="549"/>
      <c r="H143" s="550"/>
      <c r="I143" s="551"/>
      <c r="J143" s="551"/>
      <c r="K143" s="552"/>
      <c r="L143" s="553"/>
      <c r="M143" s="551"/>
      <c r="N143" s="551"/>
      <c r="O143" s="552"/>
      <c r="P143" s="553"/>
      <c r="Q143" s="551"/>
      <c r="R143" s="569">
        <v>2</v>
      </c>
      <c r="S143" s="552"/>
      <c r="T143" s="550"/>
      <c r="U143" s="551"/>
      <c r="V143" s="551"/>
      <c r="W143" s="552"/>
      <c r="X143" s="550"/>
      <c r="Y143" s="551"/>
      <c r="Z143" s="551"/>
      <c r="AA143" s="552"/>
      <c r="AB143" s="553"/>
      <c r="AC143" s="551"/>
      <c r="AD143" s="551"/>
      <c r="AE143" s="552"/>
      <c r="AF143">
        <v>0</v>
      </c>
    </row>
    <row r="144" spans="1:32">
      <c r="A144" s="107"/>
      <c r="B144" s="120"/>
      <c r="C144" s="546"/>
      <c r="D144" s="546"/>
      <c r="E144" s="547"/>
      <c r="F144" s="556"/>
      <c r="G144" s="549"/>
      <c r="H144" s="550"/>
      <c r="I144" s="551"/>
      <c r="J144" s="551"/>
      <c r="K144" s="552"/>
      <c r="L144" s="561"/>
      <c r="M144" s="551"/>
      <c r="N144" s="559"/>
      <c r="O144" s="560"/>
      <c r="P144" s="561"/>
      <c r="Q144" s="559"/>
      <c r="R144" s="569"/>
      <c r="S144" s="552"/>
      <c r="T144" s="550"/>
      <c r="U144" s="551"/>
      <c r="V144" s="551"/>
      <c r="W144" s="552"/>
      <c r="X144" s="550"/>
      <c r="Y144" s="551"/>
      <c r="Z144" s="551"/>
      <c r="AA144" s="552"/>
      <c r="AB144" s="553"/>
      <c r="AC144" s="551"/>
      <c r="AD144" s="551"/>
      <c r="AE144" s="552"/>
      <c r="AF144">
        <v>0</v>
      </c>
    </row>
    <row r="145" spans="1:32">
      <c r="A145" s="107"/>
      <c r="B145" s="120"/>
      <c r="C145" s="72" t="s">
        <v>95</v>
      </c>
      <c r="D145" s="67" t="s">
        <v>65</v>
      </c>
      <c r="E145" s="67" t="s">
        <v>26</v>
      </c>
      <c r="F145" s="80" t="s">
        <v>392</v>
      </c>
      <c r="G145" s="69">
        <v>80</v>
      </c>
      <c r="H145" s="13"/>
      <c r="I145" s="14"/>
      <c r="J145" s="14"/>
      <c r="K145" s="15"/>
      <c r="L145" s="16"/>
      <c r="M145" s="14"/>
      <c r="N145" s="14"/>
      <c r="O145" s="15"/>
      <c r="P145" s="16"/>
      <c r="Q145" s="14"/>
      <c r="R145" s="111"/>
      <c r="S145" s="15"/>
      <c r="T145" s="13"/>
      <c r="U145" s="14"/>
      <c r="V145" s="14"/>
      <c r="W145" s="15"/>
      <c r="X145" s="13"/>
      <c r="Y145" s="14"/>
      <c r="Z145" s="14"/>
      <c r="AA145" s="15"/>
      <c r="AB145" s="16"/>
      <c r="AC145" s="14"/>
      <c r="AD145" s="14"/>
      <c r="AE145" s="15"/>
      <c r="AF145">
        <v>0</v>
      </c>
    </row>
    <row r="146" spans="1:32">
      <c r="A146" s="107"/>
      <c r="B146" s="120"/>
      <c r="C146" s="56"/>
      <c r="D146" s="32"/>
      <c r="E146" s="33"/>
      <c r="F146" s="34"/>
      <c r="G146" s="35"/>
      <c r="H146" s="36"/>
      <c r="I146" s="37"/>
      <c r="J146" s="37"/>
      <c r="K146" s="38"/>
      <c r="L146" s="39"/>
      <c r="M146" s="37"/>
      <c r="N146" s="37"/>
      <c r="O146" s="38"/>
      <c r="P146" s="39"/>
      <c r="Q146" s="37"/>
      <c r="R146" s="121">
        <v>2</v>
      </c>
      <c r="S146" s="112"/>
      <c r="T146" s="438"/>
      <c r="U146" s="37"/>
      <c r="V146" s="37"/>
      <c r="W146" s="38"/>
      <c r="X146" s="36"/>
      <c r="Y146" s="37"/>
      <c r="Z146" s="37"/>
      <c r="AA146" s="38"/>
      <c r="AB146" s="39"/>
      <c r="AC146" s="37"/>
      <c r="AD146" s="37"/>
      <c r="AE146" s="38"/>
      <c r="AF146">
        <v>0</v>
      </c>
    </row>
    <row r="147" spans="1:32">
      <c r="A147" s="107"/>
      <c r="B147" s="120"/>
      <c r="C147" s="56"/>
      <c r="D147" s="58"/>
      <c r="E147" s="59"/>
      <c r="F147" s="60"/>
      <c r="G147" s="61"/>
      <c r="H147" s="62"/>
      <c r="I147" s="63"/>
      <c r="J147" s="63"/>
      <c r="K147" s="64"/>
      <c r="L147" s="65"/>
      <c r="M147" s="63"/>
      <c r="N147" s="63"/>
      <c r="O147" s="64"/>
      <c r="P147" s="65"/>
      <c r="Q147" s="63"/>
      <c r="R147" s="113"/>
      <c r="S147" s="114"/>
      <c r="T147" s="244"/>
      <c r="U147" s="63"/>
      <c r="V147" s="63"/>
      <c r="W147" s="64"/>
      <c r="X147" s="62"/>
      <c r="Y147" s="63"/>
      <c r="Z147" s="63"/>
      <c r="AA147" s="64"/>
      <c r="AB147" s="65"/>
      <c r="AC147" s="63"/>
      <c r="AD147" s="63"/>
      <c r="AE147" s="64"/>
      <c r="AF147">
        <v>0</v>
      </c>
    </row>
    <row r="148" spans="1:32">
      <c r="A148" s="107"/>
      <c r="B148" s="120"/>
      <c r="C148" s="432" t="s">
        <v>97</v>
      </c>
      <c r="D148" s="433" t="s">
        <v>65</v>
      </c>
      <c r="E148" s="433" t="s">
        <v>26</v>
      </c>
      <c r="F148" s="413" t="s">
        <v>35</v>
      </c>
      <c r="G148" s="414"/>
      <c r="H148" s="415"/>
      <c r="I148" s="412"/>
      <c r="J148" s="412"/>
      <c r="K148" s="416"/>
      <c r="L148" s="417"/>
      <c r="M148" s="412"/>
      <c r="N148" s="412"/>
      <c r="O148" s="416"/>
      <c r="P148" s="417"/>
      <c r="Q148" s="412"/>
      <c r="R148" s="412"/>
      <c r="S148" s="435"/>
      <c r="T148" s="415"/>
      <c r="U148" s="412"/>
      <c r="V148" s="412"/>
      <c r="W148" s="416"/>
      <c r="X148" s="415"/>
      <c r="Y148" s="412"/>
      <c r="Z148" s="412"/>
      <c r="AA148" s="416"/>
      <c r="AB148" s="417"/>
      <c r="AC148" s="412"/>
      <c r="AD148" s="412"/>
      <c r="AE148" s="416"/>
      <c r="AF148">
        <v>0</v>
      </c>
    </row>
    <row r="149" spans="1:32">
      <c r="A149" s="107"/>
      <c r="B149" s="120"/>
      <c r="C149" s="100"/>
      <c r="D149" s="418"/>
      <c r="E149" s="419"/>
      <c r="F149" s="420"/>
      <c r="G149" s="421"/>
      <c r="H149" s="422"/>
      <c r="I149" s="100"/>
      <c r="J149" s="100"/>
      <c r="K149" s="95"/>
      <c r="L149" s="96"/>
      <c r="M149" s="100"/>
      <c r="N149" s="100"/>
      <c r="O149" s="95"/>
      <c r="P149" s="96"/>
      <c r="Q149" s="100"/>
      <c r="R149" s="100"/>
      <c r="S149" s="423">
        <v>6</v>
      </c>
      <c r="T149" s="439"/>
      <c r="U149" s="420"/>
      <c r="V149" s="100"/>
      <c r="W149" s="95"/>
      <c r="X149" s="422"/>
      <c r="Y149" s="100"/>
      <c r="Z149" s="100"/>
      <c r="AA149" s="95"/>
      <c r="AB149" s="96"/>
      <c r="AC149" s="100"/>
      <c r="AD149" s="100"/>
      <c r="AE149" s="95"/>
      <c r="AF149">
        <v>0</v>
      </c>
    </row>
    <row r="150" spans="1:32">
      <c r="A150" s="107"/>
      <c r="B150" s="120"/>
      <c r="C150" s="424"/>
      <c r="D150" s="425"/>
      <c r="E150" s="426"/>
      <c r="F150" s="427"/>
      <c r="G150" s="428"/>
      <c r="H150" s="429"/>
      <c r="I150" s="424"/>
      <c r="J150" s="424"/>
      <c r="K150" s="430"/>
      <c r="L150" s="431"/>
      <c r="M150" s="424"/>
      <c r="N150" s="424"/>
      <c r="O150" s="430"/>
      <c r="P150" s="431"/>
      <c r="Q150" s="424"/>
      <c r="R150" s="424"/>
      <c r="S150" s="428"/>
      <c r="T150" s="440"/>
      <c r="U150" s="427"/>
      <c r="V150" s="424"/>
      <c r="W150" s="430"/>
      <c r="X150" s="429"/>
      <c r="Y150" s="424"/>
      <c r="Z150" s="424"/>
      <c r="AA150" s="430"/>
      <c r="AB150" s="431"/>
      <c r="AC150" s="424"/>
      <c r="AD150" s="424"/>
      <c r="AE150" s="430"/>
      <c r="AF150">
        <v>0</v>
      </c>
    </row>
    <row r="151" spans="1:32">
      <c r="A151" s="107"/>
      <c r="B151" s="120"/>
      <c r="C151" s="32" t="s">
        <v>98</v>
      </c>
      <c r="D151" s="32"/>
      <c r="E151" s="33" t="s">
        <v>47</v>
      </c>
      <c r="F151" s="68" t="s">
        <v>35</v>
      </c>
      <c r="G151" s="35"/>
      <c r="H151" s="36"/>
      <c r="I151" s="37"/>
      <c r="J151" s="37"/>
      <c r="K151" s="38"/>
      <c r="L151" s="39"/>
      <c r="M151" s="14"/>
      <c r="N151" s="37"/>
      <c r="O151" s="38"/>
      <c r="P151" s="39"/>
      <c r="Q151" s="37"/>
      <c r="R151" s="37"/>
      <c r="S151" s="112"/>
      <c r="T151" s="438"/>
      <c r="U151" s="116"/>
      <c r="V151" s="37"/>
      <c r="W151" s="15"/>
      <c r="X151" s="13"/>
      <c r="Y151" s="14"/>
      <c r="Z151" s="14"/>
      <c r="AA151" s="15"/>
      <c r="AB151" s="16"/>
      <c r="AC151" s="14"/>
      <c r="AD151" s="14"/>
      <c r="AE151" s="15"/>
      <c r="AF151">
        <v>0</v>
      </c>
    </row>
    <row r="152" spans="1:32">
      <c r="A152" s="107"/>
      <c r="B152" s="120"/>
      <c r="C152" s="32"/>
      <c r="D152" s="32"/>
      <c r="E152" s="33"/>
      <c r="F152" s="34"/>
      <c r="G152" s="35"/>
      <c r="H152" s="36"/>
      <c r="I152" s="37"/>
      <c r="J152" s="37"/>
      <c r="K152" s="38"/>
      <c r="L152" s="39"/>
      <c r="M152" s="37"/>
      <c r="N152" s="37"/>
      <c r="O152" s="38"/>
      <c r="P152" s="39"/>
      <c r="Q152" s="37"/>
      <c r="R152" s="37"/>
      <c r="S152" s="71">
        <v>2</v>
      </c>
      <c r="T152" s="438"/>
      <c r="U152" s="37"/>
      <c r="W152" s="38"/>
      <c r="X152" s="36"/>
      <c r="Y152" s="37"/>
      <c r="Z152" s="37"/>
      <c r="AA152" s="38"/>
      <c r="AB152" s="39"/>
      <c r="AC152" s="37"/>
      <c r="AD152" s="37"/>
      <c r="AE152" s="38"/>
      <c r="AF152">
        <v>0</v>
      </c>
    </row>
    <row r="153" spans="1:32">
      <c r="A153" s="107"/>
      <c r="B153" s="120"/>
      <c r="C153" s="32"/>
      <c r="D153" s="32"/>
      <c r="E153" s="33"/>
      <c r="F153" s="60"/>
      <c r="G153" s="35"/>
      <c r="H153" s="36"/>
      <c r="I153" s="37"/>
      <c r="J153" s="37"/>
      <c r="K153" s="38"/>
      <c r="L153" s="39"/>
      <c r="M153" s="37"/>
      <c r="N153" s="37"/>
      <c r="O153" s="38"/>
      <c r="P153" s="39"/>
      <c r="Q153" s="37"/>
      <c r="R153" s="37"/>
      <c r="S153" s="112"/>
      <c r="T153" s="438"/>
      <c r="U153" s="37"/>
      <c r="W153" s="38"/>
      <c r="X153" s="36"/>
      <c r="Y153" s="37"/>
      <c r="Z153" s="37"/>
      <c r="AA153" s="38"/>
      <c r="AB153" s="39"/>
      <c r="AC153" s="37"/>
      <c r="AD153" s="37"/>
      <c r="AE153" s="38"/>
      <c r="AF153">
        <v>0</v>
      </c>
    </row>
    <row r="154" spans="1:32">
      <c r="A154" s="107"/>
      <c r="B154" s="120"/>
      <c r="C154" s="539" t="s">
        <v>99</v>
      </c>
      <c r="D154" s="540" t="s">
        <v>65</v>
      </c>
      <c r="E154" s="540" t="s">
        <v>26</v>
      </c>
      <c r="F154" s="68" t="s">
        <v>35</v>
      </c>
      <c r="G154" s="541"/>
      <c r="H154" s="542"/>
      <c r="I154" s="543"/>
      <c r="J154" s="543"/>
      <c r="K154" s="544"/>
      <c r="L154" s="545"/>
      <c r="M154" s="543"/>
      <c r="N154" s="543"/>
      <c r="O154" s="544"/>
      <c r="P154" s="545"/>
      <c r="Q154" s="543"/>
      <c r="R154" s="543"/>
      <c r="S154" s="544"/>
      <c r="T154" s="542"/>
      <c r="U154" s="543"/>
      <c r="V154" s="543"/>
      <c r="W154" s="544"/>
      <c r="X154" s="542"/>
      <c r="Y154" s="543"/>
      <c r="Z154" s="543"/>
      <c r="AA154" s="544"/>
      <c r="AB154" s="545"/>
      <c r="AC154" s="543"/>
      <c r="AD154" s="543"/>
      <c r="AE154" s="544"/>
      <c r="AF154">
        <v>0</v>
      </c>
    </row>
    <row r="155" spans="1:32">
      <c r="A155" s="107"/>
      <c r="B155" s="122"/>
      <c r="C155" s="546" t="s">
        <v>100</v>
      </c>
      <c r="D155" s="546"/>
      <c r="E155" s="547"/>
      <c r="F155" s="548"/>
      <c r="G155" s="549"/>
      <c r="H155" s="550"/>
      <c r="I155" s="551"/>
      <c r="J155" s="551"/>
      <c r="K155" s="552"/>
      <c r="L155" s="553"/>
      <c r="M155" s="551"/>
      <c r="N155" s="551"/>
      <c r="O155" s="552"/>
      <c r="P155" s="553"/>
      <c r="Q155" s="551"/>
      <c r="R155" s="551"/>
      <c r="S155" s="552">
        <v>2</v>
      </c>
      <c r="T155" s="550"/>
      <c r="U155" s="551"/>
      <c r="V155" s="551"/>
      <c r="W155" s="552"/>
      <c r="X155" s="550"/>
      <c r="Y155" s="551"/>
      <c r="Z155" s="551"/>
      <c r="AA155" s="552"/>
      <c r="AB155" s="553"/>
      <c r="AC155" s="551"/>
      <c r="AD155" s="551"/>
      <c r="AE155" s="552"/>
      <c r="AF155">
        <v>0</v>
      </c>
    </row>
    <row r="156" spans="1:32">
      <c r="A156" s="107"/>
      <c r="B156" s="122"/>
      <c r="C156" s="554"/>
      <c r="D156" s="554"/>
      <c r="E156" s="555"/>
      <c r="F156" s="556"/>
      <c r="G156" s="557"/>
      <c r="H156" s="558"/>
      <c r="I156" s="559"/>
      <c r="J156" s="559"/>
      <c r="K156" s="560"/>
      <c r="L156" s="561"/>
      <c r="M156" s="559"/>
      <c r="N156" s="559"/>
      <c r="O156" s="560"/>
      <c r="P156" s="561"/>
      <c r="Q156" s="559"/>
      <c r="R156" s="559"/>
      <c r="S156" s="560"/>
      <c r="T156" s="558"/>
      <c r="U156" s="559"/>
      <c r="V156" s="559"/>
      <c r="W156" s="560"/>
      <c r="X156" s="558"/>
      <c r="Y156" s="559"/>
      <c r="Z156" s="559"/>
      <c r="AA156" s="560"/>
      <c r="AB156" s="561"/>
      <c r="AC156" s="559"/>
      <c r="AD156" s="559"/>
      <c r="AE156" s="560"/>
      <c r="AF156">
        <v>0</v>
      </c>
    </row>
    <row r="157" spans="1:32">
      <c r="A157" s="107"/>
      <c r="B157" s="122"/>
      <c r="C157" s="66" t="s">
        <v>99</v>
      </c>
      <c r="D157" s="67" t="s">
        <v>65</v>
      </c>
      <c r="E157" s="67" t="s">
        <v>26</v>
      </c>
      <c r="F157" s="80" t="s">
        <v>392</v>
      </c>
      <c r="G157" s="69">
        <v>80</v>
      </c>
      <c r="H157" s="13"/>
      <c r="I157" s="14"/>
      <c r="J157" s="14"/>
      <c r="K157" s="15"/>
      <c r="L157" s="16"/>
      <c r="M157" s="14"/>
      <c r="N157" s="14"/>
      <c r="O157" s="15"/>
      <c r="P157" s="16"/>
      <c r="Q157" s="14"/>
      <c r="R157" s="14"/>
      <c r="S157" s="15"/>
      <c r="T157" s="13"/>
      <c r="U157" s="14"/>
      <c r="V157" s="14"/>
      <c r="W157" s="15"/>
      <c r="X157" s="13"/>
      <c r="Y157" s="14"/>
      <c r="Z157" s="14"/>
      <c r="AA157" s="15"/>
      <c r="AB157" s="16"/>
      <c r="AC157" s="14"/>
      <c r="AD157" s="14"/>
      <c r="AE157" s="15"/>
      <c r="AF157">
        <v>0</v>
      </c>
    </row>
    <row r="158" spans="1:32">
      <c r="A158" s="107"/>
      <c r="B158" s="122"/>
      <c r="C158" s="32" t="s">
        <v>87</v>
      </c>
      <c r="D158" s="32"/>
      <c r="E158" s="33"/>
      <c r="F158" s="34"/>
      <c r="G158" s="35"/>
      <c r="H158" s="36"/>
      <c r="I158" s="37"/>
      <c r="J158" s="37"/>
      <c r="K158" s="38"/>
      <c r="L158" s="39"/>
      <c r="M158" s="37"/>
      <c r="N158" s="37"/>
      <c r="O158" s="38"/>
      <c r="P158" s="39"/>
      <c r="Q158" s="37"/>
      <c r="R158" s="37"/>
      <c r="S158" s="446">
        <v>2</v>
      </c>
      <c r="T158" s="36"/>
      <c r="U158" s="37"/>
      <c r="V158" s="37"/>
      <c r="W158" s="38"/>
      <c r="X158" s="36"/>
      <c r="Y158" s="37"/>
      <c r="Z158" s="37"/>
      <c r="AA158" s="38"/>
      <c r="AB158" s="39"/>
      <c r="AC158" s="37"/>
      <c r="AD158" s="37"/>
      <c r="AE158" s="38"/>
      <c r="AF158">
        <v>0</v>
      </c>
    </row>
    <row r="159" spans="1:32">
      <c r="A159" s="107"/>
      <c r="B159" s="122"/>
      <c r="C159" s="58"/>
      <c r="D159" s="58"/>
      <c r="E159" s="59"/>
      <c r="F159" s="60"/>
      <c r="G159" s="61"/>
      <c r="H159" s="62"/>
      <c r="I159" s="63"/>
      <c r="J159" s="63"/>
      <c r="K159" s="64"/>
      <c r="L159" s="65"/>
      <c r="M159" s="37"/>
      <c r="N159" s="63"/>
      <c r="O159" s="64"/>
      <c r="P159" s="65"/>
      <c r="Q159" s="63"/>
      <c r="R159" s="63"/>
      <c r="S159" s="64"/>
      <c r="T159" s="62"/>
      <c r="U159" s="63"/>
      <c r="V159" s="63"/>
      <c r="W159" s="38"/>
      <c r="X159" s="36"/>
      <c r="Y159" s="37"/>
      <c r="Z159" s="37"/>
      <c r="AA159" s="38"/>
      <c r="AB159" s="39"/>
      <c r="AC159" s="37"/>
      <c r="AD159" s="37"/>
      <c r="AE159" s="38"/>
      <c r="AF159">
        <v>0</v>
      </c>
    </row>
    <row r="160" spans="1:32">
      <c r="A160" s="107"/>
      <c r="B160" s="122"/>
      <c r="C160" s="539" t="s">
        <v>99</v>
      </c>
      <c r="D160" s="540" t="s">
        <v>65</v>
      </c>
      <c r="E160" s="540" t="s">
        <v>26</v>
      </c>
      <c r="F160" s="68" t="s">
        <v>35</v>
      </c>
      <c r="G160" s="541"/>
      <c r="H160" s="542"/>
      <c r="I160" s="543"/>
      <c r="J160" s="543"/>
      <c r="K160" s="544"/>
      <c r="L160" s="545"/>
      <c r="M160" s="543"/>
      <c r="N160" s="543"/>
      <c r="O160" s="544"/>
      <c r="P160" s="545"/>
      <c r="Q160" s="543"/>
      <c r="R160" s="543"/>
      <c r="S160" s="544"/>
      <c r="T160" s="542"/>
      <c r="U160" s="543"/>
      <c r="V160" s="543"/>
      <c r="W160" s="544"/>
      <c r="X160" s="542"/>
      <c r="Y160" s="543"/>
      <c r="Z160" s="543"/>
      <c r="AA160" s="544"/>
      <c r="AB160" s="545"/>
      <c r="AC160" s="543"/>
      <c r="AD160" s="543"/>
      <c r="AE160" s="544"/>
      <c r="AF160">
        <v>0</v>
      </c>
    </row>
    <row r="161" spans="1:32">
      <c r="A161" s="107"/>
      <c r="B161" s="122"/>
      <c r="C161" s="546" t="s">
        <v>101</v>
      </c>
      <c r="D161" s="546"/>
      <c r="E161" s="547"/>
      <c r="F161" s="548"/>
      <c r="G161" s="549"/>
      <c r="H161" s="550"/>
      <c r="I161" s="551"/>
      <c r="J161" s="551"/>
      <c r="K161" s="552"/>
      <c r="L161" s="553"/>
      <c r="M161" s="551"/>
      <c r="N161" s="551"/>
      <c r="O161" s="552"/>
      <c r="P161" s="553"/>
      <c r="Q161" s="551"/>
      <c r="R161" s="551"/>
      <c r="S161" s="552"/>
      <c r="T161" s="550">
        <v>2</v>
      </c>
      <c r="U161" s="551"/>
      <c r="V161" s="551"/>
      <c r="W161" s="552"/>
      <c r="X161" s="550"/>
      <c r="Y161" s="551"/>
      <c r="Z161" s="551"/>
      <c r="AA161" s="552"/>
      <c r="AB161" s="553"/>
      <c r="AC161" s="551"/>
      <c r="AD161" s="551"/>
      <c r="AE161" s="552"/>
      <c r="AF161">
        <v>0</v>
      </c>
    </row>
    <row r="162" spans="1:32">
      <c r="A162" s="107"/>
      <c r="B162" s="120"/>
      <c r="C162" s="546"/>
      <c r="D162" s="546"/>
      <c r="E162" s="547"/>
      <c r="F162" s="556"/>
      <c r="G162" s="549"/>
      <c r="H162" s="550"/>
      <c r="I162" s="551"/>
      <c r="J162" s="551"/>
      <c r="K162" s="552"/>
      <c r="L162" s="561"/>
      <c r="M162" s="559"/>
      <c r="N162" s="559"/>
      <c r="O162" s="560"/>
      <c r="P162" s="561"/>
      <c r="Q162" s="559"/>
      <c r="R162" s="559"/>
      <c r="S162" s="552"/>
      <c r="T162" s="550"/>
      <c r="U162" s="551"/>
      <c r="V162" s="559"/>
      <c r="W162" s="560"/>
      <c r="X162" s="558"/>
      <c r="Y162" s="559"/>
      <c r="Z162" s="559"/>
      <c r="AA162" s="560"/>
      <c r="AB162" s="561"/>
      <c r="AC162" s="559"/>
      <c r="AD162" s="559"/>
      <c r="AE162" s="560"/>
      <c r="AF162">
        <v>0</v>
      </c>
    </row>
    <row r="163" spans="1:32">
      <c r="A163" s="107"/>
      <c r="B163" s="120"/>
      <c r="C163" s="66" t="s">
        <v>99</v>
      </c>
      <c r="D163" s="67" t="s">
        <v>65</v>
      </c>
      <c r="E163" s="67" t="s">
        <v>26</v>
      </c>
      <c r="F163" s="80" t="s">
        <v>392</v>
      </c>
      <c r="G163" s="69">
        <v>80</v>
      </c>
      <c r="H163" s="13"/>
      <c r="I163" s="14"/>
      <c r="J163" s="14"/>
      <c r="K163" s="15"/>
      <c r="L163" s="16"/>
      <c r="M163" s="14"/>
      <c r="N163" s="14"/>
      <c r="O163" s="15"/>
      <c r="P163" s="16"/>
      <c r="Q163" s="14"/>
      <c r="R163" s="14"/>
      <c r="S163" s="15"/>
      <c r="T163" s="13"/>
      <c r="U163" s="14"/>
      <c r="V163" s="14"/>
      <c r="W163" s="15"/>
      <c r="X163" s="13"/>
      <c r="Y163" s="14"/>
      <c r="Z163" s="14"/>
      <c r="AA163" s="15"/>
      <c r="AB163" s="16"/>
      <c r="AC163" s="14"/>
      <c r="AD163" s="14"/>
      <c r="AE163" s="15"/>
      <c r="AF163">
        <v>0</v>
      </c>
    </row>
    <row r="164" spans="1:32">
      <c r="A164" s="107"/>
      <c r="B164" s="120"/>
      <c r="C164" s="32" t="s">
        <v>88</v>
      </c>
      <c r="D164" s="32"/>
      <c r="E164" s="33"/>
      <c r="F164" s="34"/>
      <c r="G164" s="35"/>
      <c r="H164" s="36"/>
      <c r="I164" s="37"/>
      <c r="J164" s="37"/>
      <c r="K164" s="38"/>
      <c r="L164" s="39"/>
      <c r="M164" s="37"/>
      <c r="N164" s="37"/>
      <c r="O164" s="38"/>
      <c r="P164" s="39"/>
      <c r="Q164" s="37"/>
      <c r="R164" s="37"/>
      <c r="S164" s="445">
        <v>2</v>
      </c>
      <c r="T164" s="442"/>
      <c r="U164" s="37"/>
      <c r="V164" s="37"/>
      <c r="W164" s="38"/>
      <c r="X164" s="36"/>
      <c r="Y164" s="37"/>
      <c r="Z164" s="37"/>
      <c r="AA164" s="38"/>
      <c r="AB164" s="39"/>
      <c r="AC164" s="37"/>
      <c r="AD164" s="37"/>
      <c r="AE164" s="38"/>
      <c r="AF164">
        <v>0</v>
      </c>
    </row>
    <row r="165" spans="1:32">
      <c r="A165" s="107"/>
      <c r="B165" s="120"/>
      <c r="C165" s="32"/>
      <c r="D165" s="32"/>
      <c r="E165" s="33"/>
      <c r="F165" s="60"/>
      <c r="G165" s="61"/>
      <c r="H165" s="36"/>
      <c r="I165" s="37"/>
      <c r="J165" s="37"/>
      <c r="K165" s="38"/>
      <c r="L165" s="65"/>
      <c r="M165" s="37"/>
      <c r="N165" s="63"/>
      <c r="O165" s="64"/>
      <c r="P165" s="65"/>
      <c r="Q165" s="63"/>
      <c r="R165" s="63"/>
      <c r="S165" s="38"/>
      <c r="T165" s="62"/>
      <c r="U165" s="37"/>
      <c r="V165" s="63"/>
      <c r="W165" s="38"/>
      <c r="X165" s="36"/>
      <c r="Y165" s="37"/>
      <c r="Z165" s="37"/>
      <c r="AA165" s="38"/>
      <c r="AB165" s="39"/>
      <c r="AC165" s="37"/>
      <c r="AD165" s="37"/>
      <c r="AE165" s="38"/>
      <c r="AF165">
        <v>0</v>
      </c>
    </row>
    <row r="166" spans="1:32">
      <c r="A166" s="107"/>
      <c r="B166" s="120"/>
      <c r="C166" s="66" t="s">
        <v>102</v>
      </c>
      <c r="D166" s="67"/>
      <c r="E166" s="67" t="s">
        <v>47</v>
      </c>
      <c r="F166" s="68" t="s">
        <v>35</v>
      </c>
      <c r="G166" s="69"/>
      <c r="H166" s="13"/>
      <c r="I166" s="14"/>
      <c r="J166" s="14"/>
      <c r="K166" s="15"/>
      <c r="L166" s="16"/>
      <c r="M166" s="14"/>
      <c r="N166" s="14"/>
      <c r="O166" s="15"/>
      <c r="P166" s="16"/>
      <c r="Q166" s="14"/>
      <c r="R166" s="14"/>
      <c r="S166" s="15"/>
      <c r="T166" s="13"/>
      <c r="U166" s="14"/>
      <c r="V166" s="14"/>
      <c r="W166" s="15"/>
      <c r="X166" s="13"/>
      <c r="Y166" s="14"/>
      <c r="Z166" s="14"/>
      <c r="AA166" s="15"/>
      <c r="AB166" s="16"/>
      <c r="AC166" s="14"/>
      <c r="AD166" s="14"/>
      <c r="AE166" s="15"/>
      <c r="AF166">
        <v>0</v>
      </c>
    </row>
    <row r="167" spans="1:32">
      <c r="A167" s="107"/>
      <c r="B167" s="120"/>
      <c r="C167" s="32"/>
      <c r="D167" s="32"/>
      <c r="E167" s="33"/>
      <c r="F167" s="34"/>
      <c r="G167" s="35"/>
      <c r="H167" s="36"/>
      <c r="I167" s="37"/>
      <c r="J167" s="37"/>
      <c r="K167" s="38"/>
      <c r="L167" s="39"/>
      <c r="M167" s="37"/>
      <c r="N167" s="37"/>
      <c r="O167" s="38"/>
      <c r="P167" s="39"/>
      <c r="Q167" s="37"/>
      <c r="R167" s="37"/>
      <c r="S167" s="38"/>
      <c r="T167" s="442"/>
      <c r="U167" s="70">
        <v>4</v>
      </c>
      <c r="V167" s="37"/>
      <c r="W167" s="38"/>
      <c r="X167" s="36"/>
      <c r="Y167" s="37"/>
      <c r="Z167" s="37"/>
      <c r="AA167" s="38"/>
      <c r="AB167" s="39"/>
      <c r="AC167" s="37"/>
      <c r="AD167" s="37"/>
      <c r="AE167" s="38"/>
      <c r="AF167">
        <v>0</v>
      </c>
    </row>
    <row r="168" spans="1:32">
      <c r="A168" s="107"/>
      <c r="B168" s="120"/>
      <c r="C168" s="32"/>
      <c r="D168" s="32"/>
      <c r="E168" s="33"/>
      <c r="F168" s="60"/>
      <c r="G168" s="35"/>
      <c r="H168" s="36"/>
      <c r="I168" s="37"/>
      <c r="J168" s="37"/>
      <c r="K168" s="38"/>
      <c r="L168" s="39"/>
      <c r="M168" s="63"/>
      <c r="N168" s="37"/>
      <c r="O168" s="38"/>
      <c r="P168" s="65"/>
      <c r="Q168" s="63"/>
      <c r="R168" s="63"/>
      <c r="S168" s="64"/>
      <c r="T168" s="62"/>
      <c r="U168" s="63"/>
      <c r="V168" s="63"/>
      <c r="W168" s="64"/>
      <c r="X168" s="62"/>
      <c r="Y168" s="63"/>
      <c r="Z168" s="63"/>
      <c r="AA168" s="64"/>
      <c r="AB168" s="65"/>
      <c r="AC168" s="63"/>
      <c r="AD168" s="63"/>
      <c r="AE168" s="64"/>
      <c r="AF168">
        <v>0</v>
      </c>
    </row>
    <row r="169" spans="1:32">
      <c r="A169" s="107"/>
      <c r="B169" s="123" t="s">
        <v>93</v>
      </c>
      <c r="C169" s="66" t="s">
        <v>95</v>
      </c>
      <c r="D169" s="67" t="s">
        <v>65</v>
      </c>
      <c r="E169" s="67" t="s">
        <v>26</v>
      </c>
      <c r="F169" s="80" t="s">
        <v>42</v>
      </c>
      <c r="G169" s="69">
        <v>80</v>
      </c>
      <c r="H169" s="13"/>
      <c r="I169" s="14"/>
      <c r="J169" s="14"/>
      <c r="K169" s="15"/>
      <c r="L169" s="16"/>
      <c r="M169" s="14"/>
      <c r="N169" s="14"/>
      <c r="O169" s="15"/>
      <c r="P169" s="16"/>
      <c r="Q169" s="14"/>
      <c r="R169" s="14"/>
      <c r="S169" s="15"/>
      <c r="T169" s="13"/>
      <c r="U169" s="14"/>
      <c r="V169" s="14"/>
      <c r="W169" s="15"/>
      <c r="X169" s="13"/>
      <c r="Y169" s="14"/>
      <c r="Z169" s="14"/>
      <c r="AA169" s="15"/>
      <c r="AB169" s="16"/>
      <c r="AC169" s="14"/>
      <c r="AD169" s="14"/>
      <c r="AE169" s="15"/>
      <c r="AF169">
        <v>0</v>
      </c>
    </row>
    <row r="170" spans="1:32">
      <c r="A170" s="107"/>
      <c r="B170" s="124" t="s">
        <v>104</v>
      </c>
      <c r="C170" s="32"/>
      <c r="D170" s="32"/>
      <c r="E170" s="33"/>
      <c r="F170" s="34"/>
      <c r="G170" s="35"/>
      <c r="H170" s="36"/>
      <c r="I170" s="37"/>
      <c r="J170" s="37"/>
      <c r="K170" s="38"/>
      <c r="L170" s="125">
        <v>2</v>
      </c>
      <c r="M170" s="37"/>
      <c r="N170" s="37"/>
      <c r="O170" s="38"/>
      <c r="P170" s="39"/>
      <c r="Q170" s="116"/>
      <c r="R170" s="116"/>
      <c r="S170" s="112"/>
      <c r="T170" s="36"/>
      <c r="U170" s="37"/>
      <c r="V170" s="37"/>
      <c r="W170" s="38"/>
      <c r="X170" s="36"/>
      <c r="Y170" s="37"/>
      <c r="Z170" s="37"/>
      <c r="AA170" s="38"/>
      <c r="AB170" s="39"/>
      <c r="AC170" s="37"/>
      <c r="AD170" s="37"/>
      <c r="AE170" s="38"/>
      <c r="AF170">
        <v>0</v>
      </c>
    </row>
    <row r="171" spans="1:32">
      <c r="A171" s="107"/>
      <c r="B171" s="124"/>
      <c r="C171" s="32"/>
      <c r="D171" s="32"/>
      <c r="E171" s="33"/>
      <c r="F171" s="34"/>
      <c r="G171" s="35"/>
      <c r="H171" s="36"/>
      <c r="I171" s="37"/>
      <c r="J171" s="37"/>
      <c r="K171" s="38"/>
      <c r="L171" s="621"/>
      <c r="M171" s="37"/>
      <c r="N171" s="37"/>
      <c r="O171" s="64"/>
      <c r="P171" s="65"/>
      <c r="Q171" s="116"/>
      <c r="R171" s="116"/>
      <c r="S171" s="112"/>
      <c r="T171" s="36"/>
      <c r="U171" s="37"/>
      <c r="V171" s="63"/>
      <c r="W171" s="38"/>
      <c r="X171" s="36"/>
      <c r="Y171" s="37"/>
      <c r="Z171" s="37"/>
      <c r="AA171" s="38"/>
      <c r="AB171" s="39"/>
      <c r="AC171" s="37"/>
      <c r="AD171" s="37"/>
      <c r="AE171" s="38"/>
      <c r="AF171">
        <v>0</v>
      </c>
    </row>
    <row r="172" spans="1:32">
      <c r="A172" s="107"/>
      <c r="B172" s="124"/>
      <c r="C172" s="66" t="s">
        <v>97</v>
      </c>
      <c r="D172" s="67" t="s">
        <v>65</v>
      </c>
      <c r="E172" s="67" t="s">
        <v>26</v>
      </c>
      <c r="F172" s="80" t="s">
        <v>42</v>
      </c>
      <c r="G172" s="69">
        <v>80</v>
      </c>
      <c r="H172" s="13"/>
      <c r="I172" s="14"/>
      <c r="J172" s="14"/>
      <c r="K172" s="15"/>
      <c r="L172" s="16"/>
      <c r="M172" s="14"/>
      <c r="N172" s="14"/>
      <c r="O172" s="15"/>
      <c r="P172" s="16"/>
      <c r="Q172" s="14"/>
      <c r="R172" s="14"/>
      <c r="S172" s="15"/>
      <c r="T172" s="13"/>
      <c r="U172" s="14"/>
      <c r="V172" s="14"/>
      <c r="W172" s="15"/>
      <c r="X172" s="13"/>
      <c r="Y172" s="14"/>
      <c r="Z172" s="14"/>
      <c r="AA172" s="15"/>
      <c r="AB172" s="16"/>
      <c r="AC172" s="14"/>
      <c r="AD172" s="14"/>
      <c r="AE172" s="15"/>
      <c r="AF172">
        <v>0</v>
      </c>
    </row>
    <row r="173" spans="1:32">
      <c r="A173" s="107"/>
      <c r="B173" s="124"/>
      <c r="C173" s="32"/>
      <c r="D173" s="32"/>
      <c r="E173" s="33"/>
      <c r="F173" s="34"/>
      <c r="G173" s="35"/>
      <c r="H173" s="36"/>
      <c r="I173" s="37"/>
      <c r="J173" s="37"/>
      <c r="K173" s="38"/>
      <c r="L173" s="125">
        <v>2</v>
      </c>
      <c r="M173" s="37"/>
      <c r="N173" s="126">
        <v>6</v>
      </c>
      <c r="O173" s="38"/>
      <c r="P173" s="39"/>
      <c r="Q173" s="116"/>
      <c r="R173" s="116"/>
      <c r="S173" s="112"/>
      <c r="T173" s="36"/>
      <c r="U173" s="37"/>
      <c r="V173" s="37"/>
      <c r="W173" s="38"/>
      <c r="X173" s="36"/>
      <c r="Y173" s="37"/>
      <c r="Z173" s="37"/>
      <c r="AA173" s="38"/>
      <c r="AB173" s="39"/>
      <c r="AC173" s="37"/>
      <c r="AD173" s="37"/>
      <c r="AE173" s="38"/>
      <c r="AF173">
        <v>0</v>
      </c>
    </row>
    <row r="174" spans="1:32">
      <c r="A174" s="107"/>
      <c r="B174" s="124"/>
      <c r="C174" s="32"/>
      <c r="D174" s="32"/>
      <c r="E174" s="33"/>
      <c r="F174" s="34"/>
      <c r="G174" s="35"/>
      <c r="H174" s="36"/>
      <c r="I174" s="37"/>
      <c r="J174" s="37"/>
      <c r="K174" s="38"/>
      <c r="L174" s="65"/>
      <c r="M174" s="37"/>
      <c r="N174" s="63"/>
      <c r="O174" s="64"/>
      <c r="P174" s="65"/>
      <c r="Q174" s="116"/>
      <c r="R174" s="116"/>
      <c r="S174" s="112"/>
      <c r="T174" s="36"/>
      <c r="U174" s="37"/>
      <c r="V174" s="37"/>
      <c r="W174" s="38"/>
      <c r="X174" s="36"/>
      <c r="Y174" s="37"/>
      <c r="Z174" s="37"/>
      <c r="AA174" s="38"/>
      <c r="AB174" s="39"/>
      <c r="AC174" s="37"/>
      <c r="AD174" s="37"/>
      <c r="AE174" s="38"/>
      <c r="AF174">
        <v>0</v>
      </c>
    </row>
    <row r="175" spans="1:32">
      <c r="A175" s="107"/>
      <c r="B175" s="124"/>
      <c r="C175" s="66" t="s">
        <v>99</v>
      </c>
      <c r="D175" s="67" t="s">
        <v>55</v>
      </c>
      <c r="E175" s="67" t="s">
        <v>26</v>
      </c>
      <c r="F175" s="80" t="s">
        <v>42</v>
      </c>
      <c r="G175" s="69">
        <v>80</v>
      </c>
      <c r="H175" s="13"/>
      <c r="I175" s="14"/>
      <c r="J175" s="14"/>
      <c r="K175" s="15"/>
      <c r="L175" s="16"/>
      <c r="M175" s="14"/>
      <c r="N175" s="14"/>
      <c r="O175" s="15"/>
      <c r="P175" s="16"/>
      <c r="Q175" s="127"/>
      <c r="R175" s="127"/>
      <c r="S175" s="128"/>
      <c r="T175" s="13"/>
      <c r="U175" s="14"/>
      <c r="V175" s="14"/>
      <c r="W175" s="15"/>
      <c r="X175" s="13"/>
      <c r="Y175" s="14"/>
      <c r="Z175" s="14"/>
      <c r="AA175" s="15"/>
      <c r="AB175" s="16"/>
      <c r="AC175" s="14"/>
      <c r="AD175" s="14"/>
      <c r="AE175" s="15"/>
      <c r="AF175">
        <v>0</v>
      </c>
    </row>
    <row r="176" spans="1:32">
      <c r="A176" s="107"/>
      <c r="B176" s="124"/>
      <c r="C176" s="32" t="s">
        <v>87</v>
      </c>
      <c r="D176" s="32"/>
      <c r="E176" s="33"/>
      <c r="F176" s="34"/>
      <c r="G176" s="35"/>
      <c r="H176" s="36"/>
      <c r="I176" s="37"/>
      <c r="J176" s="37"/>
      <c r="K176" s="38"/>
      <c r="L176" s="125">
        <v>2</v>
      </c>
      <c r="M176" s="37"/>
      <c r="N176" s="37"/>
      <c r="O176" s="38"/>
      <c r="P176" s="39"/>
      <c r="Q176" s="116"/>
      <c r="R176" s="116"/>
      <c r="S176" s="112"/>
      <c r="T176" s="36"/>
      <c r="U176" s="37"/>
      <c r="V176" s="37"/>
      <c r="W176" s="38"/>
      <c r="X176" s="36"/>
      <c r="Y176" s="37"/>
      <c r="Z176" s="37"/>
      <c r="AA176" s="38"/>
      <c r="AB176" s="39"/>
      <c r="AC176" s="37"/>
      <c r="AD176" s="37"/>
      <c r="AE176" s="38"/>
      <c r="AF176">
        <v>0</v>
      </c>
    </row>
    <row r="177" spans="1:32">
      <c r="A177" s="107"/>
      <c r="B177" s="124"/>
      <c r="C177" s="58"/>
      <c r="D177" s="58"/>
      <c r="E177" s="59"/>
      <c r="F177" s="60"/>
      <c r="G177" s="61"/>
      <c r="H177" s="62"/>
      <c r="I177" s="63"/>
      <c r="J177" s="63"/>
      <c r="K177" s="64"/>
      <c r="L177" s="621"/>
      <c r="M177" s="63"/>
      <c r="N177" s="63"/>
      <c r="O177" s="64"/>
      <c r="P177" s="65"/>
      <c r="Q177" s="113"/>
      <c r="R177" s="113"/>
      <c r="S177" s="114"/>
      <c r="T177" s="62"/>
      <c r="U177" s="63"/>
      <c r="V177" s="63"/>
      <c r="W177" s="64"/>
      <c r="X177" s="62"/>
      <c r="Y177" s="63"/>
      <c r="Z177" s="63"/>
      <c r="AA177" s="64"/>
      <c r="AB177" s="65"/>
      <c r="AC177" s="63"/>
      <c r="AD177" s="63"/>
      <c r="AE177" s="64"/>
      <c r="AF177">
        <v>0</v>
      </c>
    </row>
    <row r="178" spans="1:32">
      <c r="A178" s="107"/>
      <c r="B178" s="124"/>
      <c r="C178" s="66" t="s">
        <v>99</v>
      </c>
      <c r="D178" s="67" t="s">
        <v>55</v>
      </c>
      <c r="E178" s="67" t="s">
        <v>26</v>
      </c>
      <c r="F178" s="80" t="s">
        <v>42</v>
      </c>
      <c r="G178" s="69">
        <v>80</v>
      </c>
      <c r="H178" s="13"/>
      <c r="I178" s="14"/>
      <c r="J178" s="14"/>
      <c r="K178" s="15"/>
      <c r="L178" s="16"/>
      <c r="M178" s="14"/>
      <c r="N178" s="14"/>
      <c r="O178" s="15"/>
      <c r="P178" s="16"/>
      <c r="Q178" s="127"/>
      <c r="R178" s="127"/>
      <c r="S178" s="128"/>
      <c r="T178" s="13"/>
      <c r="U178" s="14"/>
      <c r="V178" s="14"/>
      <c r="W178" s="15"/>
      <c r="X178" s="13"/>
      <c r="Y178" s="14"/>
      <c r="Z178" s="14"/>
      <c r="AA178" s="15"/>
      <c r="AB178" s="16"/>
      <c r="AC178" s="14"/>
      <c r="AD178" s="14"/>
      <c r="AE178" s="15"/>
      <c r="AF178">
        <v>0</v>
      </c>
    </row>
    <row r="179" spans="1:32">
      <c r="A179" s="107"/>
      <c r="B179" s="124"/>
      <c r="C179" s="32" t="s">
        <v>88</v>
      </c>
      <c r="D179" s="32"/>
      <c r="E179" s="33"/>
      <c r="F179" s="34"/>
      <c r="G179" s="35"/>
      <c r="H179" s="36"/>
      <c r="I179" s="37"/>
      <c r="J179" s="37"/>
      <c r="K179" s="38"/>
      <c r="L179" s="125">
        <v>2</v>
      </c>
      <c r="M179" s="37" t="s">
        <v>105</v>
      </c>
      <c r="N179" s="37"/>
      <c r="O179" s="129">
        <v>4</v>
      </c>
      <c r="P179" s="39"/>
      <c r="Q179" s="116"/>
      <c r="R179" s="116"/>
      <c r="S179" s="112"/>
      <c r="T179" s="36"/>
      <c r="U179" s="37"/>
      <c r="V179" s="37"/>
      <c r="W179" s="38"/>
      <c r="X179" s="36"/>
      <c r="Y179" s="37"/>
      <c r="Z179" s="37"/>
      <c r="AA179" s="38"/>
      <c r="AB179" s="39"/>
      <c r="AC179" s="37"/>
      <c r="AD179" s="37"/>
      <c r="AE179" s="38"/>
      <c r="AF179">
        <v>0</v>
      </c>
    </row>
    <row r="180" spans="1:32">
      <c r="A180" s="107"/>
      <c r="B180" s="124"/>
      <c r="C180" s="58"/>
      <c r="D180" s="58"/>
      <c r="E180" s="59"/>
      <c r="F180" s="60"/>
      <c r="G180" s="61"/>
      <c r="H180" s="62"/>
      <c r="I180" s="63"/>
      <c r="J180" s="63"/>
      <c r="K180" s="64"/>
      <c r="L180" s="621"/>
      <c r="M180" s="63"/>
      <c r="N180" s="63"/>
      <c r="O180" s="64"/>
      <c r="P180" s="65"/>
      <c r="Q180" s="116"/>
      <c r="R180" s="116"/>
      <c r="S180" s="112"/>
      <c r="T180" s="62"/>
      <c r="U180" s="63"/>
      <c r="V180" s="63"/>
      <c r="W180" s="64"/>
      <c r="X180" s="62"/>
      <c r="Y180" s="63"/>
      <c r="Z180" s="63"/>
      <c r="AA180" s="64"/>
      <c r="AB180" s="65"/>
      <c r="AC180" s="63"/>
      <c r="AD180" s="63"/>
      <c r="AE180" s="64"/>
      <c r="AF180">
        <v>0</v>
      </c>
    </row>
    <row r="181" spans="1:32">
      <c r="A181" s="107"/>
      <c r="B181" s="124"/>
      <c r="C181" s="410" t="s">
        <v>106</v>
      </c>
      <c r="D181" s="32"/>
      <c r="E181" s="33" t="s">
        <v>47</v>
      </c>
      <c r="F181" s="68" t="s">
        <v>35</v>
      </c>
      <c r="G181" s="35"/>
      <c r="H181" s="36"/>
      <c r="I181" s="37"/>
      <c r="J181" s="37"/>
      <c r="K181" s="38"/>
      <c r="L181" s="16"/>
      <c r="M181" s="37"/>
      <c r="N181" s="14"/>
      <c r="O181" s="15"/>
      <c r="P181" s="16"/>
      <c r="Q181" s="14"/>
      <c r="R181" s="14"/>
      <c r="S181" s="15"/>
      <c r="T181" s="36"/>
      <c r="U181" s="37"/>
      <c r="V181" s="37"/>
      <c r="W181" s="38"/>
      <c r="X181" s="36"/>
      <c r="Y181" s="37"/>
      <c r="Z181" s="37"/>
      <c r="AA181" s="38"/>
      <c r="AB181" s="39"/>
      <c r="AC181" s="37"/>
      <c r="AD181" s="37"/>
      <c r="AE181" s="38"/>
      <c r="AF181">
        <v>0</v>
      </c>
    </row>
    <row r="182" spans="1:32">
      <c r="A182" s="107"/>
      <c r="B182" s="124"/>
      <c r="C182" s="410"/>
      <c r="D182" s="32"/>
      <c r="E182" s="33"/>
      <c r="F182" s="34"/>
      <c r="G182" s="35"/>
      <c r="H182" s="36"/>
      <c r="I182" s="37"/>
      <c r="J182" s="37"/>
      <c r="K182" s="38"/>
      <c r="L182" s="39"/>
      <c r="M182" s="37"/>
      <c r="N182" s="37"/>
      <c r="O182" s="38"/>
      <c r="P182" s="39"/>
      <c r="Q182" s="37"/>
      <c r="R182" s="37"/>
      <c r="S182" s="112"/>
      <c r="T182" s="437">
        <v>4</v>
      </c>
      <c r="U182" s="37"/>
      <c r="V182" s="37"/>
      <c r="W182" s="38"/>
      <c r="X182" s="36"/>
      <c r="Y182" s="37"/>
      <c r="Z182" s="37"/>
      <c r="AA182" s="38"/>
      <c r="AB182" s="39"/>
      <c r="AC182" s="37"/>
      <c r="AD182" s="37"/>
      <c r="AE182" s="38"/>
      <c r="AF182">
        <v>0</v>
      </c>
    </row>
    <row r="183" spans="1:32" ht="16" thickBot="1">
      <c r="A183" s="130"/>
      <c r="B183" s="131"/>
      <c r="C183" s="436"/>
      <c r="D183" s="73"/>
      <c r="E183" s="132"/>
      <c r="F183" s="44"/>
      <c r="G183" s="45"/>
      <c r="H183" s="46"/>
      <c r="I183" s="47"/>
      <c r="J183" s="47"/>
      <c r="K183" s="48"/>
      <c r="L183" s="49"/>
      <c r="M183" s="47"/>
      <c r="N183" s="47"/>
      <c r="O183" s="48"/>
      <c r="P183" s="49"/>
      <c r="Q183" s="47"/>
      <c r="R183" s="47"/>
      <c r="S183" s="48"/>
      <c r="T183" s="46"/>
      <c r="U183" s="47"/>
      <c r="V183" s="47"/>
      <c r="W183" s="48"/>
      <c r="X183" s="46"/>
      <c r="Y183" s="47"/>
      <c r="Z183" s="47"/>
      <c r="AA183" s="48"/>
      <c r="AB183" s="49"/>
      <c r="AC183" s="47"/>
      <c r="AD183" s="47"/>
      <c r="AE183" s="48"/>
      <c r="AF183">
        <v>0</v>
      </c>
    </row>
    <row r="184" spans="1:32" s="136" customFormat="1">
      <c r="A184" s="133" t="s">
        <v>107</v>
      </c>
      <c r="B184" s="20" t="s">
        <v>108</v>
      </c>
      <c r="C184" s="54"/>
      <c r="D184" s="134"/>
      <c r="E184" s="135" t="s">
        <v>26</v>
      </c>
      <c r="F184" s="24" t="s">
        <v>42</v>
      </c>
      <c r="G184" s="25">
        <v>70</v>
      </c>
      <c r="H184" s="17"/>
      <c r="I184" s="18"/>
      <c r="J184" s="18"/>
      <c r="K184" s="27"/>
      <c r="L184" s="17"/>
      <c r="M184" s="18"/>
      <c r="N184" s="18"/>
      <c r="O184" s="27"/>
      <c r="P184" s="17"/>
      <c r="Q184" s="18"/>
      <c r="R184" s="18"/>
      <c r="S184" s="27"/>
      <c r="T184" s="17"/>
      <c r="U184" s="18"/>
      <c r="V184" s="18"/>
      <c r="W184" s="27"/>
      <c r="X184" s="17"/>
      <c r="Y184" s="18"/>
      <c r="Z184" s="18"/>
      <c r="AA184" s="27"/>
      <c r="AB184" s="17"/>
      <c r="AC184" s="18"/>
      <c r="AD184" s="18"/>
      <c r="AE184" s="27"/>
      <c r="AF184">
        <v>0</v>
      </c>
    </row>
    <row r="185" spans="1:32" s="136" customFormat="1">
      <c r="A185" s="137"/>
      <c r="B185" s="30"/>
      <c r="C185" s="56"/>
      <c r="D185" s="138"/>
      <c r="E185" s="139"/>
      <c r="F185" s="34"/>
      <c r="G185" s="35"/>
      <c r="H185" s="39"/>
      <c r="I185" s="37"/>
      <c r="J185" s="37"/>
      <c r="K185" s="38"/>
      <c r="L185" s="57">
        <v>4</v>
      </c>
      <c r="M185" s="70">
        <v>4</v>
      </c>
      <c r="N185" s="70">
        <v>4</v>
      </c>
      <c r="O185" s="71">
        <v>4</v>
      </c>
      <c r="P185" s="39"/>
      <c r="Q185" s="37"/>
      <c r="R185" s="37"/>
      <c r="S185" s="38"/>
      <c r="T185" s="39"/>
      <c r="U185" s="37"/>
      <c r="V185" s="37"/>
      <c r="W185" s="38"/>
      <c r="X185" s="39"/>
      <c r="Y185" s="37"/>
      <c r="Z185" s="37"/>
      <c r="AA185" s="38"/>
      <c r="AB185" s="39"/>
      <c r="AC185" s="37"/>
      <c r="AD185" s="37"/>
      <c r="AE185" s="38"/>
      <c r="AF185">
        <v>0</v>
      </c>
    </row>
    <row r="186" spans="1:32" s="136" customFormat="1">
      <c r="A186" s="137"/>
      <c r="B186" s="30"/>
      <c r="C186" s="101"/>
      <c r="D186" s="140"/>
      <c r="E186" s="141"/>
      <c r="F186" s="60"/>
      <c r="G186" s="61"/>
      <c r="H186" s="65"/>
      <c r="I186" s="63"/>
      <c r="J186" s="63"/>
      <c r="K186" s="64"/>
      <c r="L186" s="621"/>
      <c r="M186" s="622"/>
      <c r="N186" s="622"/>
      <c r="O186" s="624"/>
      <c r="P186" s="65"/>
      <c r="Q186" s="63"/>
      <c r="R186" s="63"/>
      <c r="S186" s="38"/>
      <c r="T186" s="65"/>
      <c r="U186" s="63"/>
      <c r="V186" s="63"/>
      <c r="W186" s="38"/>
      <c r="X186" s="65"/>
      <c r="Y186" s="63"/>
      <c r="Z186" s="63"/>
      <c r="AA186" s="64"/>
      <c r="AB186" s="65"/>
      <c r="AC186" s="63"/>
      <c r="AD186" s="63"/>
      <c r="AE186" s="64"/>
      <c r="AF186">
        <v>0</v>
      </c>
    </row>
    <row r="187" spans="1:32" s="136" customFormat="1">
      <c r="A187" s="137"/>
      <c r="B187" s="30"/>
      <c r="C187" s="66" t="s">
        <v>109</v>
      </c>
      <c r="D187" s="67"/>
      <c r="E187" s="67" t="s">
        <v>110</v>
      </c>
      <c r="F187" s="80" t="s">
        <v>42</v>
      </c>
      <c r="G187" s="69">
        <v>50</v>
      </c>
      <c r="H187" s="16"/>
      <c r="I187" s="14"/>
      <c r="J187" s="14"/>
      <c r="K187" s="15"/>
      <c r="L187" s="16"/>
      <c r="M187" s="14"/>
      <c r="N187" s="14"/>
      <c r="O187" s="15"/>
      <c r="P187" s="16"/>
      <c r="Q187" s="14"/>
      <c r="R187" s="14"/>
      <c r="S187" s="15"/>
      <c r="T187" s="16"/>
      <c r="U187" s="14"/>
      <c r="V187" s="14"/>
      <c r="W187" s="15"/>
      <c r="X187" s="13"/>
      <c r="Y187" s="14"/>
      <c r="Z187" s="14"/>
      <c r="AA187" s="15"/>
      <c r="AB187" s="16"/>
      <c r="AC187" s="14"/>
      <c r="AD187" s="14"/>
      <c r="AE187" s="15"/>
      <c r="AF187">
        <v>0</v>
      </c>
    </row>
    <row r="188" spans="1:32" s="136" customFormat="1">
      <c r="A188" s="137"/>
      <c r="B188" s="30"/>
      <c r="C188" s="32"/>
      <c r="D188" s="32"/>
      <c r="E188" s="33"/>
      <c r="F188" s="34"/>
      <c r="G188" s="35"/>
      <c r="H188" s="39"/>
      <c r="I188" s="37"/>
      <c r="J188" s="37"/>
      <c r="K188" s="38"/>
      <c r="L188" s="39"/>
      <c r="M188" s="37"/>
      <c r="N188" s="70">
        <v>4</v>
      </c>
      <c r="O188" s="38"/>
      <c r="P188" s="39"/>
      <c r="Q188" s="37"/>
      <c r="R188" s="37"/>
      <c r="S188" s="38"/>
      <c r="T188" s="117"/>
      <c r="U188" s="37"/>
      <c r="V188" s="37"/>
      <c r="W188" s="38"/>
      <c r="X188" s="36"/>
      <c r="Y188" s="37"/>
      <c r="Z188" s="37"/>
      <c r="AA188" s="38"/>
      <c r="AB188" s="39"/>
      <c r="AC188" s="37"/>
      <c r="AD188" s="37"/>
      <c r="AE188" s="38"/>
      <c r="AF188">
        <v>0</v>
      </c>
    </row>
    <row r="189" spans="1:32" s="136" customFormat="1">
      <c r="A189" s="137"/>
      <c r="B189" s="30"/>
      <c r="C189" s="58"/>
      <c r="D189" s="58"/>
      <c r="E189" s="59"/>
      <c r="F189" s="60"/>
      <c r="G189" s="61"/>
      <c r="H189" s="65"/>
      <c r="I189" s="63"/>
      <c r="J189" s="63"/>
      <c r="K189" s="64"/>
      <c r="L189" s="65"/>
      <c r="M189" s="63"/>
      <c r="N189" s="622"/>
      <c r="O189" s="64"/>
      <c r="P189" s="65"/>
      <c r="Q189" s="63"/>
      <c r="R189" s="63"/>
      <c r="S189" s="64"/>
      <c r="T189" s="65"/>
      <c r="U189" s="63"/>
      <c r="V189" s="63"/>
      <c r="W189" s="64"/>
      <c r="X189" s="62"/>
      <c r="Y189" s="63"/>
      <c r="Z189" s="63"/>
      <c r="AA189" s="64"/>
      <c r="AB189" s="65"/>
      <c r="AC189" s="63"/>
      <c r="AD189" s="63"/>
      <c r="AE189" s="64"/>
      <c r="AF189">
        <v>0</v>
      </c>
    </row>
    <row r="190" spans="1:32" s="136" customFormat="1">
      <c r="A190" s="137"/>
      <c r="B190" s="30"/>
      <c r="C190" s="66" t="s">
        <v>111</v>
      </c>
      <c r="D190" s="67"/>
      <c r="E190" s="67" t="s">
        <v>110</v>
      </c>
      <c r="F190" s="80" t="s">
        <v>42</v>
      </c>
      <c r="G190" s="69">
        <v>90</v>
      </c>
      <c r="H190" s="16"/>
      <c r="I190" s="14"/>
      <c r="J190" s="14"/>
      <c r="K190" s="15"/>
      <c r="L190" s="16"/>
      <c r="M190" s="14"/>
      <c r="N190" s="14"/>
      <c r="O190" s="15"/>
      <c r="P190" s="16"/>
      <c r="Q190" s="14"/>
      <c r="R190" s="14"/>
      <c r="S190" s="15"/>
      <c r="T190" s="16"/>
      <c r="U190" s="14"/>
      <c r="V190" s="14"/>
      <c r="W190" s="15"/>
      <c r="X190" s="13"/>
      <c r="Y190" s="14"/>
      <c r="Z190" s="14"/>
      <c r="AA190" s="15"/>
      <c r="AB190" s="16"/>
      <c r="AC190" s="14"/>
      <c r="AD190" s="14"/>
      <c r="AE190" s="15"/>
      <c r="AF190">
        <v>0</v>
      </c>
    </row>
    <row r="191" spans="1:32" s="136" customFormat="1">
      <c r="A191" s="137"/>
      <c r="B191" s="30"/>
      <c r="C191" s="32"/>
      <c r="D191" s="32"/>
      <c r="E191" s="33"/>
      <c r="F191" s="34"/>
      <c r="G191" s="35"/>
      <c r="H191" s="39"/>
      <c r="I191" s="37"/>
      <c r="J191" s="37"/>
      <c r="K191" s="38"/>
      <c r="L191" s="39"/>
      <c r="M191" s="37"/>
      <c r="N191" s="37"/>
      <c r="O191" s="71">
        <v>4</v>
      </c>
      <c r="P191" s="39"/>
      <c r="Q191" s="37"/>
      <c r="R191" s="37"/>
      <c r="S191" s="38"/>
      <c r="T191" s="117"/>
      <c r="U191" s="37"/>
      <c r="V191" s="37"/>
      <c r="W191" s="38"/>
      <c r="X191" s="36"/>
      <c r="Y191" s="37"/>
      <c r="Z191" s="37"/>
      <c r="AA191" s="38"/>
      <c r="AB191" s="39"/>
      <c r="AC191" s="37"/>
      <c r="AD191" s="37"/>
      <c r="AE191" s="38"/>
      <c r="AF191">
        <v>0</v>
      </c>
    </row>
    <row r="192" spans="1:32" s="136" customFormat="1">
      <c r="A192" s="137"/>
      <c r="B192" s="30"/>
      <c r="C192" s="58"/>
      <c r="D192" s="58"/>
      <c r="E192" s="59"/>
      <c r="F192" s="60"/>
      <c r="G192" s="61"/>
      <c r="H192" s="65"/>
      <c r="I192" s="63"/>
      <c r="J192" s="63"/>
      <c r="K192" s="64"/>
      <c r="L192" s="65"/>
      <c r="M192" s="63"/>
      <c r="N192" s="63"/>
      <c r="O192" s="623"/>
      <c r="P192" s="65"/>
      <c r="Q192" s="63"/>
      <c r="R192" s="63"/>
      <c r="S192" s="64"/>
      <c r="T192" s="65"/>
      <c r="U192" s="63"/>
      <c r="V192" s="63"/>
      <c r="W192" s="64"/>
      <c r="X192" s="62"/>
      <c r="Y192" s="63"/>
      <c r="Z192" s="63"/>
      <c r="AA192" s="64"/>
      <c r="AB192" s="65"/>
      <c r="AC192" s="63"/>
      <c r="AD192" s="63"/>
      <c r="AE192" s="64"/>
      <c r="AF192">
        <v>0</v>
      </c>
    </row>
    <row r="193" spans="1:32" s="136" customFormat="1">
      <c r="A193" s="137"/>
      <c r="B193" s="142" t="s">
        <v>112</v>
      </c>
      <c r="C193" s="56" t="s">
        <v>113</v>
      </c>
      <c r="D193" s="138"/>
      <c r="E193" s="67" t="s">
        <v>110</v>
      </c>
      <c r="F193" s="80" t="s">
        <v>42</v>
      </c>
      <c r="G193" s="35">
        <v>50</v>
      </c>
      <c r="H193" s="39"/>
      <c r="I193" s="37"/>
      <c r="J193" s="37"/>
      <c r="K193" s="38"/>
      <c r="L193" s="16"/>
      <c r="M193" s="14"/>
      <c r="N193" s="14"/>
      <c r="O193" s="15"/>
      <c r="P193" s="537"/>
      <c r="Q193" s="405"/>
      <c r="R193" s="14"/>
      <c r="S193" s="571"/>
      <c r="T193" s="16"/>
      <c r="U193" s="14"/>
      <c r="V193" s="14"/>
      <c r="W193" s="15"/>
      <c r="X193" s="39"/>
      <c r="Y193" s="37"/>
      <c r="Z193" s="37"/>
      <c r="AA193" s="38"/>
      <c r="AB193" s="39"/>
      <c r="AC193" s="37"/>
      <c r="AD193" s="37"/>
      <c r="AE193" s="38"/>
      <c r="AF193">
        <v>0</v>
      </c>
    </row>
    <row r="194" spans="1:32" s="136" customFormat="1">
      <c r="A194" s="137"/>
      <c r="B194" s="143"/>
      <c r="C194" s="56"/>
      <c r="D194" s="138"/>
      <c r="E194" s="139"/>
      <c r="F194" s="34"/>
      <c r="G194" s="35"/>
      <c r="H194" s="39"/>
      <c r="I194" s="37"/>
      <c r="J194" s="37"/>
      <c r="K194" s="38"/>
      <c r="L194" s="39"/>
      <c r="M194" s="37"/>
      <c r="N194" s="37"/>
      <c r="O194" s="38"/>
      <c r="P194" s="535">
        <v>4</v>
      </c>
      <c r="Q194" s="534">
        <v>4</v>
      </c>
      <c r="R194" s="145">
        <v>4</v>
      </c>
      <c r="S194" s="146">
        <v>4</v>
      </c>
      <c r="T194" s="144">
        <v>4</v>
      </c>
      <c r="U194" s="145">
        <v>4</v>
      </c>
      <c r="V194" s="145">
        <v>2</v>
      </c>
      <c r="W194" s="146">
        <v>2</v>
      </c>
      <c r="X194" s="39"/>
      <c r="Y194" s="37"/>
      <c r="Z194" s="37"/>
      <c r="AA194" s="38"/>
      <c r="AB194" s="39"/>
      <c r="AC194" s="37"/>
      <c r="AD194" s="37"/>
      <c r="AE194" s="38"/>
      <c r="AF194">
        <v>0</v>
      </c>
    </row>
    <row r="195" spans="1:32" s="136" customFormat="1">
      <c r="A195" s="137"/>
      <c r="B195" s="143"/>
      <c r="C195" s="101"/>
      <c r="D195" s="140"/>
      <c r="E195" s="141"/>
      <c r="F195" s="60"/>
      <c r="G195" s="61"/>
      <c r="H195" s="65"/>
      <c r="I195" s="63"/>
      <c r="J195" s="63"/>
      <c r="K195" s="64"/>
      <c r="L195" s="65"/>
      <c r="M195" s="63"/>
      <c r="N195" s="63"/>
      <c r="O195" s="38"/>
      <c r="P195" s="538"/>
      <c r="Q195" s="536"/>
      <c r="R195" s="622"/>
      <c r="S195" s="623"/>
      <c r="T195" s="621"/>
      <c r="U195" s="622"/>
      <c r="V195" s="63"/>
      <c r="W195" s="38"/>
      <c r="X195" s="65"/>
      <c r="Y195" s="63"/>
      <c r="Z195" s="63"/>
      <c r="AA195" s="64"/>
      <c r="AB195" s="65"/>
      <c r="AC195" s="63"/>
      <c r="AD195" s="63"/>
      <c r="AE195" s="64"/>
      <c r="AF195">
        <v>0</v>
      </c>
    </row>
    <row r="196" spans="1:32" s="136" customFormat="1">
      <c r="A196" s="137"/>
      <c r="B196" s="143"/>
      <c r="C196" s="56" t="s">
        <v>586</v>
      </c>
      <c r="D196" s="138"/>
      <c r="E196" s="139"/>
      <c r="F196" s="68" t="s">
        <v>35</v>
      </c>
      <c r="G196" s="35"/>
      <c r="H196" s="39"/>
      <c r="I196" s="37"/>
      <c r="J196" s="37"/>
      <c r="K196" s="38"/>
      <c r="L196" s="16"/>
      <c r="M196" s="14"/>
      <c r="N196" s="14"/>
      <c r="O196" s="15"/>
      <c r="P196" s="16"/>
      <c r="Q196" s="14"/>
      <c r="R196" s="14"/>
      <c r="S196" s="15"/>
      <c r="T196" s="16"/>
      <c r="U196" s="14"/>
      <c r="V196" s="14"/>
      <c r="W196" s="15"/>
      <c r="X196" s="16"/>
      <c r="Y196" s="14"/>
      <c r="Z196" s="14"/>
      <c r="AA196" s="15"/>
      <c r="AB196" s="39"/>
      <c r="AC196" s="37"/>
      <c r="AD196" s="37"/>
      <c r="AE196" s="38"/>
      <c r="AF196">
        <v>0</v>
      </c>
    </row>
    <row r="197" spans="1:32" s="136" customFormat="1">
      <c r="A197" s="137"/>
      <c r="B197" s="143"/>
      <c r="C197" s="56"/>
      <c r="D197" s="138"/>
      <c r="E197" s="139"/>
      <c r="F197" s="34"/>
      <c r="G197" s="35"/>
      <c r="H197" s="39"/>
      <c r="I197" s="37"/>
      <c r="J197" s="37"/>
      <c r="K197" s="38"/>
      <c r="L197" s="39"/>
      <c r="M197" s="37"/>
      <c r="N197" s="37"/>
      <c r="O197" s="38"/>
      <c r="P197" s="39"/>
      <c r="Q197" s="37"/>
      <c r="R197" s="37"/>
      <c r="S197" s="38"/>
      <c r="T197" s="39"/>
      <c r="U197" s="145">
        <v>4</v>
      </c>
      <c r="V197" s="145">
        <v>2</v>
      </c>
      <c r="W197" s="38"/>
      <c r="X197" s="39"/>
      <c r="Y197" s="37"/>
      <c r="Z197" s="37"/>
      <c r="AA197" s="38"/>
      <c r="AB197" s="39"/>
      <c r="AC197" s="37"/>
      <c r="AD197" s="37"/>
      <c r="AE197" s="38"/>
      <c r="AF197">
        <v>0</v>
      </c>
    </row>
    <row r="198" spans="1:32" s="136" customFormat="1">
      <c r="A198" s="137"/>
      <c r="B198" s="143"/>
      <c r="C198" s="101"/>
      <c r="D198" s="140"/>
      <c r="E198" s="141"/>
      <c r="F198" s="60"/>
      <c r="G198" s="61"/>
      <c r="H198" s="65"/>
      <c r="I198" s="63"/>
      <c r="J198" s="63"/>
      <c r="K198" s="64"/>
      <c r="L198" s="65"/>
      <c r="M198" s="63"/>
      <c r="N198" s="63"/>
      <c r="O198" s="38"/>
      <c r="P198" s="65"/>
      <c r="Q198" s="63"/>
      <c r="R198" s="63"/>
      <c r="S198" s="64"/>
      <c r="T198" s="65"/>
      <c r="U198" s="63"/>
      <c r="V198" s="63"/>
      <c r="W198" s="38"/>
      <c r="X198" s="65"/>
      <c r="Y198" s="63"/>
      <c r="Z198" s="63"/>
      <c r="AA198" s="64"/>
      <c r="AB198" s="65"/>
      <c r="AC198" s="63"/>
      <c r="AD198" s="63"/>
      <c r="AE198" s="64"/>
      <c r="AF198">
        <v>0</v>
      </c>
    </row>
    <row r="199" spans="1:32" s="136" customFormat="1">
      <c r="A199" s="137"/>
      <c r="B199" s="143"/>
      <c r="C199" s="56" t="s">
        <v>114</v>
      </c>
      <c r="D199" s="138"/>
      <c r="E199" s="67" t="s">
        <v>110</v>
      </c>
      <c r="F199" s="80" t="s">
        <v>42</v>
      </c>
      <c r="G199" s="35">
        <v>50</v>
      </c>
      <c r="H199" s="39"/>
      <c r="I199" s="37"/>
      <c r="J199" s="37"/>
      <c r="K199" s="38"/>
      <c r="L199" s="16"/>
      <c r="M199" s="14"/>
      <c r="N199" s="14"/>
      <c r="O199" s="15"/>
      <c r="P199" s="16"/>
      <c r="Q199" s="14"/>
      <c r="R199" s="14"/>
      <c r="S199" s="15"/>
      <c r="T199" s="16"/>
      <c r="U199" s="14"/>
      <c r="V199" s="14"/>
      <c r="W199" s="15"/>
      <c r="X199" s="16"/>
      <c r="Y199" s="14"/>
      <c r="Z199" s="14"/>
      <c r="AA199" s="15"/>
      <c r="AB199" s="39"/>
      <c r="AC199" s="37"/>
      <c r="AD199" s="37"/>
      <c r="AE199" s="38"/>
      <c r="AF199">
        <v>0</v>
      </c>
    </row>
    <row r="200" spans="1:32" s="136" customFormat="1">
      <c r="A200" s="137"/>
      <c r="B200" s="143"/>
      <c r="C200" s="56"/>
      <c r="D200" s="138"/>
      <c r="E200" s="139"/>
      <c r="F200" s="34"/>
      <c r="G200" s="35"/>
      <c r="H200" s="39"/>
      <c r="I200" s="37"/>
      <c r="J200" s="37"/>
      <c r="K200" s="38"/>
      <c r="L200" s="39"/>
      <c r="M200" s="37"/>
      <c r="N200" s="37"/>
      <c r="O200" s="38"/>
      <c r="P200" s="39"/>
      <c r="Q200" s="37"/>
      <c r="R200" s="37"/>
      <c r="S200" s="38"/>
      <c r="T200" s="144">
        <v>2</v>
      </c>
      <c r="U200" s="145">
        <v>2</v>
      </c>
      <c r="V200" s="145">
        <v>4</v>
      </c>
      <c r="W200" s="146">
        <v>4</v>
      </c>
      <c r="X200" s="39"/>
      <c r="Y200" s="37"/>
      <c r="Z200" s="37"/>
      <c r="AA200" s="38"/>
      <c r="AB200" s="39"/>
      <c r="AC200" s="37"/>
      <c r="AD200" s="37"/>
      <c r="AE200" s="38"/>
      <c r="AF200">
        <v>0</v>
      </c>
    </row>
    <row r="201" spans="1:32" s="136" customFormat="1">
      <c r="A201" s="137"/>
      <c r="B201" s="143"/>
      <c r="C201" s="101"/>
      <c r="D201" s="140"/>
      <c r="E201" s="141"/>
      <c r="F201" s="60"/>
      <c r="G201" s="61"/>
      <c r="H201" s="65"/>
      <c r="I201" s="63"/>
      <c r="J201" s="63"/>
      <c r="K201" s="64"/>
      <c r="L201" s="65"/>
      <c r="M201" s="63"/>
      <c r="N201" s="63"/>
      <c r="O201" s="38"/>
      <c r="P201" s="65"/>
      <c r="Q201" s="63"/>
      <c r="R201" s="63"/>
      <c r="S201" s="64"/>
      <c r="T201" s="621"/>
      <c r="U201" s="622"/>
      <c r="V201" s="63"/>
      <c r="W201" s="38"/>
      <c r="X201" s="65"/>
      <c r="Y201" s="63"/>
      <c r="Z201" s="63"/>
      <c r="AA201" s="64"/>
      <c r="AB201" s="65"/>
      <c r="AC201" s="63"/>
      <c r="AD201" s="63"/>
      <c r="AE201" s="64"/>
      <c r="AF201">
        <v>0</v>
      </c>
    </row>
    <row r="202" spans="1:32" s="136" customFormat="1">
      <c r="A202" s="137"/>
      <c r="B202" s="143"/>
      <c r="C202" s="56" t="s">
        <v>115</v>
      </c>
      <c r="D202" s="138"/>
      <c r="E202" s="67" t="s">
        <v>110</v>
      </c>
      <c r="F202" s="80" t="s">
        <v>42</v>
      </c>
      <c r="G202" s="35">
        <v>30</v>
      </c>
      <c r="H202" s="39"/>
      <c r="I202" s="37"/>
      <c r="J202" s="37"/>
      <c r="K202" s="38"/>
      <c r="L202" s="16"/>
      <c r="M202" s="14"/>
      <c r="N202" s="14"/>
      <c r="O202" s="15"/>
      <c r="P202" s="16"/>
      <c r="Q202" s="14"/>
      <c r="R202" s="14"/>
      <c r="S202" s="15"/>
      <c r="T202" s="16"/>
      <c r="U202" s="14"/>
      <c r="V202" s="14"/>
      <c r="W202" s="15"/>
      <c r="X202" s="39"/>
      <c r="Y202" s="37"/>
      <c r="Z202" s="37"/>
      <c r="AA202" s="38"/>
      <c r="AB202" s="39"/>
      <c r="AC202" s="37"/>
      <c r="AD202" s="37"/>
      <c r="AE202" s="38"/>
      <c r="AF202">
        <v>0</v>
      </c>
    </row>
    <row r="203" spans="1:32" s="136" customFormat="1">
      <c r="A203" s="137"/>
      <c r="B203" s="143"/>
      <c r="C203" s="56"/>
      <c r="D203" s="138"/>
      <c r="E203" s="139"/>
      <c r="F203" s="34"/>
      <c r="G203" s="35"/>
      <c r="H203" s="39"/>
      <c r="I203" s="37"/>
      <c r="J203" s="37"/>
      <c r="K203" s="38"/>
      <c r="L203" s="39"/>
      <c r="M203" s="37"/>
      <c r="N203" s="37"/>
      <c r="O203" s="38"/>
      <c r="P203" s="39"/>
      <c r="Q203" s="37"/>
      <c r="R203" s="37"/>
      <c r="S203" s="38"/>
      <c r="T203" s="39"/>
      <c r="U203" s="37"/>
      <c r="V203" s="37"/>
      <c r="W203" s="38"/>
      <c r="X203" s="144">
        <v>4</v>
      </c>
      <c r="Y203" s="145">
        <v>4</v>
      </c>
      <c r="Z203" s="145">
        <v>4</v>
      </c>
      <c r="AA203" s="146">
        <v>4</v>
      </c>
      <c r="AB203" s="39"/>
      <c r="AC203" s="37"/>
      <c r="AD203" s="37"/>
      <c r="AE203" s="38"/>
      <c r="AF203">
        <v>0</v>
      </c>
    </row>
    <row r="204" spans="1:32" s="136" customFormat="1">
      <c r="A204" s="137"/>
      <c r="B204" s="147"/>
      <c r="C204" s="101"/>
      <c r="D204" s="140"/>
      <c r="E204" s="141"/>
      <c r="F204" s="60"/>
      <c r="G204" s="61"/>
      <c r="H204" s="65"/>
      <c r="I204" s="63"/>
      <c r="J204" s="63"/>
      <c r="K204" s="64"/>
      <c r="L204" s="65"/>
      <c r="M204" s="63"/>
      <c r="N204" s="63"/>
      <c r="O204" s="38"/>
      <c r="P204" s="65"/>
      <c r="Q204" s="63"/>
      <c r="R204" s="63"/>
      <c r="S204" s="64"/>
      <c r="T204" s="65"/>
      <c r="U204" s="63"/>
      <c r="V204" s="63"/>
      <c r="W204" s="38"/>
      <c r="X204" s="65"/>
      <c r="Y204" s="63"/>
      <c r="Z204" s="63"/>
      <c r="AA204" s="64"/>
      <c r="AB204" s="65"/>
      <c r="AC204" s="63"/>
      <c r="AD204" s="63"/>
      <c r="AE204" s="64"/>
      <c r="AF204">
        <v>0</v>
      </c>
    </row>
    <row r="205" spans="1:32" s="136" customFormat="1">
      <c r="A205" s="137"/>
      <c r="B205" s="124" t="s">
        <v>486</v>
      </c>
      <c r="C205" s="56" t="s">
        <v>116</v>
      </c>
      <c r="D205" s="138"/>
      <c r="E205" s="67" t="s">
        <v>110</v>
      </c>
      <c r="F205" s="80" t="s">
        <v>42</v>
      </c>
      <c r="G205" s="35">
        <v>50</v>
      </c>
      <c r="H205" s="39"/>
      <c r="I205" s="37"/>
      <c r="J205" s="37"/>
      <c r="K205" s="38"/>
      <c r="L205" s="16"/>
      <c r="M205" s="14"/>
      <c r="N205" s="14"/>
      <c r="O205" s="15"/>
      <c r="P205" s="16"/>
      <c r="Q205" s="14"/>
      <c r="R205" s="14"/>
      <c r="S205" s="15"/>
      <c r="T205" s="16"/>
      <c r="U205" s="14"/>
      <c r="V205" s="14"/>
      <c r="W205" s="15"/>
      <c r="X205" s="16"/>
      <c r="Y205" s="14"/>
      <c r="Z205" s="14"/>
      <c r="AA205" s="15"/>
      <c r="AB205" s="39"/>
      <c r="AC205" s="37"/>
      <c r="AD205" s="37"/>
      <c r="AE205" s="38"/>
      <c r="AF205">
        <v>0</v>
      </c>
    </row>
    <row r="206" spans="1:32" s="136" customFormat="1">
      <c r="A206" s="137"/>
      <c r="B206" s="124"/>
      <c r="C206" s="56"/>
      <c r="D206" s="138"/>
      <c r="E206" s="139"/>
      <c r="F206" s="34"/>
      <c r="G206" s="35"/>
      <c r="H206" s="39"/>
      <c r="I206" s="37"/>
      <c r="J206" s="37"/>
      <c r="K206" s="38"/>
      <c r="L206" s="39"/>
      <c r="M206" s="37"/>
      <c r="N206" s="37"/>
      <c r="O206" s="38"/>
      <c r="P206" s="39"/>
      <c r="Q206" s="37"/>
      <c r="R206" s="37"/>
      <c r="S206" s="38"/>
      <c r="T206" s="148">
        <v>2</v>
      </c>
      <c r="U206" s="149">
        <v>4</v>
      </c>
      <c r="V206" s="149">
        <v>4</v>
      </c>
      <c r="W206" s="129">
        <v>4</v>
      </c>
      <c r="X206" s="39"/>
      <c r="Y206" s="37"/>
      <c r="Z206" s="37"/>
      <c r="AA206" s="38"/>
      <c r="AB206" s="39"/>
      <c r="AC206" s="37"/>
      <c r="AD206" s="37"/>
      <c r="AE206" s="38"/>
      <c r="AF206">
        <v>0</v>
      </c>
    </row>
    <row r="207" spans="1:32" s="136" customFormat="1">
      <c r="A207" s="137"/>
      <c r="B207" s="124"/>
      <c r="C207" s="101"/>
      <c r="D207" s="140"/>
      <c r="E207" s="141"/>
      <c r="F207" s="60"/>
      <c r="G207" s="61"/>
      <c r="H207" s="65"/>
      <c r="I207" s="63"/>
      <c r="J207" s="63"/>
      <c r="K207" s="64"/>
      <c r="L207" s="65"/>
      <c r="M207" s="63"/>
      <c r="N207" s="63"/>
      <c r="O207" s="38"/>
      <c r="P207" s="65"/>
      <c r="Q207" s="63"/>
      <c r="R207" s="63"/>
      <c r="S207" s="64"/>
      <c r="T207" s="621"/>
      <c r="U207" s="622"/>
      <c r="V207" s="63"/>
      <c r="W207" s="38"/>
      <c r="X207" s="65"/>
      <c r="Y207" s="63"/>
      <c r="Z207" s="63"/>
      <c r="AA207" s="64"/>
      <c r="AB207" s="65"/>
      <c r="AC207" s="63"/>
      <c r="AD207" s="63"/>
      <c r="AE207" s="64"/>
      <c r="AF207">
        <v>0</v>
      </c>
    </row>
    <row r="208" spans="1:32" s="136" customFormat="1">
      <c r="A208" s="137"/>
      <c r="B208" s="124"/>
      <c r="C208" s="56" t="s">
        <v>586</v>
      </c>
      <c r="D208" s="138"/>
      <c r="E208" s="139"/>
      <c r="F208" s="68" t="s">
        <v>35</v>
      </c>
      <c r="G208" s="35"/>
      <c r="H208" s="39"/>
      <c r="I208" s="37"/>
      <c r="J208" s="37"/>
      <c r="K208" s="38"/>
      <c r="L208" s="16"/>
      <c r="M208" s="14"/>
      <c r="N208" s="14"/>
      <c r="O208" s="15"/>
      <c r="P208" s="16"/>
      <c r="Q208" s="14"/>
      <c r="R208" s="14"/>
      <c r="S208" s="15"/>
      <c r="T208" s="16"/>
      <c r="U208" s="14"/>
      <c r="V208" s="14"/>
      <c r="W208" s="15"/>
      <c r="X208" s="16"/>
      <c r="Y208" s="14"/>
      <c r="Z208" s="14"/>
      <c r="AA208" s="15"/>
      <c r="AB208" s="39"/>
      <c r="AC208" s="37"/>
      <c r="AD208" s="37"/>
      <c r="AE208" s="38"/>
      <c r="AF208">
        <v>0</v>
      </c>
    </row>
    <row r="209" spans="1:32" s="136" customFormat="1">
      <c r="A209" s="137"/>
      <c r="B209" s="124"/>
      <c r="C209" s="56"/>
      <c r="D209" s="138"/>
      <c r="E209" s="139"/>
      <c r="F209" s="34"/>
      <c r="G209" s="35"/>
      <c r="H209" s="39"/>
      <c r="I209" s="37"/>
      <c r="J209" s="37"/>
      <c r="K209" s="38"/>
      <c r="L209" s="39"/>
      <c r="M209" s="37"/>
      <c r="N209" s="37"/>
      <c r="O209" s="38"/>
      <c r="P209" s="39"/>
      <c r="Q209" s="37"/>
      <c r="R209" s="37"/>
      <c r="S209" s="38"/>
      <c r="T209" s="39"/>
      <c r="U209" s="149">
        <v>4</v>
      </c>
      <c r="V209" s="149">
        <v>4</v>
      </c>
      <c r="W209" s="38"/>
      <c r="X209" s="39"/>
      <c r="Y209" s="37"/>
      <c r="Z209" s="37"/>
      <c r="AA209" s="38"/>
      <c r="AB209" s="39"/>
      <c r="AC209" s="37"/>
      <c r="AD209" s="37"/>
      <c r="AE209" s="38"/>
      <c r="AF209">
        <v>0</v>
      </c>
    </row>
    <row r="210" spans="1:32" s="136" customFormat="1">
      <c r="A210" s="137"/>
      <c r="B210" s="124"/>
      <c r="C210" s="101"/>
      <c r="D210" s="140"/>
      <c r="E210" s="141"/>
      <c r="F210" s="60"/>
      <c r="G210" s="61"/>
      <c r="H210" s="65"/>
      <c r="I210" s="63"/>
      <c r="J210" s="63"/>
      <c r="K210" s="64"/>
      <c r="L210" s="65"/>
      <c r="M210" s="63"/>
      <c r="N210" s="63"/>
      <c r="O210" s="38"/>
      <c r="P210" s="65"/>
      <c r="Q210" s="63"/>
      <c r="R210" s="63"/>
      <c r="S210" s="64"/>
      <c r="T210" s="65"/>
      <c r="U210" s="63"/>
      <c r="V210" s="63"/>
      <c r="W210" s="38"/>
      <c r="X210" s="65"/>
      <c r="Y210" s="63"/>
      <c r="Z210" s="63"/>
      <c r="AA210" s="64"/>
      <c r="AB210" s="65"/>
      <c r="AC210" s="63"/>
      <c r="AD210" s="63"/>
      <c r="AE210" s="64"/>
      <c r="AF210">
        <v>0</v>
      </c>
    </row>
    <row r="211" spans="1:32" s="136" customFormat="1">
      <c r="A211" s="137"/>
      <c r="B211" s="124"/>
      <c r="C211" s="70" t="s">
        <v>117</v>
      </c>
      <c r="D211" s="138"/>
      <c r="E211" s="139"/>
      <c r="F211" s="68" t="s">
        <v>35</v>
      </c>
      <c r="G211" s="35"/>
      <c r="H211" s="39"/>
      <c r="I211" s="37"/>
      <c r="J211" s="37"/>
      <c r="K211" s="38"/>
      <c r="L211" s="16"/>
      <c r="M211" s="14"/>
      <c r="N211" s="14"/>
      <c r="O211" s="15"/>
      <c r="P211" s="16"/>
      <c r="Q211" s="14"/>
      <c r="R211" s="14"/>
      <c r="S211" s="15"/>
      <c r="T211" s="16"/>
      <c r="U211" s="14"/>
      <c r="V211" s="14"/>
      <c r="W211" s="15"/>
      <c r="X211" s="39"/>
      <c r="Y211" s="37"/>
      <c r="Z211" s="37"/>
      <c r="AA211" s="38"/>
      <c r="AB211" s="39"/>
      <c r="AC211" s="37"/>
      <c r="AD211" s="37"/>
      <c r="AE211" s="38"/>
      <c r="AF211">
        <v>0</v>
      </c>
    </row>
    <row r="212" spans="1:32" s="136" customFormat="1">
      <c r="A212" s="137"/>
      <c r="B212" s="124"/>
      <c r="C212" s="70"/>
      <c r="D212" s="138"/>
      <c r="E212" s="139"/>
      <c r="F212" s="34"/>
      <c r="G212" s="35"/>
      <c r="H212" s="39"/>
      <c r="I212" s="37"/>
      <c r="J212" s="37"/>
      <c r="K212" s="38"/>
      <c r="L212" s="39"/>
      <c r="M212" s="37"/>
      <c r="N212" s="37"/>
      <c r="O212" s="38"/>
      <c r="P212" s="39"/>
      <c r="Q212" s="37"/>
      <c r="R212" s="149">
        <v>4</v>
      </c>
      <c r="S212" s="129">
        <v>4</v>
      </c>
      <c r="T212" s="148">
        <v>4</v>
      </c>
      <c r="U212" s="149">
        <v>4</v>
      </c>
      <c r="V212" s="149">
        <v>4</v>
      </c>
      <c r="W212" s="129">
        <v>4</v>
      </c>
      <c r="X212" s="148">
        <v>4</v>
      </c>
      <c r="Y212" s="149">
        <v>4</v>
      </c>
      <c r="Z212" s="149">
        <v>4</v>
      </c>
      <c r="AA212" s="129">
        <v>4</v>
      </c>
      <c r="AB212" s="39"/>
      <c r="AC212" s="37"/>
      <c r="AD212" s="37"/>
      <c r="AE212" s="38"/>
      <c r="AF212">
        <v>0</v>
      </c>
    </row>
    <row r="213" spans="1:32" s="136" customFormat="1">
      <c r="A213" s="137"/>
      <c r="B213" s="124"/>
      <c r="C213" s="628"/>
      <c r="D213" s="140"/>
      <c r="E213" s="141"/>
      <c r="F213" s="60"/>
      <c r="G213" s="61"/>
      <c r="H213" s="65"/>
      <c r="I213" s="63"/>
      <c r="J213" s="63"/>
      <c r="K213" s="64"/>
      <c r="L213" s="65"/>
      <c r="M213" s="63"/>
      <c r="N213" s="63"/>
      <c r="O213" s="38"/>
      <c r="P213" s="65"/>
      <c r="Q213" s="63"/>
      <c r="R213" s="63"/>
      <c r="S213" s="64"/>
      <c r="T213" s="65"/>
      <c r="U213" s="63"/>
      <c r="V213" s="63"/>
      <c r="W213" s="38"/>
      <c r="X213" s="65"/>
      <c r="Y213" s="63"/>
      <c r="Z213" s="63"/>
      <c r="AA213" s="64"/>
      <c r="AB213" s="65"/>
      <c r="AC213" s="63"/>
      <c r="AD213" s="63"/>
      <c r="AE213" s="64"/>
      <c r="AF213">
        <v>0</v>
      </c>
    </row>
    <row r="214" spans="1:32" s="136" customFormat="1">
      <c r="A214" s="137"/>
      <c r="B214" s="124"/>
      <c r="C214" s="56" t="s">
        <v>115</v>
      </c>
      <c r="D214" s="138"/>
      <c r="E214" s="139"/>
      <c r="F214" s="68" t="s">
        <v>35</v>
      </c>
      <c r="G214" s="35"/>
      <c r="H214" s="39"/>
      <c r="I214" s="37"/>
      <c r="J214" s="37"/>
      <c r="K214" s="38"/>
      <c r="L214" s="16"/>
      <c r="M214" s="14"/>
      <c r="N214" s="14"/>
      <c r="O214" s="15"/>
      <c r="P214" s="16"/>
      <c r="Q214" s="14"/>
      <c r="R214" s="14"/>
      <c r="S214" s="15"/>
      <c r="T214" s="16"/>
      <c r="U214" s="14"/>
      <c r="V214" s="14"/>
      <c r="W214" s="15"/>
      <c r="X214" s="39"/>
      <c r="Y214" s="37"/>
      <c r="Z214" s="37"/>
      <c r="AA214" s="38"/>
      <c r="AB214" s="39"/>
      <c r="AC214" s="37"/>
      <c r="AD214" s="37"/>
      <c r="AE214" s="38"/>
      <c r="AF214">
        <v>0</v>
      </c>
    </row>
    <row r="215" spans="1:32" s="136" customFormat="1">
      <c r="A215" s="137"/>
      <c r="B215" s="124"/>
      <c r="C215" s="56"/>
      <c r="D215" s="138"/>
      <c r="E215" s="139"/>
      <c r="F215" s="34"/>
      <c r="G215" s="35"/>
      <c r="H215" s="39"/>
      <c r="I215" s="37"/>
      <c r="J215" s="37"/>
      <c r="K215" s="38"/>
      <c r="L215" s="39"/>
      <c r="M215" s="37"/>
      <c r="N215" s="37"/>
      <c r="O215" s="38"/>
      <c r="P215" s="39"/>
      <c r="Q215" s="37"/>
      <c r="R215" s="37"/>
      <c r="S215" s="38"/>
      <c r="T215" s="39"/>
      <c r="U215" s="37"/>
      <c r="V215" s="37"/>
      <c r="W215" s="38"/>
      <c r="X215" s="144">
        <v>4</v>
      </c>
      <c r="Y215" s="145">
        <v>4</v>
      </c>
      <c r="Z215" s="145">
        <v>4</v>
      </c>
      <c r="AA215" s="146">
        <v>4</v>
      </c>
      <c r="AB215" s="39"/>
      <c r="AC215" s="37"/>
      <c r="AD215" s="37"/>
      <c r="AE215" s="38"/>
      <c r="AF215">
        <v>0</v>
      </c>
    </row>
    <row r="216" spans="1:32" s="136" customFormat="1">
      <c r="A216" s="137"/>
      <c r="B216" s="602"/>
      <c r="C216" s="101"/>
      <c r="D216" s="140"/>
      <c r="E216" s="141"/>
      <c r="F216" s="60"/>
      <c r="G216" s="61"/>
      <c r="H216" s="65"/>
      <c r="I216" s="63"/>
      <c r="J216" s="63"/>
      <c r="K216" s="64"/>
      <c r="L216" s="65"/>
      <c r="M216" s="63"/>
      <c r="N216" s="63"/>
      <c r="O216" s="64"/>
      <c r="P216" s="65"/>
      <c r="Q216" s="63"/>
      <c r="R216" s="63"/>
      <c r="S216" s="64"/>
      <c r="T216" s="65"/>
      <c r="U216" s="63"/>
      <c r="V216" s="63"/>
      <c r="W216" s="64"/>
      <c r="X216" s="65"/>
      <c r="Y216" s="63"/>
      <c r="Z216" s="63"/>
      <c r="AA216" s="64"/>
      <c r="AB216" s="65"/>
      <c r="AC216" s="63"/>
      <c r="AD216" s="63"/>
      <c r="AE216" s="64"/>
      <c r="AF216">
        <v>0</v>
      </c>
    </row>
    <row r="217" spans="1:32" s="136" customFormat="1">
      <c r="A217" s="137"/>
      <c r="B217" s="608" t="s">
        <v>578</v>
      </c>
      <c r="C217" s="56" t="s">
        <v>579</v>
      </c>
      <c r="D217" s="138"/>
      <c r="E217" s="139"/>
      <c r="F217" s="548" t="s">
        <v>35</v>
      </c>
      <c r="G217" s="35"/>
      <c r="H217" s="39"/>
      <c r="I217" s="37"/>
      <c r="J217" s="37"/>
      <c r="K217" s="38"/>
      <c r="L217" s="39"/>
      <c r="M217" s="37"/>
      <c r="N217" s="37"/>
      <c r="O217" s="37"/>
      <c r="P217" s="39"/>
      <c r="Q217" s="37"/>
      <c r="R217" s="37"/>
      <c r="S217" s="37"/>
      <c r="T217" s="598"/>
      <c r="U217" s="599"/>
      <c r="V217" s="599"/>
      <c r="W217" s="599"/>
      <c r="X217" s="598"/>
      <c r="Y217" s="599"/>
      <c r="Z217" s="599"/>
      <c r="AA217" s="599"/>
      <c r="AB217" s="39"/>
      <c r="AC217" s="37"/>
      <c r="AD217" s="37"/>
      <c r="AE217" s="38"/>
      <c r="AF217">
        <v>0</v>
      </c>
    </row>
    <row r="218" spans="1:32" s="136" customFormat="1">
      <c r="A218" s="137"/>
      <c r="B218" s="608"/>
      <c r="C218" s="56" t="s">
        <v>580</v>
      </c>
      <c r="D218" s="138"/>
      <c r="E218" s="139"/>
      <c r="F218" s="34"/>
      <c r="G218" s="35"/>
      <c r="H218" s="39"/>
      <c r="I218" s="37"/>
      <c r="J218" s="37"/>
      <c r="K218" s="38"/>
      <c r="L218" s="39"/>
      <c r="M218" s="37"/>
      <c r="N218" s="37"/>
      <c r="O218" s="37"/>
      <c r="P218" s="39"/>
      <c r="Q218" s="37"/>
      <c r="R218" s="37"/>
      <c r="S218" s="37"/>
      <c r="T218" s="610">
        <v>4</v>
      </c>
      <c r="U218" s="599"/>
      <c r="V218" s="599"/>
      <c r="W218" s="599"/>
      <c r="X218" s="598"/>
      <c r="Y218" s="599"/>
      <c r="Z218" s="599"/>
      <c r="AA218" s="599"/>
      <c r="AB218" s="39"/>
      <c r="AC218" s="37"/>
      <c r="AD218" s="37"/>
      <c r="AE218" s="38"/>
      <c r="AF218">
        <v>0</v>
      </c>
    </row>
    <row r="219" spans="1:32" s="136" customFormat="1">
      <c r="A219" s="137"/>
      <c r="B219" s="608"/>
      <c r="C219" s="101"/>
      <c r="D219" s="140"/>
      <c r="E219" s="141"/>
      <c r="F219" s="60"/>
      <c r="G219" s="61"/>
      <c r="H219" s="65"/>
      <c r="I219" s="63"/>
      <c r="J219" s="63"/>
      <c r="K219" s="64"/>
      <c r="L219" s="65"/>
      <c r="M219" s="63"/>
      <c r="N219" s="63"/>
      <c r="O219" s="63"/>
      <c r="P219" s="65"/>
      <c r="Q219" s="63"/>
      <c r="R219" s="63"/>
      <c r="S219" s="63"/>
      <c r="T219" s="600"/>
      <c r="U219" s="601"/>
      <c r="V219" s="601"/>
      <c r="W219" s="601"/>
      <c r="X219" s="600"/>
      <c r="Y219" s="601"/>
      <c r="Z219" s="601"/>
      <c r="AA219" s="601"/>
      <c r="AB219" s="65"/>
      <c r="AC219" s="63"/>
      <c r="AD219" s="63"/>
      <c r="AE219" s="64"/>
      <c r="AF219">
        <v>0</v>
      </c>
    </row>
    <row r="220" spans="1:32" s="136" customFormat="1">
      <c r="A220" s="137"/>
      <c r="B220" s="608"/>
      <c r="C220" s="56" t="s">
        <v>581</v>
      </c>
      <c r="D220" s="138"/>
      <c r="E220" s="153"/>
      <c r="F220" s="548" t="s">
        <v>35</v>
      </c>
      <c r="G220" s="604"/>
      <c r="H220" s="39"/>
      <c r="I220" s="37"/>
      <c r="J220" s="37"/>
      <c r="K220" s="38"/>
      <c r="L220" s="39"/>
      <c r="M220" s="37"/>
      <c r="N220" s="37"/>
      <c r="O220" s="38"/>
      <c r="P220" s="39"/>
      <c r="Q220" s="37"/>
      <c r="R220" s="37"/>
      <c r="S220" s="38"/>
      <c r="T220" s="39"/>
      <c r="U220" s="37"/>
      <c r="V220" s="37"/>
      <c r="W220" s="38"/>
      <c r="X220" s="39"/>
      <c r="Y220" s="37"/>
      <c r="Z220" s="37"/>
      <c r="AA220" s="38"/>
      <c r="AB220" s="39"/>
      <c r="AC220" s="37"/>
      <c r="AD220" s="37"/>
      <c r="AE220" s="38"/>
      <c r="AF220">
        <v>0</v>
      </c>
    </row>
    <row r="221" spans="1:32" s="136" customFormat="1">
      <c r="A221" s="137"/>
      <c r="B221" s="608"/>
      <c r="C221" s="56"/>
      <c r="D221" s="138"/>
      <c r="E221" s="153"/>
      <c r="F221" s="153"/>
      <c r="G221" s="604"/>
      <c r="H221" s="39"/>
      <c r="I221" s="37"/>
      <c r="J221" s="37"/>
      <c r="K221" s="38"/>
      <c r="L221" s="39"/>
      <c r="M221" s="37"/>
      <c r="N221" s="37"/>
      <c r="O221" s="38"/>
      <c r="P221" s="39"/>
      <c r="Q221" s="37"/>
      <c r="R221" s="37"/>
      <c r="S221" s="38"/>
      <c r="T221" s="611">
        <v>4</v>
      </c>
      <c r="U221" s="612">
        <v>4</v>
      </c>
      <c r="V221" s="37"/>
      <c r="W221" s="38"/>
      <c r="X221" s="39"/>
      <c r="Y221" s="37"/>
      <c r="Z221" s="37"/>
      <c r="AA221" s="38"/>
      <c r="AB221" s="39"/>
      <c r="AC221" s="37"/>
      <c r="AD221" s="37"/>
      <c r="AE221" s="38"/>
      <c r="AF221">
        <v>0</v>
      </c>
    </row>
    <row r="222" spans="1:32" s="136" customFormat="1">
      <c r="A222" s="137"/>
      <c r="B222" s="608"/>
      <c r="C222" s="101"/>
      <c r="D222" s="140"/>
      <c r="E222" s="154"/>
      <c r="F222" s="154"/>
      <c r="G222" s="605"/>
      <c r="H222" s="65"/>
      <c r="I222" s="63"/>
      <c r="J222" s="63"/>
      <c r="K222" s="64"/>
      <c r="L222" s="65"/>
      <c r="M222" s="63"/>
      <c r="N222" s="63"/>
      <c r="O222" s="38"/>
      <c r="P222" s="65"/>
      <c r="Q222" s="63"/>
      <c r="R222" s="63"/>
      <c r="S222" s="64"/>
      <c r="T222" s="621"/>
      <c r="U222" s="622"/>
      <c r="V222" s="63"/>
      <c r="W222" s="38"/>
      <c r="X222" s="65"/>
      <c r="Y222" s="63"/>
      <c r="Z222" s="63"/>
      <c r="AA222" s="64"/>
      <c r="AB222" s="65"/>
      <c r="AC222" s="63"/>
      <c r="AD222" s="63"/>
      <c r="AE222" s="64"/>
      <c r="AF222">
        <v>0</v>
      </c>
    </row>
    <row r="223" spans="1:32" s="136" customFormat="1">
      <c r="A223" s="137"/>
      <c r="B223" s="608"/>
      <c r="C223" s="56" t="s">
        <v>582</v>
      </c>
      <c r="D223" s="138"/>
      <c r="E223" s="153"/>
      <c r="F223" s="603" t="s">
        <v>584</v>
      </c>
      <c r="G223" s="604"/>
      <c r="H223" s="39"/>
      <c r="I223" s="37"/>
      <c r="J223" s="37"/>
      <c r="K223" s="38"/>
      <c r="L223" s="16"/>
      <c r="M223" s="14"/>
      <c r="N223" s="14"/>
      <c r="O223" s="15"/>
      <c r="P223" s="16"/>
      <c r="Q223" s="14"/>
      <c r="R223" s="14"/>
      <c r="S223" s="15"/>
      <c r="T223" s="16"/>
      <c r="U223" s="14"/>
      <c r="V223" s="14"/>
      <c r="W223" s="15"/>
      <c r="X223" s="39"/>
      <c r="Y223" s="37"/>
      <c r="Z223" s="37"/>
      <c r="AA223" s="38"/>
      <c r="AB223" s="39"/>
      <c r="AC223" s="37"/>
      <c r="AD223" s="37"/>
      <c r="AE223" s="38"/>
      <c r="AF223">
        <v>0</v>
      </c>
    </row>
    <row r="224" spans="1:32" s="136" customFormat="1">
      <c r="A224" s="137"/>
      <c r="B224" s="608"/>
      <c r="C224" s="56"/>
      <c r="D224" s="138"/>
      <c r="E224" s="153"/>
      <c r="F224" s="153"/>
      <c r="G224" s="604"/>
      <c r="H224" s="39"/>
      <c r="I224" s="37"/>
      <c r="J224" s="37"/>
      <c r="K224" s="38"/>
      <c r="L224" s="39"/>
      <c r="M224" s="37"/>
      <c r="N224" s="37"/>
      <c r="O224" s="38"/>
      <c r="P224" s="39"/>
      <c r="Q224" s="37"/>
      <c r="R224" s="37"/>
      <c r="S224" s="38"/>
      <c r="T224" s="39"/>
      <c r="U224" s="612">
        <v>4</v>
      </c>
      <c r="V224" s="612">
        <v>4</v>
      </c>
      <c r="W224" s="38"/>
      <c r="X224" s="39"/>
      <c r="Y224" s="37"/>
      <c r="Z224" s="37"/>
      <c r="AA224" s="38"/>
      <c r="AB224" s="39"/>
      <c r="AC224" s="37"/>
      <c r="AD224" s="37"/>
      <c r="AE224" s="38"/>
      <c r="AF224">
        <v>0</v>
      </c>
    </row>
    <row r="225" spans="1:32" s="136" customFormat="1">
      <c r="A225" s="137"/>
      <c r="B225" s="608"/>
      <c r="C225" s="101"/>
      <c r="D225" s="140"/>
      <c r="E225" s="154"/>
      <c r="F225" s="154"/>
      <c r="G225" s="605"/>
      <c r="H225" s="65"/>
      <c r="I225" s="63"/>
      <c r="J225" s="63"/>
      <c r="K225" s="64"/>
      <c r="L225" s="65"/>
      <c r="M225" s="63"/>
      <c r="N225" s="63"/>
      <c r="O225" s="38"/>
      <c r="P225" s="65"/>
      <c r="Q225" s="63"/>
      <c r="R225" s="63"/>
      <c r="S225" s="64"/>
      <c r="T225" s="65"/>
      <c r="U225" s="63"/>
      <c r="V225" s="63"/>
      <c r="W225" s="38"/>
      <c r="X225" s="65"/>
      <c r="Y225" s="63"/>
      <c r="Z225" s="63"/>
      <c r="AA225" s="64"/>
      <c r="AB225" s="65"/>
      <c r="AC225" s="63"/>
      <c r="AD225" s="63"/>
      <c r="AE225" s="64"/>
      <c r="AF225">
        <v>0</v>
      </c>
    </row>
    <row r="226" spans="1:32" s="136" customFormat="1">
      <c r="A226" s="137"/>
      <c r="B226" s="608"/>
      <c r="C226" s="56" t="s">
        <v>583</v>
      </c>
      <c r="D226" s="138"/>
      <c r="E226" s="153"/>
      <c r="F226" s="603" t="s">
        <v>584</v>
      </c>
      <c r="G226" s="604"/>
      <c r="H226" s="39"/>
      <c r="I226" s="37"/>
      <c r="J226" s="37"/>
      <c r="K226" s="38"/>
      <c r="L226" s="16"/>
      <c r="M226" s="14"/>
      <c r="N226" s="14"/>
      <c r="O226" s="15"/>
      <c r="P226" s="16"/>
      <c r="Q226" s="14"/>
      <c r="R226" s="14"/>
      <c r="S226" s="15"/>
      <c r="T226" s="16"/>
      <c r="U226" s="14"/>
      <c r="V226" s="14"/>
      <c r="W226" s="15"/>
      <c r="X226" s="39"/>
      <c r="Y226" s="37"/>
      <c r="Z226" s="37"/>
      <c r="AA226" s="38"/>
      <c r="AB226" s="39"/>
      <c r="AC226" s="37"/>
      <c r="AD226" s="37"/>
      <c r="AE226" s="38"/>
      <c r="AF226">
        <v>0</v>
      </c>
    </row>
    <row r="227" spans="1:32" s="136" customFormat="1">
      <c r="A227" s="137"/>
      <c r="B227" s="608"/>
      <c r="C227" s="56"/>
      <c r="D227" s="138"/>
      <c r="E227" s="153"/>
      <c r="F227" s="153"/>
      <c r="G227" s="604"/>
      <c r="H227" s="39"/>
      <c r="I227" s="37"/>
      <c r="J227" s="37"/>
      <c r="K227" s="38"/>
      <c r="L227" s="39"/>
      <c r="M227" s="37"/>
      <c r="N227" s="37"/>
      <c r="O227" s="38"/>
      <c r="P227" s="39"/>
      <c r="Q227" s="37"/>
      <c r="R227" s="37"/>
      <c r="S227" s="38"/>
      <c r="T227" s="39"/>
      <c r="U227" s="612">
        <v>4</v>
      </c>
      <c r="V227" s="612">
        <v>4</v>
      </c>
      <c r="W227" s="38"/>
      <c r="X227" s="39"/>
      <c r="Y227" s="37"/>
      <c r="Z227" s="37"/>
      <c r="AA227" s="38"/>
      <c r="AB227" s="39"/>
      <c r="AC227" s="37"/>
      <c r="AD227" s="37"/>
      <c r="AE227" s="38"/>
      <c r="AF227">
        <v>0</v>
      </c>
    </row>
    <row r="228" spans="1:32" s="136" customFormat="1">
      <c r="A228" s="137"/>
      <c r="B228" s="608"/>
      <c r="C228" s="101"/>
      <c r="D228" s="140"/>
      <c r="E228" s="154"/>
      <c r="F228" s="154"/>
      <c r="G228" s="605"/>
      <c r="H228" s="65"/>
      <c r="I228" s="63"/>
      <c r="J228" s="63"/>
      <c r="K228" s="64"/>
      <c r="L228" s="65"/>
      <c r="M228" s="63"/>
      <c r="N228" s="63"/>
      <c r="O228" s="38"/>
      <c r="P228" s="65"/>
      <c r="Q228" s="63"/>
      <c r="R228" s="63"/>
      <c r="S228" s="64"/>
      <c r="T228" s="65"/>
      <c r="U228" s="63"/>
      <c r="V228" s="63"/>
      <c r="W228" s="38"/>
      <c r="X228" s="65"/>
      <c r="Y228" s="63"/>
      <c r="Z228" s="63"/>
      <c r="AA228" s="64"/>
      <c r="AB228" s="65"/>
      <c r="AC228" s="63"/>
      <c r="AD228" s="63"/>
      <c r="AE228" s="64"/>
      <c r="AF228">
        <v>0</v>
      </c>
    </row>
    <row r="229" spans="1:32" s="136" customFormat="1">
      <c r="A229" s="137"/>
      <c r="B229" s="608"/>
      <c r="C229" s="56" t="s">
        <v>594</v>
      </c>
      <c r="D229" s="138"/>
      <c r="E229" s="153"/>
      <c r="F229" s="153"/>
      <c r="G229" s="604"/>
      <c r="H229" s="39"/>
      <c r="I229" s="37"/>
      <c r="J229" s="37"/>
      <c r="K229" s="38"/>
      <c r="L229" s="16"/>
      <c r="M229" s="14"/>
      <c r="N229" s="14"/>
      <c r="O229" s="15"/>
      <c r="P229" s="16"/>
      <c r="Q229" s="14"/>
      <c r="R229" s="14"/>
      <c r="S229" s="15"/>
      <c r="T229" s="16"/>
      <c r="U229" s="14"/>
      <c r="V229" s="14"/>
      <c r="W229" s="15"/>
      <c r="X229" s="39"/>
      <c r="Y229" s="37"/>
      <c r="Z229" s="37"/>
      <c r="AA229" s="38"/>
      <c r="AB229" s="39"/>
      <c r="AC229" s="37"/>
      <c r="AD229" s="37"/>
      <c r="AE229" s="38"/>
      <c r="AF229">
        <v>0</v>
      </c>
    </row>
    <row r="230" spans="1:32" s="136" customFormat="1">
      <c r="A230" s="137"/>
      <c r="B230" s="608"/>
      <c r="C230" s="56"/>
      <c r="D230" s="138"/>
      <c r="E230" s="153"/>
      <c r="F230" s="153"/>
      <c r="G230" s="604"/>
      <c r="H230" s="39"/>
      <c r="I230" s="37"/>
      <c r="J230" s="37"/>
      <c r="K230" s="38"/>
      <c r="L230" s="39"/>
      <c r="M230" s="37"/>
      <c r="N230" s="37"/>
      <c r="O230" s="38"/>
      <c r="P230" s="39"/>
      <c r="Q230" s="37"/>
      <c r="R230" s="37"/>
      <c r="S230" s="38"/>
      <c r="T230" s="39"/>
      <c r="U230" s="37"/>
      <c r="V230" s="612">
        <v>4</v>
      </c>
      <c r="W230" s="38"/>
      <c r="X230" s="39"/>
      <c r="Y230" s="37"/>
      <c r="Z230" s="37"/>
      <c r="AA230" s="38"/>
      <c r="AB230" s="39"/>
      <c r="AC230" s="37"/>
      <c r="AD230" s="37"/>
      <c r="AE230" s="38"/>
      <c r="AF230">
        <v>0</v>
      </c>
    </row>
    <row r="231" spans="1:32" s="136" customFormat="1">
      <c r="A231" s="137"/>
      <c r="B231" s="608"/>
      <c r="C231" s="101"/>
      <c r="D231" s="140"/>
      <c r="E231" s="154"/>
      <c r="F231" s="154"/>
      <c r="G231" s="605"/>
      <c r="H231" s="65"/>
      <c r="I231" s="63"/>
      <c r="J231" s="63"/>
      <c r="K231" s="64"/>
      <c r="L231" s="65"/>
      <c r="M231" s="63"/>
      <c r="N231" s="63"/>
      <c r="O231" s="38"/>
      <c r="P231" s="65"/>
      <c r="Q231" s="63"/>
      <c r="R231" s="63"/>
      <c r="S231" s="64"/>
      <c r="T231" s="65"/>
      <c r="U231" s="63"/>
      <c r="V231" s="63"/>
      <c r="W231" s="38"/>
      <c r="X231" s="65"/>
      <c r="Y231" s="63"/>
      <c r="Z231" s="63"/>
      <c r="AA231" s="64"/>
      <c r="AB231" s="65"/>
      <c r="AC231" s="63"/>
      <c r="AD231" s="63"/>
      <c r="AE231" s="64"/>
      <c r="AF231">
        <v>0</v>
      </c>
    </row>
    <row r="232" spans="1:32" s="136" customFormat="1">
      <c r="A232" s="407"/>
      <c r="B232" s="608"/>
      <c r="C232" s="56" t="s">
        <v>603</v>
      </c>
      <c r="D232" s="138"/>
      <c r="E232" s="153"/>
      <c r="F232" s="153"/>
      <c r="G232" s="604"/>
      <c r="H232" s="39"/>
      <c r="I232" s="37"/>
      <c r="J232" s="37"/>
      <c r="K232" s="38"/>
      <c r="L232" s="16"/>
      <c r="M232" s="14"/>
      <c r="N232" s="14"/>
      <c r="O232" s="15"/>
      <c r="P232" s="16"/>
      <c r="Q232" s="14"/>
      <c r="R232" s="14"/>
      <c r="S232" s="15"/>
      <c r="T232" s="16"/>
      <c r="U232" s="14"/>
      <c r="V232" s="14"/>
      <c r="W232" s="15"/>
      <c r="X232" s="39"/>
      <c r="Y232" s="37"/>
      <c r="Z232" s="37"/>
      <c r="AA232" s="38"/>
      <c r="AB232" s="39"/>
      <c r="AC232" s="37"/>
      <c r="AD232" s="37"/>
      <c r="AE232" s="38"/>
      <c r="AF232">
        <v>0</v>
      </c>
    </row>
    <row r="233" spans="1:32" s="136" customFormat="1">
      <c r="A233" s="407"/>
      <c r="B233" s="608"/>
      <c r="C233" s="56"/>
      <c r="D233" s="138"/>
      <c r="E233" s="153"/>
      <c r="F233" s="153"/>
      <c r="G233" s="604"/>
      <c r="H233" s="39"/>
      <c r="I233" s="37"/>
      <c r="J233" s="37"/>
      <c r="K233" s="38"/>
      <c r="L233" s="39"/>
      <c r="M233" s="37"/>
      <c r="N233" s="37"/>
      <c r="O233" s="38"/>
      <c r="P233" s="39"/>
      <c r="Q233" s="37"/>
      <c r="R233" s="37"/>
      <c r="S233" s="38"/>
      <c r="T233" s="39"/>
      <c r="U233" s="37"/>
      <c r="V233" s="37"/>
      <c r="W233" s="38"/>
      <c r="X233" s="39"/>
      <c r="Y233" s="37"/>
      <c r="Z233" s="37"/>
      <c r="AA233" s="38"/>
      <c r="AB233" s="39"/>
      <c r="AC233" s="37"/>
      <c r="AD233" s="37"/>
      <c r="AE233" s="38"/>
      <c r="AF233">
        <v>0</v>
      </c>
    </row>
    <row r="234" spans="1:32" s="136" customFormat="1" ht="16" thickBot="1">
      <c r="A234" s="407"/>
      <c r="B234" s="609"/>
      <c r="C234" s="73"/>
      <c r="D234" s="150"/>
      <c r="E234" s="606"/>
      <c r="F234" s="606"/>
      <c r="G234" s="607"/>
      <c r="H234" s="49"/>
      <c r="I234" s="47"/>
      <c r="J234" s="47"/>
      <c r="K234" s="48"/>
      <c r="L234" s="49"/>
      <c r="M234" s="47"/>
      <c r="N234" s="47"/>
      <c r="O234" s="48"/>
      <c r="P234" s="49"/>
      <c r="Q234" s="47"/>
      <c r="R234" s="47"/>
      <c r="S234" s="48"/>
      <c r="T234" s="49"/>
      <c r="U234" s="47"/>
      <c r="V234" s="47"/>
      <c r="W234" s="48"/>
      <c r="X234" s="49"/>
      <c r="Y234" s="47"/>
      <c r="Z234" s="47"/>
      <c r="AA234" s="48"/>
      <c r="AB234" s="49"/>
      <c r="AC234" s="47"/>
      <c r="AD234" s="47"/>
      <c r="AE234" s="48"/>
      <c r="AF234">
        <v>0</v>
      </c>
    </row>
    <row r="235" spans="1:32" s="136" customFormat="1">
      <c r="A235" s="616" t="s">
        <v>588</v>
      </c>
      <c r="B235" s="616"/>
      <c r="C235" s="74" t="s">
        <v>585</v>
      </c>
      <c r="D235" s="134"/>
      <c r="E235" s="619"/>
      <c r="F235" s="619"/>
      <c r="G235" s="620"/>
      <c r="H235" s="17"/>
      <c r="I235" s="18"/>
      <c r="J235" s="18"/>
      <c r="K235" s="27"/>
      <c r="L235" s="17"/>
      <c r="M235" s="18"/>
      <c r="N235" s="18"/>
      <c r="O235" s="27"/>
      <c r="P235" s="17"/>
      <c r="Q235" s="18"/>
      <c r="R235" s="18"/>
      <c r="S235" s="27"/>
      <c r="T235" s="17"/>
      <c r="U235" s="18"/>
      <c r="V235" s="18"/>
      <c r="W235" s="27"/>
      <c r="X235" s="17"/>
      <c r="Y235" s="18"/>
      <c r="Z235" s="18"/>
      <c r="AA235" s="27"/>
      <c r="AB235" s="17"/>
      <c r="AC235" s="18"/>
      <c r="AD235" s="18"/>
      <c r="AE235" s="27"/>
      <c r="AF235">
        <v>0</v>
      </c>
    </row>
    <row r="236" spans="1:32" s="136" customFormat="1">
      <c r="A236" s="617"/>
      <c r="B236" s="617"/>
      <c r="C236" s="75"/>
      <c r="D236" s="138"/>
      <c r="E236" s="153"/>
      <c r="F236" s="153"/>
      <c r="G236" s="604"/>
      <c r="H236" s="39"/>
      <c r="I236" s="37"/>
      <c r="J236" s="37"/>
      <c r="K236" s="38"/>
      <c r="L236" s="39"/>
      <c r="M236" s="37"/>
      <c r="N236" s="37"/>
      <c r="O236" s="38"/>
      <c r="P236" s="39"/>
      <c r="Q236" s="37"/>
      <c r="R236" s="37"/>
      <c r="S236" s="38"/>
      <c r="T236" s="611">
        <v>4</v>
      </c>
      <c r="U236" s="37"/>
      <c r="V236" s="37"/>
      <c r="W236" s="38"/>
      <c r="X236" s="39"/>
      <c r="Y236" s="37"/>
      <c r="Z236" s="37"/>
      <c r="AA236" s="38"/>
      <c r="AB236" s="39"/>
      <c r="AC236" s="37"/>
      <c r="AD236" s="37"/>
      <c r="AE236" s="38"/>
      <c r="AF236">
        <v>0</v>
      </c>
    </row>
    <row r="237" spans="1:32" s="136" customFormat="1" ht="16" thickBot="1">
      <c r="A237" s="618"/>
      <c r="B237" s="618"/>
      <c r="C237" s="106"/>
      <c r="D237" s="150"/>
      <c r="E237" s="606"/>
      <c r="F237" s="606"/>
      <c r="G237" s="607"/>
      <c r="H237" s="49"/>
      <c r="I237" s="47"/>
      <c r="J237" s="47"/>
      <c r="K237" s="48"/>
      <c r="L237" s="49"/>
      <c r="M237" s="47"/>
      <c r="N237" s="47"/>
      <c r="O237" s="48"/>
      <c r="P237" s="49"/>
      <c r="Q237" s="47"/>
      <c r="R237" s="47"/>
      <c r="S237" s="48"/>
      <c r="T237" s="49"/>
      <c r="U237" s="47"/>
      <c r="V237" s="47"/>
      <c r="W237" s="48"/>
      <c r="X237" s="49"/>
      <c r="Y237" s="47"/>
      <c r="Z237" s="47"/>
      <c r="AA237" s="48"/>
      <c r="AB237" s="49"/>
      <c r="AC237" s="47"/>
      <c r="AD237" s="47"/>
      <c r="AE237" s="48"/>
      <c r="AF237">
        <v>0</v>
      </c>
    </row>
    <row r="238" spans="1:32" s="136" customFormat="1">
      <c r="E238" s="151"/>
      <c r="F238" s="151"/>
      <c r="G238" s="151"/>
      <c r="AF238" s="152"/>
    </row>
    <row r="239" spans="1:32" s="136" customFormat="1">
      <c r="E239" s="151"/>
      <c r="F239" s="151"/>
      <c r="G239" s="151"/>
      <c r="AF239" s="152"/>
    </row>
    <row r="240" spans="1:32" s="136" customFormat="1">
      <c r="E240" s="151"/>
      <c r="F240" s="151"/>
      <c r="G240" s="151"/>
      <c r="AF240" s="152"/>
    </row>
    <row r="241" spans="5:32" s="136" customFormat="1">
      <c r="E241" s="151"/>
      <c r="F241" s="151"/>
      <c r="G241" s="151"/>
      <c r="AF241" s="152"/>
    </row>
    <row r="242" spans="5:32" s="136" customFormat="1">
      <c r="E242" s="151"/>
      <c r="F242" s="151"/>
      <c r="G242" s="151"/>
      <c r="AF242" s="152"/>
    </row>
    <row r="243" spans="5:32" s="136" customFormat="1">
      <c r="E243" s="151"/>
      <c r="F243" s="151"/>
      <c r="G243" s="151"/>
      <c r="AF243" s="152"/>
    </row>
    <row r="244" spans="5:32" s="136" customFormat="1">
      <c r="E244" s="151"/>
      <c r="F244" s="151"/>
      <c r="G244" s="151"/>
      <c r="AF244" s="152"/>
    </row>
    <row r="245" spans="5:32" s="136" customFormat="1">
      <c r="E245" s="151"/>
      <c r="F245" s="151"/>
      <c r="G245" s="151"/>
      <c r="AF245" s="152"/>
    </row>
    <row r="246" spans="5:32" s="136" customFormat="1">
      <c r="E246" s="151"/>
      <c r="F246" s="151"/>
      <c r="G246" s="151"/>
      <c r="AF246" s="152"/>
    </row>
    <row r="247" spans="5:32" s="136" customFormat="1">
      <c r="E247" s="151"/>
      <c r="F247" s="151"/>
      <c r="G247" s="151"/>
      <c r="AF247" s="152"/>
    </row>
    <row r="248" spans="5:32" s="136" customFormat="1">
      <c r="E248" s="151"/>
      <c r="F248" s="151"/>
      <c r="G248" s="151"/>
      <c r="AF248" s="152"/>
    </row>
    <row r="249" spans="5:32" s="136" customFormat="1">
      <c r="E249" s="151"/>
      <c r="F249" s="151"/>
      <c r="G249" s="151"/>
      <c r="AF249" s="152"/>
    </row>
    <row r="250" spans="5:32" s="136" customFormat="1">
      <c r="E250" s="151"/>
      <c r="F250" s="151"/>
      <c r="G250" s="151"/>
      <c r="AF250" s="152"/>
    </row>
    <row r="251" spans="5:32" s="136" customFormat="1">
      <c r="E251" s="151"/>
      <c r="F251" s="151"/>
      <c r="G251" s="151"/>
      <c r="AF251" s="152"/>
    </row>
    <row r="252" spans="5:32" s="136" customFormat="1">
      <c r="E252" s="151"/>
      <c r="F252" s="151"/>
      <c r="G252" s="151"/>
      <c r="AF252" s="152"/>
    </row>
    <row r="253" spans="5:32" s="136" customFormat="1">
      <c r="E253" s="151"/>
      <c r="F253" s="151"/>
      <c r="G253" s="151"/>
      <c r="AF253" s="152"/>
    </row>
    <row r="254" spans="5:32" s="136" customFormat="1">
      <c r="E254" s="151"/>
      <c r="F254" s="151"/>
      <c r="G254" s="151"/>
      <c r="AF254" s="152"/>
    </row>
    <row r="255" spans="5:32" s="136" customFormat="1">
      <c r="E255" s="151"/>
      <c r="F255" s="151"/>
      <c r="G255" s="151"/>
      <c r="AF255" s="152"/>
    </row>
    <row r="256" spans="5:32" s="136" customFormat="1">
      <c r="E256" s="151"/>
      <c r="F256" s="151"/>
      <c r="G256" s="151"/>
      <c r="AF256" s="152"/>
    </row>
    <row r="257" spans="3:32" s="136" customFormat="1">
      <c r="E257" s="151"/>
      <c r="F257" s="151"/>
      <c r="G257" s="151"/>
      <c r="AF257" s="152"/>
    </row>
    <row r="258" spans="3:32" s="136" customFormat="1">
      <c r="E258" s="151"/>
      <c r="F258" s="151"/>
      <c r="G258" s="151"/>
    </row>
    <row r="259" spans="3:32" s="136" customFormat="1">
      <c r="E259" s="151"/>
      <c r="F259" s="151"/>
      <c r="G259" s="151"/>
    </row>
    <row r="260" spans="3:32">
      <c r="C260" s="56" t="s">
        <v>118</v>
      </c>
      <c r="D260" s="138"/>
      <c r="E260" s="153"/>
      <c r="F260" s="153"/>
      <c r="G260" s="153"/>
      <c r="H260" s="36"/>
      <c r="I260" s="37"/>
      <c r="J260" s="37"/>
      <c r="K260" s="38"/>
      <c r="L260" s="39"/>
      <c r="M260" s="37"/>
      <c r="N260" s="37"/>
      <c r="O260" s="38"/>
      <c r="P260" s="39"/>
      <c r="Q260" s="37"/>
      <c r="R260" s="37"/>
      <c r="S260" s="38"/>
      <c r="T260" s="39"/>
      <c r="U260" s="37"/>
      <c r="V260" s="37"/>
      <c r="W260" s="38"/>
      <c r="X260" s="39"/>
      <c r="Y260" s="37"/>
      <c r="Z260" s="37"/>
      <c r="AA260" s="38"/>
      <c r="AB260" s="39"/>
      <c r="AC260" s="37"/>
      <c r="AD260" s="37"/>
      <c r="AE260" s="38"/>
      <c r="AF260">
        <v>0</v>
      </c>
    </row>
    <row r="261" spans="3:32">
      <c r="C261" s="56"/>
      <c r="D261" s="138"/>
      <c r="E261" s="153"/>
      <c r="F261" s="153"/>
      <c r="G261" s="153"/>
      <c r="H261" s="36"/>
      <c r="I261" s="37"/>
      <c r="J261" s="37"/>
      <c r="K261" s="38"/>
      <c r="L261" s="39"/>
      <c r="M261" s="37"/>
      <c r="N261" s="37"/>
      <c r="O261" s="38"/>
      <c r="P261" s="39"/>
      <c r="Q261" s="37"/>
      <c r="R261" s="37"/>
      <c r="S261" s="38"/>
      <c r="T261" s="39"/>
      <c r="U261" s="37"/>
      <c r="V261" s="37"/>
      <c r="W261" s="38"/>
      <c r="X261" s="39"/>
      <c r="Y261" s="37"/>
      <c r="Z261" s="37"/>
      <c r="AA261" s="38"/>
      <c r="AB261" s="39"/>
      <c r="AC261" s="37"/>
      <c r="AD261" s="37"/>
      <c r="AE261" s="38"/>
      <c r="AF261">
        <v>0</v>
      </c>
    </row>
    <row r="262" spans="3:32">
      <c r="C262" s="101"/>
      <c r="D262" s="140"/>
      <c r="E262" s="154"/>
      <c r="F262" s="154"/>
      <c r="G262" s="154"/>
      <c r="H262" s="62"/>
      <c r="I262" s="63"/>
      <c r="J262" s="63"/>
      <c r="K262" s="64"/>
      <c r="L262" s="65"/>
      <c r="M262" s="63"/>
      <c r="N262" s="63"/>
      <c r="O262" s="38"/>
      <c r="P262" s="65"/>
      <c r="Q262" s="63"/>
      <c r="R262" s="63"/>
      <c r="S262" s="64"/>
      <c r="T262" s="65"/>
      <c r="U262" s="63"/>
      <c r="V262" s="63"/>
      <c r="W262" s="38"/>
      <c r="X262" s="65"/>
      <c r="Y262" s="63"/>
      <c r="Z262" s="63"/>
      <c r="AA262" s="64"/>
      <c r="AB262" s="65"/>
      <c r="AC262" s="63"/>
      <c r="AD262" s="63"/>
      <c r="AE262" s="64"/>
      <c r="AF262">
        <v>0</v>
      </c>
    </row>
    <row r="263" spans="3:32">
      <c r="C263" s="56" t="s">
        <v>118</v>
      </c>
      <c r="D263" s="138"/>
      <c r="E263" s="153"/>
      <c r="F263" s="153"/>
      <c r="G263" s="153"/>
      <c r="H263" s="36"/>
      <c r="I263" s="37"/>
      <c r="J263" s="37"/>
      <c r="K263" s="38"/>
      <c r="L263" s="16"/>
      <c r="M263" s="14"/>
      <c r="N263" s="14"/>
      <c r="O263" s="15"/>
      <c r="P263" s="16"/>
      <c r="Q263" s="14"/>
      <c r="R263" s="14"/>
      <c r="S263" s="15"/>
      <c r="T263" s="16"/>
      <c r="U263" s="14"/>
      <c r="V263" s="14"/>
      <c r="W263" s="15"/>
      <c r="X263" s="39"/>
      <c r="Y263" s="37"/>
      <c r="Z263" s="37"/>
      <c r="AA263" s="38"/>
      <c r="AB263" s="39"/>
      <c r="AC263" s="37"/>
      <c r="AD263" s="37"/>
      <c r="AE263" s="38"/>
      <c r="AF263">
        <v>0</v>
      </c>
    </row>
    <row r="264" spans="3:32">
      <c r="C264" s="56"/>
      <c r="D264" s="138"/>
      <c r="E264" s="153"/>
      <c r="F264" s="153"/>
      <c r="G264" s="153"/>
      <c r="H264" s="36"/>
      <c r="I264" s="37"/>
      <c r="J264" s="37"/>
      <c r="K264" s="38"/>
      <c r="L264" s="39"/>
      <c r="M264" s="37"/>
      <c r="N264" s="37"/>
      <c r="O264" s="38"/>
      <c r="P264" s="39"/>
      <c r="Q264" s="37"/>
      <c r="R264" s="37"/>
      <c r="S264" s="38"/>
      <c r="T264" s="39"/>
      <c r="U264" s="37"/>
      <c r="V264" s="37"/>
      <c r="W264" s="38"/>
      <c r="X264" s="39"/>
      <c r="Y264" s="37"/>
      <c r="Z264" s="37"/>
      <c r="AA264" s="38"/>
      <c r="AB264" s="39"/>
      <c r="AC264" s="37"/>
      <c r="AD264" s="37"/>
      <c r="AE264" s="38"/>
      <c r="AF264">
        <v>0</v>
      </c>
    </row>
    <row r="265" spans="3:32">
      <c r="C265" s="101"/>
      <c r="D265" s="140"/>
      <c r="E265" s="154"/>
      <c r="F265" s="154"/>
      <c r="G265" s="154"/>
      <c r="H265" s="62"/>
      <c r="I265" s="63"/>
      <c r="J265" s="63"/>
      <c r="K265" s="64"/>
      <c r="L265" s="65"/>
      <c r="M265" s="63"/>
      <c r="N265" s="63"/>
      <c r="O265" s="38"/>
      <c r="P265" s="65"/>
      <c r="Q265" s="63"/>
      <c r="R265" s="63"/>
      <c r="S265" s="64"/>
      <c r="T265" s="65"/>
      <c r="U265" s="63"/>
      <c r="V265" s="63"/>
      <c r="W265" s="38"/>
      <c r="X265" s="65"/>
      <c r="Y265" s="63"/>
      <c r="Z265" s="63"/>
      <c r="AA265" s="64"/>
      <c r="AB265" s="65"/>
      <c r="AC265" s="63"/>
      <c r="AD265" s="63"/>
      <c r="AE265" s="64"/>
      <c r="AF265">
        <v>0</v>
      </c>
    </row>
    <row r="266" spans="3:32">
      <c r="C266" s="56" t="s">
        <v>118</v>
      </c>
      <c r="D266" s="138"/>
      <c r="E266" s="153"/>
      <c r="F266" s="153"/>
      <c r="G266" s="153"/>
      <c r="H266" s="36"/>
      <c r="I266" s="37"/>
      <c r="J266" s="37"/>
      <c r="K266" s="38"/>
      <c r="L266" s="16"/>
      <c r="M266" s="14"/>
      <c r="N266" s="14"/>
      <c r="O266" s="15"/>
      <c r="P266" s="16"/>
      <c r="Q266" s="14"/>
      <c r="R266" s="14"/>
      <c r="S266" s="15"/>
      <c r="T266" s="16"/>
      <c r="U266" s="14"/>
      <c r="V266" s="14"/>
      <c r="W266" s="15"/>
      <c r="X266" s="39"/>
      <c r="Y266" s="37"/>
      <c r="Z266" s="37"/>
      <c r="AA266" s="38"/>
      <c r="AB266" s="39"/>
      <c r="AC266" s="37"/>
      <c r="AD266" s="37"/>
      <c r="AE266" s="38"/>
      <c r="AF266">
        <v>0</v>
      </c>
    </row>
    <row r="267" spans="3:32">
      <c r="C267" s="56"/>
      <c r="D267" s="138"/>
      <c r="E267" s="153"/>
      <c r="F267" s="153"/>
      <c r="G267" s="153"/>
      <c r="H267" s="36"/>
      <c r="I267" s="37"/>
      <c r="J267" s="37"/>
      <c r="K267" s="38"/>
      <c r="L267" s="39"/>
      <c r="M267" s="37"/>
      <c r="N267" s="37"/>
      <c r="O267" s="38"/>
      <c r="P267" s="39"/>
      <c r="Q267" s="37"/>
      <c r="R267" s="37"/>
      <c r="S267" s="38"/>
      <c r="T267" s="39"/>
      <c r="U267" s="37"/>
      <c r="V267" s="37"/>
      <c r="W267" s="38"/>
      <c r="X267" s="39"/>
      <c r="Y267" s="37"/>
      <c r="Z267" s="37"/>
      <c r="AA267" s="38"/>
      <c r="AB267" s="39"/>
      <c r="AC267" s="37"/>
      <c r="AD267" s="37"/>
      <c r="AE267" s="38"/>
      <c r="AF267">
        <v>0</v>
      </c>
    </row>
    <row r="268" spans="3:32">
      <c r="C268" s="101"/>
      <c r="D268" s="140"/>
      <c r="E268" s="154"/>
      <c r="F268" s="154"/>
      <c r="G268" s="154"/>
      <c r="H268" s="62"/>
      <c r="I268" s="63"/>
      <c r="J268" s="63"/>
      <c r="K268" s="64"/>
      <c r="L268" s="65"/>
      <c r="M268" s="63"/>
      <c r="N268" s="63"/>
      <c r="O268" s="38"/>
      <c r="P268" s="65"/>
      <c r="Q268" s="63"/>
      <c r="R268" s="63"/>
      <c r="S268" s="64"/>
      <c r="T268" s="65"/>
      <c r="U268" s="63"/>
      <c r="V268" s="63"/>
      <c r="W268" s="38"/>
      <c r="X268" s="65"/>
      <c r="Y268" s="63"/>
      <c r="Z268" s="63"/>
      <c r="AA268" s="64"/>
      <c r="AB268" s="65"/>
      <c r="AC268" s="63"/>
      <c r="AD268" s="63"/>
      <c r="AE268" s="64"/>
      <c r="AF268">
        <v>0</v>
      </c>
    </row>
    <row r="269" spans="3:32">
      <c r="C269" s="56" t="s">
        <v>118</v>
      </c>
      <c r="D269" s="138"/>
      <c r="E269" s="153"/>
      <c r="F269" s="153"/>
      <c r="G269" s="153"/>
      <c r="H269" s="36"/>
      <c r="I269" s="37"/>
      <c r="J269" s="37"/>
      <c r="K269" s="38"/>
      <c r="L269" s="16"/>
      <c r="M269" s="14"/>
      <c r="N269" s="14"/>
      <c r="O269" s="15"/>
      <c r="P269" s="16"/>
      <c r="Q269" s="14"/>
      <c r="R269" s="14"/>
      <c r="S269" s="15"/>
      <c r="T269" s="16"/>
      <c r="U269" s="14"/>
      <c r="V269" s="14"/>
      <c r="W269" s="15"/>
      <c r="X269" s="39"/>
      <c r="Y269" s="37"/>
      <c r="Z269" s="37"/>
      <c r="AA269" s="38"/>
      <c r="AB269" s="39"/>
      <c r="AC269" s="37"/>
      <c r="AD269" s="37"/>
      <c r="AE269" s="38"/>
      <c r="AF269">
        <v>0</v>
      </c>
    </row>
    <row r="270" spans="3:32">
      <c r="C270" s="56"/>
      <c r="D270" s="138"/>
      <c r="E270" s="153"/>
      <c r="F270" s="153"/>
      <c r="G270" s="153"/>
      <c r="H270" s="36"/>
      <c r="I270" s="37"/>
      <c r="J270" s="37"/>
      <c r="K270" s="38"/>
      <c r="L270" s="39"/>
      <c r="M270" s="37"/>
      <c r="N270" s="37"/>
      <c r="O270" s="38"/>
      <c r="P270" s="39"/>
      <c r="Q270" s="37"/>
      <c r="R270" s="37"/>
      <c r="S270" s="38"/>
      <c r="T270" s="39"/>
      <c r="U270" s="37"/>
      <c r="V270" s="37"/>
      <c r="W270" s="38"/>
      <c r="X270" s="39"/>
      <c r="Y270" s="37"/>
      <c r="Z270" s="37"/>
      <c r="AA270" s="38"/>
      <c r="AB270" s="39"/>
      <c r="AC270" s="37"/>
      <c r="AD270" s="37"/>
      <c r="AE270" s="38"/>
      <c r="AF270">
        <v>0</v>
      </c>
    </row>
    <row r="271" spans="3:32">
      <c r="C271" s="101"/>
      <c r="D271" s="140"/>
      <c r="E271" s="154"/>
      <c r="F271" s="154"/>
      <c r="G271" s="154"/>
      <c r="H271" s="62"/>
      <c r="I271" s="63"/>
      <c r="J271" s="63"/>
      <c r="K271" s="64"/>
      <c r="L271" s="65"/>
      <c r="M271" s="63"/>
      <c r="N271" s="63"/>
      <c r="O271" s="38"/>
      <c r="P271" s="65"/>
      <c r="Q271" s="63"/>
      <c r="R271" s="63"/>
      <c r="S271" s="64"/>
      <c r="T271" s="65"/>
      <c r="U271" s="63"/>
      <c r="V271" s="63"/>
      <c r="W271" s="38"/>
      <c r="X271" s="65"/>
      <c r="Y271" s="63"/>
      <c r="Z271" s="63"/>
      <c r="AA271" s="64"/>
      <c r="AB271" s="65"/>
      <c r="AC271" s="63"/>
      <c r="AD271" s="63"/>
      <c r="AE271" s="64"/>
      <c r="AF271">
        <v>0</v>
      </c>
    </row>
  </sheetData>
  <autoFilter ref="A2:AE216" xr:uid="{00000000-0009-0000-0000-000000000000}"/>
  <phoneticPr fontId="1"/>
  <pageMargins left="0.25" right="0.25" top="0.75" bottom="0.75" header="0.3" footer="0.3"/>
  <pageSetup paperSize="8" scale="32" orientation="portrait" horizontalDpi="4294967294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DA213-5B3E-3F45-84CD-94D018A120C1}">
  <sheetPr>
    <tabColor rgb="FFFFFF00"/>
  </sheetPr>
  <dimension ref="B5:T33"/>
  <sheetViews>
    <sheetView workbookViewId="0">
      <selection activeCell="O26" sqref="O26"/>
    </sheetView>
  </sheetViews>
  <sheetFormatPr baseColWidth="10" defaultColWidth="8.83203125" defaultRowHeight="15"/>
  <sheetData>
    <row r="5" spans="2:20">
      <c r="B5" s="594">
        <f>PI()</f>
        <v>3.1415926535897931</v>
      </c>
      <c r="C5" s="594">
        <v>500</v>
      </c>
      <c r="D5" s="594" t="s">
        <v>549</v>
      </c>
      <c r="E5" s="594"/>
      <c r="F5" s="595"/>
      <c r="G5" s="594"/>
      <c r="H5" s="281"/>
      <c r="I5" s="594"/>
      <c r="J5" s="594"/>
      <c r="K5" s="594"/>
      <c r="L5" s="594"/>
      <c r="M5" s="594"/>
      <c r="N5" s="594"/>
      <c r="O5" s="594"/>
      <c r="P5" s="594"/>
      <c r="Q5" s="594"/>
      <c r="R5" s="594"/>
      <c r="S5" s="594"/>
      <c r="T5" s="594"/>
    </row>
    <row r="6" spans="2:20">
      <c r="B6" s="594"/>
      <c r="C6" s="594">
        <f>C5*B5</f>
        <v>1570.7963267948965</v>
      </c>
      <c r="D6" s="594" t="s">
        <v>549</v>
      </c>
      <c r="E6" s="594"/>
      <c r="F6" s="595"/>
      <c r="G6" s="594"/>
      <c r="H6" s="281"/>
      <c r="I6" s="594"/>
      <c r="J6" s="594"/>
      <c r="K6" s="594"/>
      <c r="L6" s="594"/>
      <c r="M6" s="594"/>
      <c r="N6" s="594"/>
      <c r="O6" s="594"/>
      <c r="P6" s="594"/>
      <c r="Q6" s="594"/>
      <c r="R6" s="594"/>
      <c r="S6" s="594"/>
      <c r="T6" s="594"/>
    </row>
    <row r="7" spans="2:20">
      <c r="B7" s="594"/>
      <c r="C7" s="594"/>
      <c r="D7" s="594"/>
      <c r="E7" s="594"/>
      <c r="F7" s="595"/>
      <c r="G7" s="594"/>
      <c r="H7" s="281"/>
      <c r="I7" s="594"/>
      <c r="J7" s="594"/>
      <c r="K7" s="594"/>
      <c r="L7" s="594"/>
      <c r="M7" s="594"/>
      <c r="N7" s="594"/>
      <c r="O7" s="594"/>
      <c r="P7" s="594"/>
      <c r="Q7" s="594"/>
      <c r="R7" s="594"/>
      <c r="S7" s="594"/>
      <c r="T7" s="594"/>
    </row>
    <row r="8" spans="2:20">
      <c r="B8" s="594" t="s">
        <v>550</v>
      </c>
      <c r="C8" s="594">
        <f>C6</f>
        <v>1570.7963267948965</v>
      </c>
      <c r="D8" s="594" t="s">
        <v>549</v>
      </c>
      <c r="E8" s="594"/>
      <c r="F8" s="595"/>
      <c r="G8" s="594"/>
      <c r="H8" s="281"/>
      <c r="I8" s="594"/>
      <c r="J8" s="594"/>
      <c r="K8" s="594"/>
      <c r="L8" s="594"/>
      <c r="M8" s="594"/>
      <c r="N8" s="594"/>
      <c r="O8" s="594"/>
      <c r="P8" s="594"/>
      <c r="Q8" s="594"/>
      <c r="R8" s="594"/>
      <c r="S8" s="594"/>
      <c r="T8" s="594"/>
    </row>
    <row r="9" spans="2:20">
      <c r="B9" s="594"/>
      <c r="C9" s="594"/>
      <c r="D9" s="594"/>
      <c r="E9" s="594"/>
      <c r="F9" s="595"/>
      <c r="G9" s="594"/>
      <c r="H9" s="281"/>
      <c r="I9" s="594"/>
      <c r="J9" s="594"/>
      <c r="K9" s="594"/>
      <c r="L9" s="594"/>
      <c r="M9" s="594"/>
      <c r="N9" s="594"/>
      <c r="O9" s="594"/>
      <c r="P9" s="594"/>
      <c r="Q9" s="594"/>
      <c r="R9" s="594"/>
      <c r="S9" s="594"/>
      <c r="T9" s="594"/>
    </row>
    <row r="10" spans="2:20">
      <c r="B10" s="594" t="s">
        <v>551</v>
      </c>
      <c r="C10" s="594">
        <f>C8/300</f>
        <v>5.2359877559829879</v>
      </c>
      <c r="D10" s="594" t="s">
        <v>552</v>
      </c>
      <c r="E10" s="594"/>
      <c r="F10" s="595"/>
      <c r="G10" s="594"/>
      <c r="H10" s="281"/>
      <c r="I10" s="594"/>
      <c r="J10" s="594"/>
      <c r="K10" s="594"/>
      <c r="L10" s="594"/>
      <c r="M10" s="594"/>
      <c r="N10" s="594"/>
      <c r="O10" s="594"/>
      <c r="P10" s="594"/>
      <c r="Q10" s="594"/>
      <c r="R10" s="594"/>
      <c r="S10" s="594"/>
      <c r="T10" s="594"/>
    </row>
    <row r="11" spans="2:20">
      <c r="B11" s="594"/>
      <c r="C11" s="594"/>
      <c r="D11" s="594"/>
      <c r="E11" s="594"/>
      <c r="F11" s="595"/>
      <c r="G11" s="594"/>
      <c r="H11" s="281"/>
      <c r="I11" s="594"/>
      <c r="J11" s="594"/>
      <c r="K11" s="594"/>
      <c r="L11" s="594"/>
      <c r="M11" s="594"/>
      <c r="N11" s="594"/>
      <c r="O11" s="594"/>
      <c r="P11" s="594"/>
      <c r="Q11" s="594"/>
      <c r="R11" s="594"/>
      <c r="S11" s="594"/>
      <c r="T11" s="594"/>
    </row>
    <row r="12" spans="2:20">
      <c r="B12" s="594" t="s">
        <v>553</v>
      </c>
      <c r="C12" s="594">
        <f>B5/2</f>
        <v>1.5707963267948966</v>
      </c>
      <c r="D12" s="594"/>
      <c r="E12" s="594"/>
      <c r="F12" s="595"/>
      <c r="G12" s="594"/>
      <c r="H12" s="281"/>
      <c r="I12" s="594"/>
      <c r="J12" s="594"/>
      <c r="K12" s="594"/>
      <c r="L12" s="594"/>
      <c r="M12" s="594"/>
      <c r="N12" s="594"/>
      <c r="O12" s="594"/>
      <c r="P12" s="594"/>
      <c r="Q12" s="594"/>
      <c r="R12" s="594"/>
      <c r="S12" s="594"/>
      <c r="T12" s="594"/>
    </row>
    <row r="13" spans="2:20">
      <c r="B13" s="594"/>
      <c r="C13" s="594"/>
      <c r="D13" s="594"/>
      <c r="E13" s="594"/>
      <c r="F13" s="595"/>
      <c r="G13" s="594"/>
      <c r="H13" s="281"/>
      <c r="I13" s="594"/>
      <c r="J13" s="594"/>
      <c r="K13" s="594"/>
      <c r="L13" s="594"/>
      <c r="M13" s="594"/>
      <c r="N13" s="594"/>
      <c r="O13" s="594"/>
      <c r="P13" s="594"/>
      <c r="Q13" s="594"/>
      <c r="R13" s="594"/>
      <c r="S13" s="594"/>
      <c r="T13" s="594"/>
    </row>
    <row r="14" spans="2:20">
      <c r="B14" s="594" t="s">
        <v>490</v>
      </c>
      <c r="C14" s="594">
        <f>C12/C10</f>
        <v>0.30000000000000004</v>
      </c>
      <c r="D14" s="594"/>
      <c r="E14" s="594"/>
      <c r="F14" s="595"/>
      <c r="G14" s="594"/>
      <c r="H14" s="281"/>
      <c r="I14" s="594"/>
      <c r="J14" s="594"/>
      <c r="K14" s="594"/>
      <c r="L14" s="594"/>
      <c r="M14" s="594"/>
      <c r="N14" s="594"/>
      <c r="O14" s="594"/>
      <c r="P14" s="594"/>
      <c r="Q14" s="594"/>
      <c r="R14" s="594"/>
      <c r="S14" s="594"/>
      <c r="T14" s="594"/>
    </row>
    <row r="15" spans="2:20">
      <c r="B15" s="594"/>
      <c r="C15" s="594"/>
      <c r="D15" s="594"/>
      <c r="E15" s="594"/>
      <c r="F15" s="595"/>
      <c r="G15" s="594"/>
      <c r="H15" s="281"/>
      <c r="I15" s="594"/>
      <c r="J15" s="594"/>
      <c r="K15" s="594"/>
      <c r="L15" s="594"/>
      <c r="M15" s="594"/>
      <c r="N15" s="594"/>
      <c r="O15" s="594"/>
      <c r="P15" s="594"/>
      <c r="Q15" s="594"/>
      <c r="R15" s="594"/>
      <c r="S15" s="594"/>
      <c r="T15" s="594"/>
    </row>
    <row r="16" spans="2:20">
      <c r="B16" s="594"/>
      <c r="C16" s="594"/>
      <c r="D16" s="594"/>
      <c r="E16" s="594"/>
      <c r="F16" s="595"/>
      <c r="G16" s="594"/>
      <c r="H16" s="281"/>
      <c r="I16" s="594"/>
      <c r="J16" s="594"/>
      <c r="K16" s="594"/>
      <c r="L16" s="594"/>
      <c r="M16" s="594"/>
      <c r="N16" s="594"/>
      <c r="O16" s="594"/>
      <c r="P16" s="594"/>
      <c r="Q16" s="594"/>
      <c r="R16" s="594"/>
      <c r="S16" s="594"/>
      <c r="T16" s="594"/>
    </row>
    <row r="17" spans="2:20">
      <c r="B17" s="594"/>
      <c r="C17" s="594"/>
      <c r="D17" s="594"/>
      <c r="E17" s="594"/>
      <c r="F17" s="595"/>
      <c r="G17" s="594"/>
      <c r="H17" s="281"/>
      <c r="I17" s="594"/>
      <c r="J17" s="594" t="s">
        <v>554</v>
      </c>
      <c r="K17" s="594">
        <f>C21/180</f>
        <v>1.7453292519943295E-2</v>
      </c>
      <c r="L17" s="594" t="s">
        <v>555</v>
      </c>
      <c r="M17" s="594"/>
      <c r="N17" s="594"/>
      <c r="O17" s="594"/>
      <c r="P17" s="594"/>
      <c r="Q17" s="594"/>
      <c r="R17" s="594"/>
      <c r="S17" s="594"/>
      <c r="T17" s="594"/>
    </row>
    <row r="18" spans="2:20">
      <c r="B18" s="594"/>
      <c r="C18" s="594"/>
      <c r="D18" s="594"/>
      <c r="E18" s="594"/>
      <c r="F18" s="595"/>
      <c r="G18" s="594"/>
      <c r="H18" s="281"/>
      <c r="I18" s="594"/>
      <c r="J18" s="594"/>
      <c r="K18" s="594"/>
      <c r="L18" s="594"/>
      <c r="M18" s="594"/>
      <c r="N18" s="594"/>
      <c r="O18" s="594"/>
      <c r="P18" s="594"/>
      <c r="Q18" s="594"/>
      <c r="R18" s="594"/>
      <c r="S18" s="594"/>
      <c r="T18" s="594"/>
    </row>
    <row r="19" spans="2:20">
      <c r="B19" s="594"/>
      <c r="C19" s="594"/>
      <c r="D19" s="594"/>
      <c r="E19" s="594"/>
      <c r="F19" s="595"/>
      <c r="G19" s="594"/>
      <c r="H19" s="281"/>
      <c r="I19" s="594"/>
      <c r="J19" s="594"/>
      <c r="K19" s="594"/>
      <c r="L19" s="594"/>
      <c r="M19" s="594"/>
      <c r="N19" s="594"/>
      <c r="O19" s="594"/>
      <c r="P19" s="594"/>
      <c r="Q19" s="594"/>
      <c r="R19" s="594"/>
      <c r="S19" s="594"/>
      <c r="T19" s="594"/>
    </row>
    <row r="20" spans="2:20">
      <c r="B20" s="594"/>
      <c r="C20" s="594"/>
      <c r="D20" s="594"/>
      <c r="E20" s="594"/>
      <c r="F20" s="595"/>
      <c r="G20" s="594"/>
      <c r="H20" s="281"/>
      <c r="I20" s="594"/>
      <c r="J20" s="594"/>
      <c r="K20" s="594"/>
      <c r="L20" s="594"/>
      <c r="M20" s="594"/>
      <c r="N20" s="594"/>
      <c r="O20" s="594"/>
      <c r="P20" s="594"/>
      <c r="Q20" s="594"/>
      <c r="R20" s="594"/>
      <c r="S20" s="594"/>
      <c r="T20" s="594"/>
    </row>
    <row r="21" spans="2:20">
      <c r="B21" s="594" t="s">
        <v>556</v>
      </c>
      <c r="C21" s="594">
        <f>PI()</f>
        <v>3.1415926535897931</v>
      </c>
      <c r="D21" s="594"/>
      <c r="E21" s="594"/>
      <c r="F21" s="595"/>
      <c r="G21" s="594"/>
      <c r="H21" s="281"/>
      <c r="I21" s="594"/>
      <c r="J21" s="594"/>
      <c r="K21" s="594"/>
      <c r="L21" s="594"/>
      <c r="M21" s="594"/>
      <c r="N21" s="594"/>
      <c r="O21" s="594"/>
      <c r="P21" s="594"/>
      <c r="Q21" s="594"/>
      <c r="R21" s="594"/>
      <c r="S21" s="594"/>
      <c r="T21" s="594"/>
    </row>
    <row r="22" spans="2:20">
      <c r="B22" s="594"/>
      <c r="C22" s="594"/>
      <c r="D22" s="594"/>
      <c r="E22" s="594"/>
      <c r="F22" s="595" t="s">
        <v>557</v>
      </c>
      <c r="G22" s="594">
        <v>450</v>
      </c>
      <c r="H22" s="281" t="s">
        <v>549</v>
      </c>
      <c r="I22" s="594"/>
      <c r="J22" s="595" t="s">
        <v>558</v>
      </c>
      <c r="K22" s="594">
        <v>360</v>
      </c>
      <c r="L22" s="281" t="s">
        <v>549</v>
      </c>
      <c r="M22" s="594"/>
      <c r="N22" s="594" t="s">
        <v>559</v>
      </c>
      <c r="O22" s="594">
        <v>290</v>
      </c>
      <c r="P22" s="594" t="s">
        <v>549</v>
      </c>
      <c r="Q22" s="594"/>
      <c r="R22" s="594" t="s">
        <v>560</v>
      </c>
      <c r="S22" s="594">
        <v>575</v>
      </c>
      <c r="T22" s="594" t="s">
        <v>549</v>
      </c>
    </row>
    <row r="23" spans="2:20">
      <c r="B23" s="594" t="s">
        <v>561</v>
      </c>
      <c r="C23" s="594">
        <f>C21*500</f>
        <v>1570.7963267948965</v>
      </c>
      <c r="D23" s="594" t="s">
        <v>549</v>
      </c>
      <c r="E23" s="594"/>
      <c r="F23" s="595" t="s">
        <v>562</v>
      </c>
      <c r="G23" s="594">
        <f>C21/2</f>
        <v>1.5707963267948966</v>
      </c>
      <c r="H23" s="281" t="s">
        <v>555</v>
      </c>
      <c r="I23" s="594"/>
      <c r="J23" s="595" t="s">
        <v>563</v>
      </c>
      <c r="K23" s="594">
        <v>110</v>
      </c>
      <c r="L23" s="281" t="s">
        <v>564</v>
      </c>
      <c r="M23" s="594"/>
      <c r="N23" s="594" t="s">
        <v>565</v>
      </c>
      <c r="O23" s="594">
        <v>123</v>
      </c>
      <c r="P23" s="594" t="s">
        <v>564</v>
      </c>
      <c r="Q23" s="594"/>
      <c r="R23" s="594" t="s">
        <v>566</v>
      </c>
      <c r="S23" s="594">
        <v>206</v>
      </c>
      <c r="T23" s="594" t="s">
        <v>564</v>
      </c>
    </row>
    <row r="24" spans="2:20">
      <c r="B24" s="594"/>
      <c r="C24" s="594"/>
      <c r="D24" s="594"/>
      <c r="E24" s="594"/>
      <c r="F24" s="595" t="s">
        <v>567</v>
      </c>
      <c r="G24" s="594">
        <f>G23*G22</f>
        <v>706.85834705770344</v>
      </c>
      <c r="H24" s="281" t="s">
        <v>549</v>
      </c>
      <c r="I24" s="594"/>
      <c r="J24" s="595"/>
      <c r="K24" s="594">
        <f>K23*K17</f>
        <v>1.9198621771937625</v>
      </c>
      <c r="L24" s="281" t="s">
        <v>555</v>
      </c>
      <c r="M24" s="594"/>
      <c r="N24" s="594"/>
      <c r="O24" s="594">
        <f>O23*K17</f>
        <v>2.1467549799530254</v>
      </c>
      <c r="P24" s="594" t="s">
        <v>555</v>
      </c>
      <c r="Q24" s="594"/>
      <c r="R24" s="594"/>
      <c r="S24" s="594">
        <f>S23*K17</f>
        <v>3.595378259108319</v>
      </c>
      <c r="T24" s="594" t="s">
        <v>555</v>
      </c>
    </row>
    <row r="25" spans="2:20">
      <c r="B25" s="594" t="s">
        <v>568</v>
      </c>
      <c r="C25" s="594">
        <v>300</v>
      </c>
      <c r="D25" s="594" t="s">
        <v>549</v>
      </c>
      <c r="E25" s="594"/>
      <c r="F25" s="595"/>
      <c r="G25" s="594"/>
      <c r="H25" s="281"/>
      <c r="I25" s="594"/>
      <c r="J25" s="595"/>
      <c r="K25" s="594"/>
      <c r="L25" s="281"/>
      <c r="M25" s="594"/>
      <c r="N25" s="594"/>
      <c r="O25" s="594"/>
      <c r="P25" s="594"/>
      <c r="Q25" s="594"/>
      <c r="R25" s="594"/>
      <c r="S25" s="594"/>
      <c r="T25" s="594"/>
    </row>
    <row r="26" spans="2:20">
      <c r="B26" s="594"/>
      <c r="C26" s="594"/>
      <c r="D26" s="594"/>
      <c r="E26" s="594"/>
      <c r="F26" s="594" t="s">
        <v>568</v>
      </c>
      <c r="G26" s="594">
        <v>300</v>
      </c>
      <c r="H26" s="594" t="s">
        <v>549</v>
      </c>
      <c r="I26" s="594"/>
      <c r="J26" s="594" t="s">
        <v>569</v>
      </c>
      <c r="K26" s="594">
        <f>K24*K22</f>
        <v>691.15038378975453</v>
      </c>
      <c r="L26" s="281" t="s">
        <v>549</v>
      </c>
      <c r="M26" s="594"/>
      <c r="N26" s="594" t="s">
        <v>570</v>
      </c>
      <c r="O26" s="594">
        <f>O24*O22</f>
        <v>622.5589441863774</v>
      </c>
      <c r="P26" s="594" t="s">
        <v>549</v>
      </c>
      <c r="Q26" s="594"/>
      <c r="R26" s="594" t="s">
        <v>571</v>
      </c>
      <c r="S26" s="594">
        <f>S24*S22</f>
        <v>2067.3424989872833</v>
      </c>
      <c r="T26" s="594" t="s">
        <v>549</v>
      </c>
    </row>
    <row r="27" spans="2:20">
      <c r="B27" s="594" t="s">
        <v>551</v>
      </c>
      <c r="C27" s="594">
        <f>C23/C25</f>
        <v>5.2359877559829879</v>
      </c>
      <c r="D27" s="594" t="s">
        <v>552</v>
      </c>
      <c r="E27" s="594"/>
      <c r="F27" s="595"/>
      <c r="G27" s="594"/>
      <c r="H27" s="281"/>
      <c r="I27" s="594"/>
      <c r="J27" s="595"/>
      <c r="K27" s="594"/>
      <c r="L27" s="281"/>
      <c r="M27" s="594"/>
      <c r="N27" s="594"/>
      <c r="O27" s="594"/>
      <c r="P27" s="594"/>
      <c r="Q27" s="594"/>
      <c r="R27" s="594"/>
      <c r="S27" s="594"/>
      <c r="T27" s="594"/>
    </row>
    <row r="28" spans="2:20">
      <c r="B28" s="594"/>
      <c r="C28" s="594"/>
      <c r="D28" s="594"/>
      <c r="E28" s="594"/>
      <c r="F28" s="595" t="s">
        <v>551</v>
      </c>
      <c r="G28" s="594">
        <f>G24/G26</f>
        <v>2.3561944901923448</v>
      </c>
      <c r="H28" s="281" t="s">
        <v>552</v>
      </c>
      <c r="I28" s="594"/>
      <c r="J28" s="594" t="s">
        <v>568</v>
      </c>
      <c r="K28" s="594">
        <v>300</v>
      </c>
      <c r="L28" s="594" t="s">
        <v>549</v>
      </c>
      <c r="M28" s="594"/>
      <c r="N28" s="594" t="s">
        <v>568</v>
      </c>
      <c r="O28" s="594">
        <v>300</v>
      </c>
      <c r="P28" s="594" t="s">
        <v>549</v>
      </c>
      <c r="Q28" s="594"/>
      <c r="R28" s="594" t="s">
        <v>568</v>
      </c>
      <c r="S28" s="594">
        <v>300</v>
      </c>
      <c r="T28" s="594" t="s">
        <v>549</v>
      </c>
    </row>
    <row r="29" spans="2:20">
      <c r="B29" s="594" t="s">
        <v>572</v>
      </c>
      <c r="C29" s="594">
        <v>90</v>
      </c>
      <c r="D29" s="594" t="s">
        <v>564</v>
      </c>
      <c r="E29" s="594"/>
      <c r="F29" s="595"/>
      <c r="G29" s="594"/>
      <c r="H29" s="281"/>
      <c r="I29" s="594"/>
      <c r="J29" s="595"/>
      <c r="K29" s="594"/>
      <c r="L29" s="281"/>
      <c r="M29" s="594"/>
      <c r="N29" s="594"/>
      <c r="O29" s="594"/>
      <c r="P29" s="594"/>
      <c r="Q29" s="594"/>
      <c r="R29" s="594"/>
      <c r="S29" s="594"/>
      <c r="T29" s="594"/>
    </row>
    <row r="30" spans="2:20">
      <c r="B30" s="594"/>
      <c r="C30" s="594">
        <f>C21/2</f>
        <v>1.5707963267948966</v>
      </c>
      <c r="D30" s="594" t="s">
        <v>555</v>
      </c>
      <c r="E30" s="594"/>
      <c r="F30" s="595" t="s">
        <v>490</v>
      </c>
      <c r="G30" s="594">
        <f>G23/G28</f>
        <v>0.66666666666666663</v>
      </c>
      <c r="H30" s="281"/>
      <c r="I30" s="594"/>
      <c r="J30" s="595" t="s">
        <v>551</v>
      </c>
      <c r="K30" s="594">
        <f>K26/K28</f>
        <v>2.3038346126325151</v>
      </c>
      <c r="L30" s="281" t="s">
        <v>552</v>
      </c>
      <c r="M30" s="594"/>
      <c r="N30" s="595" t="s">
        <v>551</v>
      </c>
      <c r="O30" s="594">
        <f>O26/O28</f>
        <v>2.0751964806212579</v>
      </c>
      <c r="P30" s="281" t="s">
        <v>552</v>
      </c>
      <c r="Q30" s="594"/>
      <c r="R30" s="595" t="s">
        <v>551</v>
      </c>
      <c r="S30" s="594">
        <f>S26/S28</f>
        <v>6.8911416632909441</v>
      </c>
      <c r="T30" s="281" t="s">
        <v>552</v>
      </c>
    </row>
    <row r="31" spans="2:20">
      <c r="B31" s="594"/>
      <c r="C31" s="594"/>
      <c r="D31" s="594"/>
      <c r="E31" s="594"/>
      <c r="F31" s="595"/>
      <c r="G31" s="594"/>
      <c r="H31" s="281"/>
      <c r="I31" s="594"/>
      <c r="J31" s="594"/>
      <c r="K31" s="594"/>
      <c r="L31" s="594"/>
      <c r="M31" s="594"/>
      <c r="N31" s="594"/>
      <c r="O31" s="594"/>
      <c r="P31" s="594"/>
      <c r="Q31" s="594"/>
      <c r="R31" s="594"/>
      <c r="S31" s="594"/>
      <c r="T31" s="594"/>
    </row>
    <row r="32" spans="2:20">
      <c r="B32" s="594" t="s">
        <v>490</v>
      </c>
      <c r="C32" s="594">
        <f>C30/C27</f>
        <v>0.30000000000000004</v>
      </c>
      <c r="D32" s="594" t="s">
        <v>573</v>
      </c>
      <c r="E32" s="594"/>
      <c r="F32" s="595"/>
      <c r="G32" s="594"/>
      <c r="H32" s="281"/>
      <c r="I32" s="594"/>
      <c r="J32" s="595" t="s">
        <v>490</v>
      </c>
      <c r="K32" s="594">
        <f>K24/K30</f>
        <v>0.83333333333333326</v>
      </c>
      <c r="L32" s="594"/>
      <c r="M32" s="594"/>
      <c r="N32" s="595" t="s">
        <v>490</v>
      </c>
      <c r="O32" s="594">
        <f>O24/O30</f>
        <v>1.0344827586206897</v>
      </c>
      <c r="P32" s="594"/>
      <c r="Q32" s="594"/>
      <c r="R32" s="595" t="s">
        <v>490</v>
      </c>
      <c r="S32" s="594">
        <f>S24/S30</f>
        <v>0.52173913043478271</v>
      </c>
      <c r="T32" s="594"/>
    </row>
    <row r="33" spans="2:20">
      <c r="B33" s="594"/>
      <c r="C33" s="594"/>
      <c r="D33" s="594"/>
      <c r="E33" s="594"/>
      <c r="F33" s="595"/>
      <c r="G33" s="594"/>
      <c r="H33" s="281"/>
      <c r="I33" s="594"/>
      <c r="J33" s="594"/>
      <c r="K33" s="594"/>
      <c r="L33" s="594"/>
      <c r="M33" s="594"/>
      <c r="N33" s="594"/>
      <c r="O33" s="594"/>
      <c r="P33" s="594"/>
      <c r="Q33" s="594"/>
      <c r="R33" s="594"/>
      <c r="S33" s="594"/>
      <c r="T33" s="594"/>
    </row>
  </sheetData>
  <phoneticPr fontId="1"/>
  <pageMargins left="0.7" right="0.7" top="0.75" bottom="0.75" header="0.3" footer="0.3"/>
  <pageSetup paperSize="9"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B71A7-58FA-0343-B048-58FE01D56929}">
  <sheetPr>
    <tabColor rgb="FFFFFF00"/>
  </sheetPr>
  <dimension ref="A1"/>
  <sheetViews>
    <sheetView topLeftCell="G12" zoomScaleNormal="100" workbookViewId="0">
      <selection activeCell="Q71" sqref="Q71"/>
    </sheetView>
  </sheetViews>
  <sheetFormatPr baseColWidth="10" defaultColWidth="8.83203125" defaultRowHeight="15"/>
  <sheetData/>
  <phoneticPr fontId="1"/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Visio.Drawing.15" shapeId="15361" r:id="rId3">
          <objectPr defaultSize="0" autoPict="0" r:id="rId4">
            <anchor moveWithCells="1">
              <from>
                <xdr:col>4</xdr:col>
                <xdr:colOff>622300</xdr:colOff>
                <xdr:row>0</xdr:row>
                <xdr:rowOff>152400</xdr:rowOff>
              </from>
              <to>
                <xdr:col>22</xdr:col>
                <xdr:colOff>596900</xdr:colOff>
                <xdr:row>56</xdr:row>
                <xdr:rowOff>127000</xdr:rowOff>
              </to>
            </anchor>
          </objectPr>
        </oleObject>
      </mc:Choice>
      <mc:Fallback>
        <oleObject progId="Visio.Drawing.15" shapeId="15361" r:id="rId3"/>
      </mc:Fallback>
    </mc:AlternateContent>
  </oleObjects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88FDE-86DA-FE49-8998-8DDCE30837DB}">
  <sheetPr>
    <tabColor rgb="FFFFFF00"/>
  </sheetPr>
  <dimension ref="B16:X86"/>
  <sheetViews>
    <sheetView topLeftCell="I11" zoomScale="247" zoomScaleNormal="247" workbookViewId="0">
      <selection activeCell="S22" sqref="S22"/>
    </sheetView>
  </sheetViews>
  <sheetFormatPr baseColWidth="10" defaultColWidth="8.83203125" defaultRowHeight="15"/>
  <cols>
    <col min="2" max="2" width="8.6640625" bestFit="1" customWidth="1"/>
    <col min="4" max="6" width="13.83203125" bestFit="1" customWidth="1"/>
    <col min="9" max="9" width="9.83203125" bestFit="1" customWidth="1"/>
  </cols>
  <sheetData>
    <row r="16" spans="19:19">
      <c r="S16">
        <v>250</v>
      </c>
    </row>
    <row r="18" spans="19:22">
      <c r="S18">
        <v>2284</v>
      </c>
    </row>
    <row r="20" spans="19:22">
      <c r="S20">
        <v>2120</v>
      </c>
    </row>
    <row r="21" spans="19:22">
      <c r="S21">
        <f>S20+S16</f>
        <v>2370</v>
      </c>
    </row>
    <row r="25" spans="19:22">
      <c r="V25">
        <v>3090</v>
      </c>
    </row>
    <row r="26" spans="19:22">
      <c r="V26">
        <v>520</v>
      </c>
    </row>
    <row r="43" spans="23:23">
      <c r="W43" s="570" t="s">
        <v>593</v>
      </c>
    </row>
    <row r="44" spans="23:23">
      <c r="W44" s="570"/>
    </row>
    <row r="45" spans="23:23">
      <c r="W45" s="570"/>
    </row>
    <row r="46" spans="23:23">
      <c r="W46" s="570"/>
    </row>
    <row r="47" spans="23:23">
      <c r="W47" s="570"/>
    </row>
    <row r="48" spans="23:23">
      <c r="W48" s="570"/>
    </row>
    <row r="49" spans="4:24">
      <c r="W49" s="570"/>
    </row>
    <row r="50" spans="4:24">
      <c r="W50" s="570"/>
    </row>
    <row r="51" spans="4:24">
      <c r="W51" s="570"/>
    </row>
    <row r="52" spans="4:24">
      <c r="W52" s="570"/>
    </row>
    <row r="53" spans="4:24">
      <c r="W53" s="570"/>
    </row>
    <row r="54" spans="4:24">
      <c r="W54" s="570"/>
    </row>
    <row r="55" spans="4:24">
      <c r="W55" s="570"/>
    </row>
    <row r="56" spans="4:24">
      <c r="W56" s="570"/>
    </row>
    <row r="57" spans="4:24">
      <c r="W57" s="570"/>
    </row>
    <row r="58" spans="4:24">
      <c r="W58" s="570"/>
    </row>
    <row r="60" spans="4:24">
      <c r="E60">
        <v>22.5</v>
      </c>
      <c r="F60">
        <v>90</v>
      </c>
      <c r="G60">
        <v>45</v>
      </c>
      <c r="H60">
        <v>1</v>
      </c>
      <c r="I60">
        <v>-122.146912223268</v>
      </c>
      <c r="J60">
        <v>135</v>
      </c>
    </row>
    <row r="61" spans="4:24">
      <c r="E61" t="s">
        <v>516</v>
      </c>
      <c r="F61" t="s">
        <v>517</v>
      </c>
      <c r="G61" t="s">
        <v>518</v>
      </c>
      <c r="H61">
        <v>1.7453292519943295E-2</v>
      </c>
      <c r="I61">
        <v>-2.1318657894405337</v>
      </c>
      <c r="J61" t="s">
        <v>519</v>
      </c>
    </row>
    <row r="62" spans="4:24">
      <c r="D62">
        <v>3.1415926535897931</v>
      </c>
      <c r="E62">
        <v>0.39269908169872414</v>
      </c>
      <c r="F62">
        <v>1.5707963267948966</v>
      </c>
      <c r="G62">
        <v>0.78539816339744828</v>
      </c>
      <c r="J62">
        <v>2.3561944901923448</v>
      </c>
    </row>
    <row r="63" spans="4:24">
      <c r="X63" s="570" t="s">
        <v>591</v>
      </c>
    </row>
    <row r="64" spans="4:24">
      <c r="D64" t="s">
        <v>520</v>
      </c>
      <c r="I64" t="s">
        <v>521</v>
      </c>
      <c r="X64" s="570"/>
    </row>
    <row r="65" spans="2:24">
      <c r="X65" s="570"/>
    </row>
    <row r="66" spans="2:24" ht="16" thickBot="1">
      <c r="D66" t="s">
        <v>520</v>
      </c>
      <c r="I66" t="s">
        <v>521</v>
      </c>
      <c r="X66" s="570"/>
    </row>
    <row r="67" spans="2:24">
      <c r="B67" s="298" t="s">
        <v>522</v>
      </c>
      <c r="C67" s="299" t="s">
        <v>523</v>
      </c>
      <c r="D67" s="299" t="s">
        <v>524</v>
      </c>
      <c r="E67" s="299" t="s">
        <v>525</v>
      </c>
      <c r="F67" s="300" t="s">
        <v>526</v>
      </c>
      <c r="H67" s="298" t="s">
        <v>523</v>
      </c>
      <c r="I67" s="299" t="s">
        <v>524</v>
      </c>
      <c r="J67" s="299" t="s">
        <v>525</v>
      </c>
      <c r="K67" s="300" t="s">
        <v>526</v>
      </c>
      <c r="X67" s="570"/>
    </row>
    <row r="68" spans="2:24">
      <c r="B68" s="309"/>
      <c r="C68" s="310" t="s">
        <v>527</v>
      </c>
      <c r="D68" s="310">
        <v>-0.39269908169872414</v>
      </c>
      <c r="E68" s="310">
        <v>0</v>
      </c>
      <c r="F68" s="311">
        <v>0.39269908169872414</v>
      </c>
      <c r="H68" s="309" t="s">
        <v>527</v>
      </c>
      <c r="I68" s="310">
        <v>-22.5</v>
      </c>
      <c r="J68" s="310">
        <v>0</v>
      </c>
      <c r="K68" s="311">
        <v>22.5</v>
      </c>
      <c r="X68" s="570"/>
    </row>
    <row r="69" spans="2:24">
      <c r="B69" s="309"/>
      <c r="C69" s="310" t="s">
        <v>528</v>
      </c>
      <c r="D69" s="310">
        <v>-0.39269908169872414</v>
      </c>
      <c r="E69" s="310">
        <v>0</v>
      </c>
      <c r="F69" s="311">
        <v>0.91901487117240832</v>
      </c>
      <c r="H69" s="309" t="s">
        <v>528</v>
      </c>
      <c r="I69" s="310">
        <v>-22.5</v>
      </c>
      <c r="J69" s="310">
        <v>0</v>
      </c>
      <c r="K69" s="311">
        <v>45</v>
      </c>
      <c r="X69" s="570"/>
    </row>
    <row r="70" spans="2:24">
      <c r="B70" s="309" t="s">
        <v>529</v>
      </c>
      <c r="C70" s="310" t="s">
        <v>530</v>
      </c>
      <c r="D70" s="310">
        <v>0.13361670777496004</v>
      </c>
      <c r="E70" s="310">
        <v>0.52631578947368418</v>
      </c>
      <c r="F70" s="311">
        <v>0.91901487117240832</v>
      </c>
      <c r="H70" s="309" t="s">
        <v>530</v>
      </c>
      <c r="I70" s="310">
        <v>-22.5</v>
      </c>
      <c r="J70" s="310">
        <v>180</v>
      </c>
      <c r="K70" s="311">
        <v>202.5</v>
      </c>
      <c r="X70" s="570"/>
    </row>
    <row r="71" spans="2:24">
      <c r="B71" s="309"/>
      <c r="C71" s="310" t="s">
        <v>531</v>
      </c>
      <c r="D71" s="310">
        <v>-0.39269908169872414</v>
      </c>
      <c r="E71" s="310">
        <v>0.52631578947368418</v>
      </c>
      <c r="F71" s="311">
        <v>0.91901487117240832</v>
      </c>
      <c r="H71" s="309" t="s">
        <v>531</v>
      </c>
      <c r="I71" s="310">
        <v>135</v>
      </c>
      <c r="J71" s="310">
        <v>180</v>
      </c>
      <c r="K71" s="311">
        <v>202.5</v>
      </c>
      <c r="X71" s="570"/>
    </row>
    <row r="72" spans="2:24">
      <c r="B72" s="309"/>
      <c r="C72" s="310" t="s">
        <v>532</v>
      </c>
      <c r="D72" s="310">
        <v>-0.39269908169872414</v>
      </c>
      <c r="E72" s="310">
        <v>0</v>
      </c>
      <c r="F72" s="311">
        <v>0.39269908169872414</v>
      </c>
      <c r="H72" s="309" t="s">
        <v>532</v>
      </c>
      <c r="I72" s="310">
        <v>157.5</v>
      </c>
      <c r="J72" s="310">
        <v>180</v>
      </c>
      <c r="K72" s="311">
        <v>202.5</v>
      </c>
      <c r="X72" s="570"/>
    </row>
    <row r="73" spans="2:24">
      <c r="B73" s="309"/>
      <c r="C73" s="310" t="s">
        <v>533</v>
      </c>
      <c r="D73" s="310">
        <v>-0.39269908169872414</v>
      </c>
      <c r="E73" s="310">
        <v>0</v>
      </c>
      <c r="F73" s="311">
        <v>1.1821727659092502</v>
      </c>
      <c r="H73" s="309" t="s">
        <v>533</v>
      </c>
      <c r="I73" s="310">
        <v>157.5</v>
      </c>
      <c r="J73" s="310">
        <v>180</v>
      </c>
      <c r="K73" s="311">
        <v>225</v>
      </c>
      <c r="X73" s="570"/>
    </row>
    <row r="74" spans="2:24">
      <c r="B74" s="309" t="s">
        <v>529</v>
      </c>
      <c r="C74" s="572" t="s">
        <v>534</v>
      </c>
      <c r="D74" s="572">
        <v>0.39677460251180208</v>
      </c>
      <c r="E74" s="572">
        <v>0.78947368421052622</v>
      </c>
      <c r="F74" s="592">
        <v>1.1821727659092502</v>
      </c>
      <c r="H74" s="593" t="s">
        <v>534</v>
      </c>
      <c r="I74" s="572">
        <v>157.5</v>
      </c>
      <c r="J74" s="572">
        <v>270</v>
      </c>
      <c r="K74" s="592">
        <v>292.5</v>
      </c>
      <c r="X74" s="570"/>
    </row>
    <row r="75" spans="2:24">
      <c r="B75" s="309"/>
      <c r="C75" s="572" t="s">
        <v>535</v>
      </c>
      <c r="D75" s="572">
        <v>-0.39269908169872414</v>
      </c>
      <c r="E75" s="572">
        <v>0</v>
      </c>
      <c r="F75" s="592">
        <v>0.39269908169872414</v>
      </c>
      <c r="G75" t="s">
        <v>536</v>
      </c>
      <c r="H75" s="593" t="s">
        <v>535</v>
      </c>
      <c r="I75" s="572"/>
      <c r="J75" s="572"/>
      <c r="K75" s="592"/>
      <c r="X75" s="570"/>
    </row>
    <row r="76" spans="2:24">
      <c r="B76" s="309" t="s">
        <v>529</v>
      </c>
      <c r="C76" s="572" t="s">
        <v>537</v>
      </c>
      <c r="D76" s="572">
        <v>-1.1821727659092502</v>
      </c>
      <c r="E76" s="572">
        <v>-0.78947368421052622</v>
      </c>
      <c r="F76" s="592">
        <v>-0.39677460251180208</v>
      </c>
      <c r="H76" s="593" t="s">
        <v>537</v>
      </c>
      <c r="I76" s="572">
        <v>157.5</v>
      </c>
      <c r="J76" s="572">
        <v>270</v>
      </c>
      <c r="K76" s="592">
        <v>292.5</v>
      </c>
      <c r="X76" s="570"/>
    </row>
    <row r="77" spans="2:24">
      <c r="B77" s="309"/>
      <c r="C77" s="310" t="s">
        <v>538</v>
      </c>
      <c r="D77" s="310">
        <v>-1.1821727659092502</v>
      </c>
      <c r="E77" s="310">
        <v>-0.78947368421052622</v>
      </c>
      <c r="F77" s="311">
        <v>0.39269908169872414</v>
      </c>
      <c r="H77" s="309" t="s">
        <v>539</v>
      </c>
      <c r="I77" s="310">
        <v>157.5</v>
      </c>
      <c r="J77" s="310">
        <v>180</v>
      </c>
      <c r="K77" s="311">
        <v>225</v>
      </c>
      <c r="X77" s="570"/>
    </row>
    <row r="78" spans="2:24">
      <c r="B78" s="309"/>
      <c r="C78" s="310" t="s">
        <v>540</v>
      </c>
      <c r="D78" s="310">
        <v>-0.39269908169872414</v>
      </c>
      <c r="E78" s="310">
        <v>0</v>
      </c>
      <c r="F78" s="311">
        <v>0.39269908169872414</v>
      </c>
      <c r="H78" s="309" t="s">
        <v>540</v>
      </c>
      <c r="I78" s="310">
        <v>157.5</v>
      </c>
      <c r="J78" s="310">
        <v>180</v>
      </c>
      <c r="K78" s="311">
        <v>202.5</v>
      </c>
      <c r="X78" s="570"/>
    </row>
    <row r="79" spans="2:24">
      <c r="B79" s="309"/>
      <c r="C79" s="310" t="s">
        <v>541</v>
      </c>
      <c r="D79" s="310">
        <v>-1.1821727659092502</v>
      </c>
      <c r="E79" s="310">
        <v>0</v>
      </c>
      <c r="F79" s="311">
        <v>0.39269908169872414</v>
      </c>
      <c r="H79" s="309" t="s">
        <v>541</v>
      </c>
      <c r="I79" s="310">
        <v>135</v>
      </c>
      <c r="J79" s="310">
        <v>180</v>
      </c>
      <c r="K79" s="311">
        <v>202.5</v>
      </c>
    </row>
    <row r="80" spans="2:24">
      <c r="B80" s="309" t="s">
        <v>529</v>
      </c>
      <c r="C80" s="310" t="s">
        <v>542</v>
      </c>
      <c r="D80" s="310">
        <v>-1.1821727659092502</v>
      </c>
      <c r="E80" s="310">
        <v>-0.78947368421052622</v>
      </c>
      <c r="F80" s="311">
        <v>-0.39677460251180208</v>
      </c>
      <c r="H80" s="309" t="s">
        <v>542</v>
      </c>
      <c r="I80" s="310">
        <v>-22.5</v>
      </c>
      <c r="J80" s="310">
        <v>0</v>
      </c>
      <c r="K80" s="311">
        <v>202.5</v>
      </c>
    </row>
    <row r="81" spans="2:11">
      <c r="B81" s="309"/>
      <c r="C81" s="310" t="s">
        <v>543</v>
      </c>
      <c r="D81" s="310">
        <v>-1.1821727659092502</v>
      </c>
      <c r="E81" s="310">
        <v>-0.78947368421052622</v>
      </c>
      <c r="F81" s="311">
        <v>0.39269908169872414</v>
      </c>
      <c r="H81" s="309" t="s">
        <v>543</v>
      </c>
      <c r="I81" s="310">
        <v>-22.5</v>
      </c>
      <c r="J81" s="310">
        <v>0</v>
      </c>
      <c r="K81" s="311">
        <v>45</v>
      </c>
    </row>
    <row r="82" spans="2:11">
      <c r="B82" s="309"/>
      <c r="C82" s="310" t="s">
        <v>544</v>
      </c>
      <c r="D82" s="310">
        <v>-0.39269908169872414</v>
      </c>
      <c r="E82" s="310">
        <v>0</v>
      </c>
      <c r="F82" s="311">
        <v>0.39269908169872414</v>
      </c>
      <c r="H82" s="309" t="s">
        <v>544</v>
      </c>
      <c r="I82" s="310">
        <v>-22.5</v>
      </c>
      <c r="J82" s="310">
        <v>0</v>
      </c>
      <c r="K82" s="311">
        <v>22.5</v>
      </c>
    </row>
    <row r="83" spans="2:11">
      <c r="B83" s="309"/>
      <c r="C83" s="310" t="s">
        <v>545</v>
      </c>
      <c r="D83" s="310">
        <v>-0.39269908169872414</v>
      </c>
      <c r="E83" s="310">
        <v>0</v>
      </c>
      <c r="F83" s="311">
        <v>1.2750520228751947</v>
      </c>
      <c r="H83" s="309" t="s">
        <v>545</v>
      </c>
      <c r="I83" s="310">
        <v>-22.5</v>
      </c>
      <c r="J83" s="310">
        <v>0</v>
      </c>
      <c r="K83" s="311">
        <v>45</v>
      </c>
    </row>
    <row r="84" spans="2:11">
      <c r="B84" s="309" t="s">
        <v>529</v>
      </c>
      <c r="C84" s="310" t="s">
        <v>546</v>
      </c>
      <c r="D84" s="310">
        <v>0.48965385947774642</v>
      </c>
      <c r="E84" s="310">
        <v>0.88235294117647056</v>
      </c>
      <c r="F84" s="311">
        <v>1.2750520228751947</v>
      </c>
      <c r="H84" s="309" t="s">
        <v>546</v>
      </c>
      <c r="I84" s="310">
        <v>-22.5</v>
      </c>
      <c r="J84" s="310">
        <v>90</v>
      </c>
      <c r="K84" s="311">
        <v>112.5</v>
      </c>
    </row>
    <row r="85" spans="2:11">
      <c r="B85" s="309"/>
      <c r="C85" s="310" t="s">
        <v>547</v>
      </c>
      <c r="D85" s="310">
        <v>-0.39269908169872414</v>
      </c>
      <c r="E85" s="310">
        <v>0.88235294117647056</v>
      </c>
      <c r="F85" s="311">
        <v>1.2750520228751947</v>
      </c>
      <c r="H85" s="309" t="s">
        <v>547</v>
      </c>
      <c r="I85" s="310">
        <v>45</v>
      </c>
      <c r="J85" s="310">
        <v>90</v>
      </c>
      <c r="K85" s="311">
        <v>112.5</v>
      </c>
    </row>
    <row r="86" spans="2:11" ht="16" thickBot="1">
      <c r="B86" s="316"/>
      <c r="C86" s="213" t="s">
        <v>548</v>
      </c>
      <c r="D86" s="213">
        <v>-0.39269908169872414</v>
      </c>
      <c r="E86" s="213">
        <v>0</v>
      </c>
      <c r="F86" s="214">
        <v>0.39269908169872414</v>
      </c>
      <c r="H86" s="316" t="s">
        <v>548</v>
      </c>
      <c r="I86" s="213">
        <v>67.5</v>
      </c>
      <c r="J86" s="213">
        <v>90</v>
      </c>
      <c r="K86" s="214">
        <v>112.5</v>
      </c>
    </row>
  </sheetData>
  <phoneticPr fontId="1"/>
  <pageMargins left="0.7" right="0.7" top="0.75" bottom="0.75" header="0.3" footer="0.3"/>
  <pageSetup paperSize="9" orientation="portrait" horizontalDpi="0" verticalDpi="0"/>
  <drawing r:id="rId1"/>
  <legacyDrawing r:id="rId2"/>
  <oleObjects>
    <mc:AlternateContent xmlns:mc="http://schemas.openxmlformats.org/markup-compatibility/2006">
      <mc:Choice Requires="x14">
        <oleObject progId="Visio.Drawing.15" shapeId="14337" r:id="rId3">
          <objectPr defaultSize="0" autoPict="0" r:id="rId4">
            <anchor moveWithCells="1">
              <from>
                <xdr:col>0</xdr:col>
                <xdr:colOff>622300</xdr:colOff>
                <xdr:row>0</xdr:row>
                <xdr:rowOff>152400</xdr:rowOff>
              </from>
              <to>
                <xdr:col>17</xdr:col>
                <xdr:colOff>139700</xdr:colOff>
                <xdr:row>56</xdr:row>
                <xdr:rowOff>139700</xdr:rowOff>
              </to>
            </anchor>
          </objectPr>
        </oleObject>
      </mc:Choice>
      <mc:Fallback>
        <oleObject progId="Visio.Drawing.15" shapeId="14337" r:id="rId3"/>
      </mc:Fallback>
    </mc:AlternateContent>
  </oleObjec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5D4ADC-7A41-5546-A44A-EDA903B5E332}">
  <sheetPr>
    <tabColor rgb="FFFFFF00"/>
  </sheetPr>
  <dimension ref="B5:T33"/>
  <sheetViews>
    <sheetView workbookViewId="0">
      <selection activeCell="Q71" sqref="Q71"/>
    </sheetView>
  </sheetViews>
  <sheetFormatPr baseColWidth="10" defaultColWidth="8.83203125" defaultRowHeight="15"/>
  <sheetData>
    <row r="5" spans="2:20">
      <c r="B5" s="594">
        <f>PI()</f>
        <v>3.1415926535897931</v>
      </c>
      <c r="C5" s="594">
        <v>500</v>
      </c>
      <c r="D5" s="594" t="s">
        <v>549</v>
      </c>
      <c r="E5" s="594"/>
      <c r="F5" s="595"/>
      <c r="G5" s="594"/>
      <c r="H5" s="281"/>
      <c r="I5" s="594"/>
      <c r="J5" s="594"/>
      <c r="K5" s="594"/>
      <c r="L5" s="594"/>
      <c r="M5" s="594"/>
      <c r="N5" s="594"/>
      <c r="O5" s="594"/>
      <c r="P5" s="594"/>
      <c r="Q5" s="594"/>
      <c r="R5" s="594"/>
      <c r="S5" s="594"/>
      <c r="T5" s="594"/>
    </row>
    <row r="6" spans="2:20">
      <c r="B6" s="594"/>
      <c r="C6" s="594">
        <f>C5*B5</f>
        <v>1570.7963267948965</v>
      </c>
      <c r="D6" s="594" t="s">
        <v>549</v>
      </c>
      <c r="E6" s="594"/>
      <c r="F6" s="595"/>
      <c r="G6" s="594"/>
      <c r="H6" s="281"/>
      <c r="I6" s="594"/>
      <c r="J6" s="594"/>
      <c r="K6" s="594"/>
      <c r="L6" s="594"/>
      <c r="M6" s="594"/>
      <c r="N6" s="594"/>
      <c r="O6" s="594"/>
      <c r="P6" s="594"/>
      <c r="Q6" s="594"/>
      <c r="R6" s="594"/>
      <c r="S6" s="594"/>
      <c r="T6" s="594"/>
    </row>
    <row r="7" spans="2:20">
      <c r="B7" s="594"/>
      <c r="C7" s="594"/>
      <c r="D7" s="594"/>
      <c r="E7" s="594"/>
      <c r="F7" s="595"/>
      <c r="G7" s="594"/>
      <c r="H7" s="281"/>
      <c r="I7" s="594"/>
      <c r="J7" s="594"/>
      <c r="K7" s="594"/>
      <c r="L7" s="594"/>
      <c r="M7" s="594"/>
      <c r="N7" s="594"/>
      <c r="O7" s="594"/>
      <c r="P7" s="594"/>
      <c r="Q7" s="594"/>
      <c r="R7" s="594"/>
      <c r="S7" s="594"/>
      <c r="T7" s="594"/>
    </row>
    <row r="8" spans="2:20">
      <c r="B8" s="594" t="s">
        <v>550</v>
      </c>
      <c r="C8" s="594">
        <f>C6</f>
        <v>1570.7963267948965</v>
      </c>
      <c r="D8" s="594" t="s">
        <v>549</v>
      </c>
      <c r="E8" s="594"/>
      <c r="F8" s="595"/>
      <c r="G8" s="594"/>
      <c r="H8" s="281"/>
      <c r="I8" s="594"/>
      <c r="J8" s="594"/>
      <c r="K8" s="594"/>
      <c r="L8" s="594"/>
      <c r="M8" s="594"/>
      <c r="N8" s="594"/>
      <c r="O8" s="594"/>
      <c r="P8" s="594"/>
      <c r="Q8" s="594"/>
      <c r="R8" s="594"/>
      <c r="S8" s="594"/>
      <c r="T8" s="594"/>
    </row>
    <row r="9" spans="2:20">
      <c r="B9" s="594"/>
      <c r="C9" s="594"/>
      <c r="D9" s="594"/>
      <c r="E9" s="594"/>
      <c r="F9" s="595"/>
      <c r="G9" s="594"/>
      <c r="H9" s="281"/>
      <c r="I9" s="594"/>
      <c r="J9" s="594"/>
      <c r="K9" s="594"/>
      <c r="L9" s="594"/>
      <c r="M9" s="594"/>
      <c r="N9" s="594"/>
      <c r="O9" s="594"/>
      <c r="P9" s="594"/>
      <c r="Q9" s="594"/>
      <c r="R9" s="594"/>
      <c r="S9" s="594"/>
      <c r="T9" s="594"/>
    </row>
    <row r="10" spans="2:20">
      <c r="B10" s="594" t="s">
        <v>551</v>
      </c>
      <c r="C10" s="594">
        <f>C8/300</f>
        <v>5.2359877559829879</v>
      </c>
      <c r="D10" s="594" t="s">
        <v>552</v>
      </c>
      <c r="E10" s="594"/>
      <c r="F10" s="595"/>
      <c r="G10" s="594"/>
      <c r="H10" s="281"/>
      <c r="I10" s="594"/>
      <c r="J10" s="594"/>
      <c r="K10" s="594"/>
      <c r="L10" s="594"/>
      <c r="M10" s="594"/>
      <c r="N10" s="594"/>
      <c r="O10" s="594"/>
      <c r="P10" s="594"/>
      <c r="Q10" s="594"/>
      <c r="R10" s="594"/>
      <c r="S10" s="594"/>
      <c r="T10" s="594"/>
    </row>
    <row r="11" spans="2:20">
      <c r="B11" s="594"/>
      <c r="C11" s="594"/>
      <c r="D11" s="594"/>
      <c r="E11" s="594"/>
      <c r="F11" s="595"/>
      <c r="G11" s="594"/>
      <c r="H11" s="281"/>
      <c r="I11" s="594"/>
      <c r="J11" s="594"/>
      <c r="K11" s="594"/>
      <c r="L11" s="594"/>
      <c r="M11" s="594"/>
      <c r="N11" s="594"/>
      <c r="O11" s="594"/>
      <c r="P11" s="594"/>
      <c r="Q11" s="594"/>
      <c r="R11" s="594"/>
      <c r="S11" s="594"/>
      <c r="T11" s="594"/>
    </row>
    <row r="12" spans="2:20">
      <c r="B12" s="594" t="s">
        <v>553</v>
      </c>
      <c r="C12" s="594">
        <f>B5/2</f>
        <v>1.5707963267948966</v>
      </c>
      <c r="D12" s="594"/>
      <c r="E12" s="594"/>
      <c r="F12" s="595"/>
      <c r="G12" s="594"/>
      <c r="H12" s="281"/>
      <c r="I12" s="594"/>
      <c r="J12" s="594"/>
      <c r="K12" s="594"/>
      <c r="L12" s="594"/>
      <c r="M12" s="594"/>
      <c r="N12" s="594"/>
      <c r="O12" s="594"/>
      <c r="P12" s="594"/>
      <c r="Q12" s="594"/>
      <c r="R12" s="594"/>
      <c r="S12" s="594"/>
      <c r="T12" s="594"/>
    </row>
    <row r="13" spans="2:20">
      <c r="B13" s="594"/>
      <c r="C13" s="594"/>
      <c r="D13" s="594"/>
      <c r="E13" s="594"/>
      <c r="F13" s="595"/>
      <c r="G13" s="594"/>
      <c r="H13" s="281"/>
      <c r="I13" s="594"/>
      <c r="J13" s="594"/>
      <c r="K13" s="594"/>
      <c r="L13" s="594"/>
      <c r="M13" s="594"/>
      <c r="N13" s="594"/>
      <c r="O13" s="594"/>
      <c r="P13" s="594"/>
      <c r="Q13" s="594"/>
      <c r="R13" s="594"/>
      <c r="S13" s="594"/>
      <c r="T13" s="594"/>
    </row>
    <row r="14" spans="2:20">
      <c r="B14" s="594" t="s">
        <v>490</v>
      </c>
      <c r="C14" s="594">
        <f>C12/C10</f>
        <v>0.30000000000000004</v>
      </c>
      <c r="D14" s="594"/>
      <c r="E14" s="594"/>
      <c r="F14" s="595"/>
      <c r="G14" s="594"/>
      <c r="H14" s="281"/>
      <c r="I14" s="594"/>
      <c r="J14" s="594"/>
      <c r="K14" s="594"/>
      <c r="L14" s="594"/>
      <c r="M14" s="594"/>
      <c r="N14" s="594"/>
      <c r="O14" s="594"/>
      <c r="P14" s="594"/>
      <c r="Q14" s="594"/>
      <c r="R14" s="594"/>
      <c r="S14" s="594"/>
      <c r="T14" s="594"/>
    </row>
    <row r="15" spans="2:20">
      <c r="B15" s="594"/>
      <c r="C15" s="594"/>
      <c r="D15" s="594"/>
      <c r="E15" s="594"/>
      <c r="F15" s="595"/>
      <c r="G15" s="594"/>
      <c r="H15" s="281"/>
      <c r="I15" s="594"/>
      <c r="J15" s="594"/>
      <c r="K15" s="594"/>
      <c r="L15" s="594"/>
      <c r="M15" s="594"/>
      <c r="N15" s="594"/>
      <c r="O15" s="594"/>
      <c r="P15" s="594"/>
      <c r="Q15" s="594"/>
      <c r="R15" s="594"/>
      <c r="S15" s="594"/>
      <c r="T15" s="594"/>
    </row>
    <row r="16" spans="2:20">
      <c r="B16" s="594"/>
      <c r="C16" s="594"/>
      <c r="D16" s="594"/>
      <c r="E16" s="594"/>
      <c r="F16" s="595"/>
      <c r="G16" s="594"/>
      <c r="H16" s="281"/>
      <c r="I16" s="594"/>
      <c r="J16" s="594"/>
      <c r="K16" s="594"/>
      <c r="L16" s="594"/>
      <c r="M16" s="594"/>
      <c r="N16" s="594"/>
      <c r="O16" s="594"/>
      <c r="P16" s="594"/>
      <c r="Q16" s="594"/>
      <c r="R16" s="594"/>
      <c r="S16" s="594"/>
      <c r="T16" s="594"/>
    </row>
    <row r="17" spans="2:20">
      <c r="B17" s="594"/>
      <c r="C17" s="594"/>
      <c r="D17" s="594"/>
      <c r="E17" s="594"/>
      <c r="F17" s="595"/>
      <c r="G17" s="594"/>
      <c r="H17" s="281"/>
      <c r="I17" s="594"/>
      <c r="J17" s="594" t="s">
        <v>554</v>
      </c>
      <c r="K17" s="594">
        <f>C21/180</f>
        <v>1.7453292519943295E-2</v>
      </c>
      <c r="L17" s="594" t="s">
        <v>555</v>
      </c>
      <c r="M17" s="594"/>
      <c r="N17" s="594"/>
      <c r="O17" s="594"/>
      <c r="P17" s="594"/>
      <c r="Q17" s="594"/>
      <c r="R17" s="594"/>
      <c r="S17" s="594"/>
      <c r="T17" s="594"/>
    </row>
    <row r="18" spans="2:20">
      <c r="B18" s="594"/>
      <c r="C18" s="594"/>
      <c r="D18" s="594"/>
      <c r="E18" s="594"/>
      <c r="F18" s="595"/>
      <c r="G18" s="594"/>
      <c r="H18" s="281"/>
      <c r="I18" s="594"/>
      <c r="J18" s="594"/>
      <c r="K18" s="594"/>
      <c r="L18" s="594"/>
      <c r="M18" s="594"/>
      <c r="N18" s="594"/>
      <c r="O18" s="594"/>
      <c r="P18" s="594"/>
      <c r="Q18" s="594"/>
      <c r="R18" s="594"/>
      <c r="S18" s="594"/>
      <c r="T18" s="594"/>
    </row>
    <row r="19" spans="2:20">
      <c r="B19" s="594"/>
      <c r="C19" s="594"/>
      <c r="D19" s="594"/>
      <c r="E19" s="594"/>
      <c r="F19" s="595"/>
      <c r="G19" s="594"/>
      <c r="H19" s="281"/>
      <c r="I19" s="594"/>
      <c r="J19" s="594"/>
      <c r="K19" s="594"/>
      <c r="L19" s="594"/>
      <c r="M19" s="594"/>
      <c r="N19" s="594"/>
      <c r="O19" s="594"/>
      <c r="P19" s="594"/>
      <c r="Q19" s="594"/>
      <c r="R19" s="594"/>
      <c r="S19" s="594"/>
      <c r="T19" s="594"/>
    </row>
    <row r="20" spans="2:20">
      <c r="B20" s="594"/>
      <c r="C20" s="594"/>
      <c r="D20" s="594"/>
      <c r="E20" s="594"/>
      <c r="F20" s="595"/>
      <c r="G20" s="594"/>
      <c r="H20" s="281"/>
      <c r="I20" s="594"/>
      <c r="J20" s="594"/>
      <c r="K20" s="594"/>
      <c r="L20" s="594"/>
      <c r="M20" s="594"/>
      <c r="N20" s="594"/>
      <c r="O20" s="594"/>
      <c r="P20" s="594"/>
      <c r="Q20" s="594"/>
      <c r="R20" s="594"/>
      <c r="S20" s="594"/>
      <c r="T20" s="594"/>
    </row>
    <row r="21" spans="2:20">
      <c r="B21" s="594" t="s">
        <v>556</v>
      </c>
      <c r="C21" s="594">
        <f>PI()</f>
        <v>3.1415926535897931</v>
      </c>
      <c r="D21" s="594"/>
      <c r="E21" s="594"/>
      <c r="F21" s="595"/>
      <c r="G21" s="594"/>
      <c r="H21" s="281"/>
      <c r="I21" s="594"/>
      <c r="J21" s="594"/>
      <c r="K21" s="594"/>
      <c r="L21" s="594"/>
      <c r="M21" s="594"/>
      <c r="N21" s="594"/>
      <c r="O21" s="594"/>
      <c r="P21" s="594"/>
      <c r="Q21" s="594"/>
      <c r="R21" s="594"/>
      <c r="S21" s="594"/>
      <c r="T21" s="594"/>
    </row>
    <row r="22" spans="2:20">
      <c r="B22" s="594"/>
      <c r="C22" s="594"/>
      <c r="D22" s="594"/>
      <c r="E22" s="594"/>
      <c r="F22" s="595" t="s">
        <v>557</v>
      </c>
      <c r="G22" s="594">
        <v>380</v>
      </c>
      <c r="H22" s="281" t="s">
        <v>549</v>
      </c>
      <c r="I22" s="594"/>
      <c r="J22" s="595" t="s">
        <v>558</v>
      </c>
      <c r="K22" s="594">
        <v>380</v>
      </c>
      <c r="L22" s="281" t="s">
        <v>549</v>
      </c>
      <c r="M22" s="594"/>
      <c r="N22" s="594" t="s">
        <v>559</v>
      </c>
      <c r="O22" s="594">
        <v>380</v>
      </c>
      <c r="P22" s="594" t="s">
        <v>549</v>
      </c>
      <c r="Q22" s="594"/>
      <c r="R22" s="594" t="s">
        <v>560</v>
      </c>
      <c r="S22" s="594">
        <v>340</v>
      </c>
      <c r="T22" s="594" t="s">
        <v>549</v>
      </c>
    </row>
    <row r="23" spans="2:20">
      <c r="B23" s="594" t="s">
        <v>561</v>
      </c>
      <c r="C23" s="594">
        <f>570*C30</f>
        <v>1790.7078125461821</v>
      </c>
      <c r="D23" s="594" t="s">
        <v>549</v>
      </c>
      <c r="E23" s="594"/>
      <c r="F23" s="595" t="s">
        <v>562</v>
      </c>
      <c r="G23" s="594">
        <f>C21/2</f>
        <v>1.5707963267948966</v>
      </c>
      <c r="H23" s="281" t="s">
        <v>555</v>
      </c>
      <c r="I23" s="594"/>
      <c r="J23" s="595" t="s">
        <v>563</v>
      </c>
      <c r="K23" s="594">
        <v>-90</v>
      </c>
      <c r="L23" s="281" t="s">
        <v>564</v>
      </c>
      <c r="M23" s="594"/>
      <c r="N23" s="594" t="s">
        <v>565</v>
      </c>
      <c r="O23" s="594">
        <v>-180</v>
      </c>
      <c r="P23" s="594" t="s">
        <v>564</v>
      </c>
      <c r="Q23" s="594"/>
      <c r="R23" s="594" t="s">
        <v>566</v>
      </c>
      <c r="S23" s="594">
        <v>90</v>
      </c>
      <c r="T23" s="594" t="s">
        <v>564</v>
      </c>
    </row>
    <row r="24" spans="2:20">
      <c r="B24" s="594"/>
      <c r="C24" s="594"/>
      <c r="D24" s="594"/>
      <c r="E24" s="594"/>
      <c r="F24" s="595" t="s">
        <v>567</v>
      </c>
      <c r="G24" s="594">
        <f>G23*G22</f>
        <v>596.90260418206071</v>
      </c>
      <c r="H24" s="281" t="s">
        <v>549</v>
      </c>
      <c r="I24" s="594"/>
      <c r="J24" s="595"/>
      <c r="K24" s="594">
        <f>K23*K17</f>
        <v>-1.5707963267948966</v>
      </c>
      <c r="L24" s="281" t="s">
        <v>555</v>
      </c>
      <c r="M24" s="594"/>
      <c r="N24" s="594"/>
      <c r="O24" s="594">
        <f>O23*K17</f>
        <v>-3.1415926535897931</v>
      </c>
      <c r="P24" s="594" t="s">
        <v>555</v>
      </c>
      <c r="Q24" s="594"/>
      <c r="R24" s="594"/>
      <c r="S24" s="594">
        <f>S23*K17</f>
        <v>1.5707963267948966</v>
      </c>
      <c r="T24" s="594" t="s">
        <v>555</v>
      </c>
    </row>
    <row r="25" spans="2:20">
      <c r="B25" s="594" t="s">
        <v>568</v>
      </c>
      <c r="C25" s="594">
        <v>300</v>
      </c>
      <c r="D25" s="594" t="s">
        <v>549</v>
      </c>
      <c r="E25" s="594"/>
      <c r="F25" s="595"/>
      <c r="G25" s="594"/>
      <c r="H25" s="281"/>
      <c r="I25" s="594"/>
      <c r="J25" s="595"/>
      <c r="K25" s="594"/>
      <c r="L25" s="281"/>
      <c r="M25" s="594"/>
      <c r="N25" s="594"/>
      <c r="O25" s="594"/>
      <c r="P25" s="594"/>
      <c r="Q25" s="594"/>
      <c r="R25" s="594"/>
      <c r="S25" s="594"/>
      <c r="T25" s="594"/>
    </row>
    <row r="26" spans="2:20">
      <c r="B26" s="594"/>
      <c r="C26" s="594"/>
      <c r="D26" s="594"/>
      <c r="E26" s="594"/>
      <c r="F26" s="594" t="s">
        <v>568</v>
      </c>
      <c r="G26" s="594">
        <v>300</v>
      </c>
      <c r="H26" s="594" t="s">
        <v>549</v>
      </c>
      <c r="I26" s="594"/>
      <c r="J26" s="594" t="s">
        <v>569</v>
      </c>
      <c r="K26" s="594">
        <f>K24*K22*-1</f>
        <v>596.90260418206071</v>
      </c>
      <c r="L26" s="281" t="s">
        <v>549</v>
      </c>
      <c r="M26" s="594"/>
      <c r="N26" s="594" t="s">
        <v>570</v>
      </c>
      <c r="O26" s="594">
        <f>O24*O22*-1</f>
        <v>1193.8052083641214</v>
      </c>
      <c r="P26" s="594" t="s">
        <v>549</v>
      </c>
      <c r="Q26" s="594"/>
      <c r="R26" s="594" t="s">
        <v>571</v>
      </c>
      <c r="S26" s="594">
        <f>S24*S22</f>
        <v>534.07075111026484</v>
      </c>
      <c r="T26" s="594" t="s">
        <v>549</v>
      </c>
    </row>
    <row r="27" spans="2:20">
      <c r="B27" s="594" t="s">
        <v>551</v>
      </c>
      <c r="C27" s="594">
        <f>C23/C25</f>
        <v>5.9690260418206069</v>
      </c>
      <c r="D27" s="594" t="s">
        <v>552</v>
      </c>
      <c r="E27" s="594"/>
      <c r="F27" s="595"/>
      <c r="G27" s="594"/>
      <c r="H27" s="281"/>
      <c r="I27" s="594"/>
      <c r="J27" s="595"/>
      <c r="K27" s="594"/>
      <c r="L27" s="281"/>
      <c r="M27" s="594"/>
      <c r="N27" s="594"/>
      <c r="O27" s="594"/>
      <c r="P27" s="594"/>
      <c r="Q27" s="594"/>
      <c r="R27" s="594"/>
      <c r="S27" s="594"/>
      <c r="T27" s="594"/>
    </row>
    <row r="28" spans="2:20">
      <c r="B28" s="594"/>
      <c r="C28" s="594"/>
      <c r="D28" s="594"/>
      <c r="E28" s="594"/>
      <c r="F28" s="595" t="s">
        <v>551</v>
      </c>
      <c r="G28" s="594">
        <f>G24/G26</f>
        <v>1.9896753472735358</v>
      </c>
      <c r="H28" s="281" t="s">
        <v>552</v>
      </c>
      <c r="I28" s="594"/>
      <c r="J28" s="594" t="s">
        <v>568</v>
      </c>
      <c r="K28" s="594">
        <v>300</v>
      </c>
      <c r="L28" s="594" t="s">
        <v>549</v>
      </c>
      <c r="M28" s="594"/>
      <c r="N28" s="594" t="s">
        <v>568</v>
      </c>
      <c r="O28" s="594">
        <v>300</v>
      </c>
      <c r="P28" s="594" t="s">
        <v>549</v>
      </c>
      <c r="Q28" s="594"/>
      <c r="R28" s="594" t="s">
        <v>568</v>
      </c>
      <c r="S28" s="594">
        <v>300</v>
      </c>
      <c r="T28" s="594" t="s">
        <v>549</v>
      </c>
    </row>
    <row r="29" spans="2:20">
      <c r="B29" s="594" t="s">
        <v>572</v>
      </c>
      <c r="C29" s="594">
        <v>180</v>
      </c>
      <c r="D29" s="594" t="s">
        <v>564</v>
      </c>
      <c r="E29" s="594"/>
      <c r="F29" s="595"/>
      <c r="G29" s="594"/>
      <c r="H29" s="281"/>
      <c r="I29" s="594"/>
      <c r="J29" s="595"/>
      <c r="K29" s="594"/>
      <c r="L29" s="281"/>
      <c r="M29" s="594"/>
      <c r="N29" s="594"/>
      <c r="O29" s="594"/>
      <c r="P29" s="594"/>
      <c r="Q29" s="594"/>
      <c r="R29" s="594"/>
      <c r="S29" s="594"/>
      <c r="T29" s="594"/>
    </row>
    <row r="30" spans="2:20">
      <c r="B30" s="594"/>
      <c r="C30" s="594">
        <f>C21</f>
        <v>3.1415926535897931</v>
      </c>
      <c r="D30" s="594" t="s">
        <v>555</v>
      </c>
      <c r="E30" s="594"/>
      <c r="F30" s="596" t="s">
        <v>490</v>
      </c>
      <c r="G30" s="597">
        <f>G23/G28</f>
        <v>0.78947368421052622</v>
      </c>
      <c r="H30" s="281"/>
      <c r="I30" s="594"/>
      <c r="J30" s="595" t="s">
        <v>551</v>
      </c>
      <c r="K30" s="594">
        <f>K26/K28</f>
        <v>1.9896753472735358</v>
      </c>
      <c r="L30" s="281" t="s">
        <v>552</v>
      </c>
      <c r="M30" s="594"/>
      <c r="N30" s="595" t="s">
        <v>551</v>
      </c>
      <c r="O30" s="594">
        <f>O26/O28</f>
        <v>3.9793506945470716</v>
      </c>
      <c r="P30" s="281" t="s">
        <v>552</v>
      </c>
      <c r="Q30" s="594"/>
      <c r="R30" s="595" t="s">
        <v>551</v>
      </c>
      <c r="S30" s="594">
        <f>S26/S28</f>
        <v>1.7802358370342162</v>
      </c>
      <c r="T30" s="281" t="s">
        <v>552</v>
      </c>
    </row>
    <row r="31" spans="2:20">
      <c r="B31" s="594"/>
      <c r="C31" s="594"/>
      <c r="D31" s="594"/>
      <c r="E31" s="594"/>
      <c r="F31" s="595"/>
      <c r="G31" s="594"/>
      <c r="H31" s="281"/>
      <c r="I31" s="594"/>
      <c r="J31" s="594"/>
      <c r="K31" s="594"/>
      <c r="L31" s="594"/>
      <c r="M31" s="594"/>
      <c r="N31" s="594"/>
      <c r="O31" s="594"/>
      <c r="P31" s="594"/>
      <c r="Q31" s="594"/>
      <c r="R31" s="594"/>
      <c r="S31" s="594"/>
      <c r="T31" s="594"/>
    </row>
    <row r="32" spans="2:20">
      <c r="B32" s="597" t="s">
        <v>490</v>
      </c>
      <c r="C32" s="597">
        <f>C30/C27</f>
        <v>0.52631578947368418</v>
      </c>
      <c r="D32" s="597" t="s">
        <v>573</v>
      </c>
      <c r="E32" s="594"/>
      <c r="F32" s="595"/>
      <c r="G32" s="594"/>
      <c r="H32" s="281"/>
      <c r="I32" s="594"/>
      <c r="J32" s="596" t="s">
        <v>490</v>
      </c>
      <c r="K32" s="597">
        <f>K24/K30</f>
        <v>-0.78947368421052622</v>
      </c>
      <c r="L32" s="594"/>
      <c r="M32" s="594"/>
      <c r="N32" s="596" t="s">
        <v>490</v>
      </c>
      <c r="O32" s="597">
        <f>O24/O30</f>
        <v>-0.78947368421052622</v>
      </c>
      <c r="P32" s="594"/>
      <c r="Q32" s="594"/>
      <c r="R32" s="596" t="s">
        <v>490</v>
      </c>
      <c r="S32" s="597">
        <f>S24/S30</f>
        <v>0.88235294117647056</v>
      </c>
      <c r="T32" s="594"/>
    </row>
    <row r="33" spans="2:20">
      <c r="B33" s="594"/>
      <c r="C33" s="594"/>
      <c r="D33" s="594"/>
      <c r="E33" s="594"/>
      <c r="F33" s="595"/>
      <c r="G33" s="594"/>
      <c r="H33" s="281"/>
      <c r="I33" s="594"/>
      <c r="J33" s="594"/>
      <c r="K33" s="594"/>
      <c r="L33" s="594"/>
      <c r="M33" s="594"/>
      <c r="N33" s="594"/>
      <c r="O33" s="594"/>
      <c r="P33" s="594"/>
      <c r="Q33" s="594"/>
      <c r="R33" s="594"/>
      <c r="S33" s="594"/>
      <c r="T33" s="594"/>
    </row>
  </sheetData>
  <phoneticPr fontId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5:M63"/>
  <sheetViews>
    <sheetView topLeftCell="A10" zoomScaleNormal="100" workbookViewId="0">
      <selection activeCell="H40" sqref="H40"/>
    </sheetView>
  </sheetViews>
  <sheetFormatPr baseColWidth="10" defaultColWidth="8.83203125" defaultRowHeight="15"/>
  <cols>
    <col min="1" max="1" width="8.1640625" customWidth="1"/>
    <col min="2" max="2" width="20.6640625" bestFit="1" customWidth="1"/>
    <col min="3" max="3" width="31.6640625" bestFit="1" customWidth="1"/>
    <col min="4" max="6" width="8.6640625" customWidth="1"/>
    <col min="7" max="8" width="8.6640625" style="1" customWidth="1"/>
    <col min="9" max="9" width="8.6640625" customWidth="1"/>
  </cols>
  <sheetData>
    <row r="15" spans="4:9" ht="16" thickBot="1"/>
    <row r="16" spans="4:9" ht="16" thickBot="1">
      <c r="D16" s="217" t="s">
        <v>475</v>
      </c>
      <c r="E16" s="218"/>
      <c r="F16" s="218"/>
      <c r="G16" s="506"/>
      <c r="H16" s="135" t="s">
        <v>472</v>
      </c>
      <c r="I16" s="507"/>
    </row>
    <row r="17" spans="2:10" ht="16" thickBot="1">
      <c r="B17" s="460" t="s">
        <v>1</v>
      </c>
      <c r="C17" s="461" t="s">
        <v>2</v>
      </c>
      <c r="D17" s="469" t="s">
        <v>75</v>
      </c>
      <c r="E17" s="470" t="s">
        <v>78</v>
      </c>
      <c r="F17" s="471" t="s">
        <v>26</v>
      </c>
      <c r="G17" s="494" t="s">
        <v>75</v>
      </c>
      <c r="H17" s="470" t="s">
        <v>78</v>
      </c>
      <c r="I17" s="495" t="s">
        <v>26</v>
      </c>
      <c r="J17" s="498" t="s">
        <v>7</v>
      </c>
    </row>
    <row r="18" spans="2:10" ht="16" thickTop="1">
      <c r="B18" s="459" t="s">
        <v>32</v>
      </c>
      <c r="C18" s="462" t="s">
        <v>33</v>
      </c>
      <c r="D18" s="244" t="s">
        <v>465</v>
      </c>
      <c r="E18" s="113" t="s">
        <v>465</v>
      </c>
      <c r="F18" s="483" t="s">
        <v>465</v>
      </c>
      <c r="G18" s="473" t="s">
        <v>474</v>
      </c>
      <c r="H18" s="475" t="s">
        <v>474</v>
      </c>
      <c r="I18" s="480" t="s">
        <v>474</v>
      </c>
      <c r="J18" s="499">
        <v>0</v>
      </c>
    </row>
    <row r="19" spans="2:10">
      <c r="B19" s="309"/>
      <c r="C19" s="311" t="s">
        <v>460</v>
      </c>
      <c r="D19" s="254" t="s">
        <v>465</v>
      </c>
      <c r="E19" s="253" t="s">
        <v>465</v>
      </c>
      <c r="F19" s="484" t="s">
        <v>465</v>
      </c>
      <c r="G19" s="472" t="s">
        <v>474</v>
      </c>
      <c r="H19" s="476" t="s">
        <v>473</v>
      </c>
      <c r="I19" s="481" t="s">
        <v>474</v>
      </c>
      <c r="J19" s="500">
        <v>0</v>
      </c>
    </row>
    <row r="20" spans="2:10">
      <c r="B20" s="309"/>
      <c r="C20" s="311" t="s">
        <v>461</v>
      </c>
      <c r="D20" s="254" t="s">
        <v>465</v>
      </c>
      <c r="E20" s="253" t="s">
        <v>465</v>
      </c>
      <c r="F20" s="484" t="s">
        <v>465</v>
      </c>
      <c r="G20" s="472" t="s">
        <v>474</v>
      </c>
      <c r="H20" s="476" t="s">
        <v>473</v>
      </c>
      <c r="I20" s="481" t="s">
        <v>474</v>
      </c>
      <c r="J20" s="500">
        <v>0</v>
      </c>
    </row>
    <row r="21" spans="2:10">
      <c r="B21" s="309"/>
      <c r="C21" s="311" t="s">
        <v>462</v>
      </c>
      <c r="D21" s="254" t="s">
        <v>465</v>
      </c>
      <c r="E21" s="253" t="s">
        <v>465</v>
      </c>
      <c r="F21" s="484" t="s">
        <v>465</v>
      </c>
      <c r="G21" s="472" t="s">
        <v>474</v>
      </c>
      <c r="H21" s="476" t="s">
        <v>473</v>
      </c>
      <c r="I21" s="481" t="s">
        <v>474</v>
      </c>
      <c r="J21" s="500">
        <v>0</v>
      </c>
    </row>
    <row r="22" spans="2:10">
      <c r="B22" s="309" t="s">
        <v>463</v>
      </c>
      <c r="C22" s="311" t="s">
        <v>463</v>
      </c>
      <c r="D22" s="254" t="s">
        <v>465</v>
      </c>
      <c r="E22" s="253" t="s">
        <v>465</v>
      </c>
      <c r="F22" s="484" t="s">
        <v>465</v>
      </c>
      <c r="G22" s="472" t="s">
        <v>474</v>
      </c>
      <c r="H22" s="476" t="s">
        <v>473</v>
      </c>
      <c r="I22" s="481" t="s">
        <v>474</v>
      </c>
      <c r="J22" s="500">
        <v>0</v>
      </c>
    </row>
    <row r="23" spans="2:10">
      <c r="B23" s="371" t="s">
        <v>41</v>
      </c>
      <c r="C23" s="352" t="s">
        <v>41</v>
      </c>
      <c r="D23" s="254" t="s">
        <v>465</v>
      </c>
      <c r="E23" s="253" t="s">
        <v>465</v>
      </c>
      <c r="F23" s="484" t="s">
        <v>465</v>
      </c>
      <c r="G23" s="472" t="s">
        <v>474</v>
      </c>
      <c r="H23" s="476" t="s">
        <v>473</v>
      </c>
      <c r="I23" s="477" t="s">
        <v>466</v>
      </c>
      <c r="J23" s="500">
        <v>100</v>
      </c>
    </row>
    <row r="24" spans="2:10">
      <c r="B24" s="454" t="s">
        <v>43</v>
      </c>
      <c r="C24" s="463" t="s">
        <v>44</v>
      </c>
      <c r="D24" s="485" t="s">
        <v>466</v>
      </c>
      <c r="E24" s="485" t="s">
        <v>466</v>
      </c>
      <c r="F24" s="486" t="s">
        <v>466</v>
      </c>
      <c r="G24" s="496" t="s">
        <v>482</v>
      </c>
      <c r="H24" s="404" t="s">
        <v>466</v>
      </c>
      <c r="I24" s="477" t="s">
        <v>477</v>
      </c>
      <c r="J24" s="501" t="s">
        <v>481</v>
      </c>
    </row>
    <row r="25" spans="2:10">
      <c r="B25" s="454"/>
      <c r="C25" s="463" t="s">
        <v>46</v>
      </c>
      <c r="D25" s="254" t="s">
        <v>465</v>
      </c>
      <c r="E25" s="253" t="s">
        <v>465</v>
      </c>
      <c r="F25" s="484" t="s">
        <v>465</v>
      </c>
      <c r="G25" s="472" t="s">
        <v>474</v>
      </c>
      <c r="H25" s="476" t="s">
        <v>473</v>
      </c>
      <c r="I25" s="477" t="s">
        <v>466</v>
      </c>
      <c r="J25" s="500">
        <v>100</v>
      </c>
    </row>
    <row r="26" spans="2:10">
      <c r="B26" s="454"/>
      <c r="C26" s="463" t="s">
        <v>48</v>
      </c>
      <c r="D26" s="254" t="s">
        <v>465</v>
      </c>
      <c r="E26" s="253" t="s">
        <v>465</v>
      </c>
      <c r="F26" s="484" t="s">
        <v>465</v>
      </c>
      <c r="G26" s="472" t="s">
        <v>474</v>
      </c>
      <c r="H26" s="476" t="s">
        <v>473</v>
      </c>
      <c r="I26" s="477" t="s">
        <v>465</v>
      </c>
      <c r="J26" s="500">
        <v>70</v>
      </c>
    </row>
    <row r="27" spans="2:10">
      <c r="B27" s="454"/>
      <c r="C27" s="463" t="s">
        <v>51</v>
      </c>
      <c r="D27" s="485" t="s">
        <v>466</v>
      </c>
      <c r="E27" s="487" t="s">
        <v>466</v>
      </c>
      <c r="F27" s="484" t="s">
        <v>465</v>
      </c>
      <c r="G27" s="496" t="s">
        <v>483</v>
      </c>
      <c r="H27" s="404" t="s">
        <v>465</v>
      </c>
      <c r="I27" s="477" t="s">
        <v>466</v>
      </c>
      <c r="J27" s="500">
        <v>70</v>
      </c>
    </row>
    <row r="28" spans="2:10">
      <c r="B28" s="454"/>
      <c r="C28" s="463" t="s">
        <v>54</v>
      </c>
      <c r="D28" s="488" t="s">
        <v>466</v>
      </c>
      <c r="E28" s="489" t="s">
        <v>466</v>
      </c>
      <c r="F28" s="484" t="s">
        <v>465</v>
      </c>
      <c r="G28" s="496" t="s">
        <v>466</v>
      </c>
      <c r="H28" s="404" t="s">
        <v>466</v>
      </c>
      <c r="I28" s="477" t="s">
        <v>466</v>
      </c>
      <c r="J28" s="500">
        <v>100</v>
      </c>
    </row>
    <row r="29" spans="2:10">
      <c r="B29" s="454"/>
      <c r="C29" s="463" t="s">
        <v>56</v>
      </c>
      <c r="D29" s="488" t="s">
        <v>466</v>
      </c>
      <c r="E29" s="489" t="s">
        <v>466</v>
      </c>
      <c r="F29" s="484" t="s">
        <v>465</v>
      </c>
      <c r="G29" s="496" t="s">
        <v>465</v>
      </c>
      <c r="H29" s="404" t="s">
        <v>465</v>
      </c>
      <c r="I29" s="477" t="s">
        <v>466</v>
      </c>
      <c r="J29" s="500">
        <v>100</v>
      </c>
    </row>
    <row r="30" spans="2:10">
      <c r="B30" s="454"/>
      <c r="C30" s="463" t="s">
        <v>57</v>
      </c>
      <c r="D30" s="488" t="s">
        <v>466</v>
      </c>
      <c r="E30" s="489" t="s">
        <v>466</v>
      </c>
      <c r="F30" s="484" t="s">
        <v>465</v>
      </c>
      <c r="G30" s="509" t="s">
        <v>467</v>
      </c>
      <c r="H30" s="404" t="s">
        <v>484</v>
      </c>
      <c r="I30" s="477" t="s">
        <v>479</v>
      </c>
      <c r="J30" s="502">
        <v>0</v>
      </c>
    </row>
    <row r="31" spans="2:10">
      <c r="B31" s="454"/>
      <c r="C31" s="463" t="s">
        <v>61</v>
      </c>
      <c r="D31" s="254" t="s">
        <v>465</v>
      </c>
      <c r="E31" s="253" t="s">
        <v>465</v>
      </c>
      <c r="F31" s="484" t="s">
        <v>465</v>
      </c>
      <c r="G31" s="472" t="s">
        <v>474</v>
      </c>
      <c r="H31" s="476" t="s">
        <v>473</v>
      </c>
      <c r="I31" s="478" t="s">
        <v>467</v>
      </c>
      <c r="J31" s="502">
        <v>0</v>
      </c>
    </row>
    <row r="32" spans="2:10">
      <c r="B32" s="455" t="s">
        <v>62</v>
      </c>
      <c r="C32" s="464" t="s">
        <v>63</v>
      </c>
      <c r="D32" s="485" t="s">
        <v>466</v>
      </c>
      <c r="E32" s="485" t="s">
        <v>466</v>
      </c>
      <c r="F32" s="486" t="s">
        <v>466</v>
      </c>
      <c r="G32" s="509" t="s">
        <v>467</v>
      </c>
      <c r="H32" s="508" t="s">
        <v>467</v>
      </c>
      <c r="I32" s="478" t="s">
        <v>478</v>
      </c>
      <c r="J32" s="501" t="s">
        <v>481</v>
      </c>
    </row>
    <row r="33" spans="2:13">
      <c r="B33" s="455"/>
      <c r="C33" s="482" t="s">
        <v>469</v>
      </c>
      <c r="D33" s="488" t="s">
        <v>466</v>
      </c>
      <c r="E33" s="489" t="s">
        <v>466</v>
      </c>
      <c r="F33" s="484" t="s">
        <v>465</v>
      </c>
      <c r="G33" s="496" t="s">
        <v>484</v>
      </c>
      <c r="H33" s="404" t="s">
        <v>484</v>
      </c>
      <c r="I33" s="481" t="s">
        <v>474</v>
      </c>
      <c r="J33" s="501" t="s">
        <v>481</v>
      </c>
    </row>
    <row r="34" spans="2:13">
      <c r="B34" s="455"/>
      <c r="C34" s="482" t="s">
        <v>470</v>
      </c>
      <c r="D34" s="488" t="s">
        <v>466</v>
      </c>
      <c r="E34" s="489" t="s">
        <v>466</v>
      </c>
      <c r="F34" s="484" t="s">
        <v>465</v>
      </c>
      <c r="G34" s="496" t="s">
        <v>484</v>
      </c>
      <c r="H34" s="404" t="s">
        <v>484</v>
      </c>
      <c r="I34" s="481" t="s">
        <v>474</v>
      </c>
      <c r="J34" s="501" t="s">
        <v>481</v>
      </c>
    </row>
    <row r="35" spans="2:13">
      <c r="B35" s="455"/>
      <c r="C35" s="464" t="s">
        <v>64</v>
      </c>
      <c r="D35" s="488" t="s">
        <v>466</v>
      </c>
      <c r="E35" s="489" t="s">
        <v>466</v>
      </c>
      <c r="F35" s="484" t="s">
        <v>465</v>
      </c>
      <c r="G35" s="509" t="s">
        <v>467</v>
      </c>
      <c r="H35" s="508" t="s">
        <v>467</v>
      </c>
      <c r="I35" s="477" t="s">
        <v>465</v>
      </c>
      <c r="J35" s="500">
        <v>100</v>
      </c>
    </row>
    <row r="36" spans="2:13">
      <c r="B36" s="455"/>
      <c r="C36" s="464" t="s">
        <v>68</v>
      </c>
      <c r="D36" s="254" t="s">
        <v>465</v>
      </c>
      <c r="E36" s="253" t="s">
        <v>465</v>
      </c>
      <c r="F36" s="484" t="s">
        <v>465</v>
      </c>
      <c r="G36" s="472" t="s">
        <v>474</v>
      </c>
      <c r="H36" s="476" t="s">
        <v>473</v>
      </c>
      <c r="I36" s="481" t="s">
        <v>474</v>
      </c>
      <c r="J36" s="501" t="s">
        <v>481</v>
      </c>
    </row>
    <row r="37" spans="2:13">
      <c r="B37" s="455"/>
      <c r="C37" s="464" t="s">
        <v>69</v>
      </c>
      <c r="D37" s="254" t="s">
        <v>465</v>
      </c>
      <c r="E37" s="253" t="s">
        <v>465</v>
      </c>
      <c r="F37" s="484" t="s">
        <v>465</v>
      </c>
      <c r="G37" s="472" t="s">
        <v>474</v>
      </c>
      <c r="H37" s="476" t="s">
        <v>473</v>
      </c>
      <c r="I37" s="481" t="s">
        <v>474</v>
      </c>
      <c r="J37" s="501" t="s">
        <v>481</v>
      </c>
    </row>
    <row r="38" spans="2:13">
      <c r="B38" s="455"/>
      <c r="C38" s="464" t="s">
        <v>70</v>
      </c>
      <c r="D38" s="254" t="s">
        <v>465</v>
      </c>
      <c r="E38" s="253" t="s">
        <v>465</v>
      </c>
      <c r="F38" s="484" t="s">
        <v>465</v>
      </c>
      <c r="G38" s="472" t="s">
        <v>474</v>
      </c>
      <c r="H38" s="476" t="s">
        <v>473</v>
      </c>
      <c r="I38" s="481" t="s">
        <v>474</v>
      </c>
      <c r="J38" s="501" t="s">
        <v>481</v>
      </c>
    </row>
    <row r="39" spans="2:13">
      <c r="B39" s="455"/>
      <c r="C39" s="464" t="s">
        <v>61</v>
      </c>
      <c r="D39" s="254" t="s">
        <v>465</v>
      </c>
      <c r="E39" s="253" t="s">
        <v>465</v>
      </c>
      <c r="F39" s="484" t="s">
        <v>465</v>
      </c>
      <c r="G39" s="472" t="s">
        <v>474</v>
      </c>
      <c r="H39" s="476" t="s">
        <v>473</v>
      </c>
      <c r="I39" s="478" t="s">
        <v>478</v>
      </c>
      <c r="J39" s="503">
        <v>0</v>
      </c>
    </row>
    <row r="40" spans="2:13">
      <c r="B40" s="456" t="s">
        <v>72</v>
      </c>
      <c r="C40" s="465" t="s">
        <v>471</v>
      </c>
      <c r="D40" s="254" t="s">
        <v>467</v>
      </c>
      <c r="E40" s="253" t="s">
        <v>465</v>
      </c>
      <c r="F40" s="484" t="s">
        <v>465</v>
      </c>
      <c r="G40" s="472" t="s">
        <v>474</v>
      </c>
      <c r="H40" s="476" t="s">
        <v>473</v>
      </c>
      <c r="I40" s="478" t="s">
        <v>467</v>
      </c>
      <c r="J40" s="502">
        <v>30</v>
      </c>
    </row>
    <row r="41" spans="2:13">
      <c r="B41" s="457" t="s">
        <v>83</v>
      </c>
      <c r="C41" s="466" t="s">
        <v>84</v>
      </c>
      <c r="D41" s="485" t="s">
        <v>466</v>
      </c>
      <c r="E41" s="485" t="s">
        <v>466</v>
      </c>
      <c r="F41" s="486" t="s">
        <v>466</v>
      </c>
      <c r="G41" s="509" t="s">
        <v>467</v>
      </c>
      <c r="H41" s="508" t="s">
        <v>467</v>
      </c>
      <c r="I41" s="478" t="s">
        <v>467</v>
      </c>
      <c r="J41" s="501" t="s">
        <v>481</v>
      </c>
    </row>
    <row r="42" spans="2:13">
      <c r="B42" s="457"/>
      <c r="C42" s="482" t="s">
        <v>468</v>
      </c>
      <c r="D42" s="488" t="s">
        <v>466</v>
      </c>
      <c r="E42" s="489" t="s">
        <v>466</v>
      </c>
      <c r="F42" s="484" t="s">
        <v>467</v>
      </c>
      <c r="G42" s="496" t="s">
        <v>484</v>
      </c>
      <c r="H42" s="404" t="s">
        <v>465</v>
      </c>
      <c r="I42" s="481" t="s">
        <v>474</v>
      </c>
      <c r="J42" s="501" t="s">
        <v>481</v>
      </c>
    </row>
    <row r="43" spans="2:13">
      <c r="B43" s="457"/>
      <c r="C43" s="466" t="s">
        <v>85</v>
      </c>
      <c r="D43" s="488" t="s">
        <v>466</v>
      </c>
      <c r="E43" s="489" t="s">
        <v>466</v>
      </c>
      <c r="F43" s="484" t="s">
        <v>465</v>
      </c>
      <c r="G43" s="509" t="s">
        <v>467</v>
      </c>
      <c r="H43" s="404" t="s">
        <v>484</v>
      </c>
      <c r="I43" s="477" t="s">
        <v>465</v>
      </c>
      <c r="J43" s="500">
        <v>80</v>
      </c>
    </row>
    <row r="44" spans="2:13">
      <c r="B44" s="457"/>
      <c r="C44" s="466" t="s">
        <v>87</v>
      </c>
      <c r="D44" s="488" t="s">
        <v>466</v>
      </c>
      <c r="E44" s="489" t="s">
        <v>466</v>
      </c>
      <c r="F44" s="484" t="s">
        <v>465</v>
      </c>
      <c r="G44" s="509" t="s">
        <v>467</v>
      </c>
      <c r="H44" s="404" t="s">
        <v>484</v>
      </c>
      <c r="I44" s="478" t="s">
        <v>467</v>
      </c>
      <c r="J44" s="503">
        <v>0</v>
      </c>
      <c r="M44" t="s">
        <v>480</v>
      </c>
    </row>
    <row r="45" spans="2:13">
      <c r="B45" s="457"/>
      <c r="C45" s="466" t="s">
        <v>88</v>
      </c>
      <c r="D45" s="488" t="s">
        <v>466</v>
      </c>
      <c r="E45" s="489" t="s">
        <v>466</v>
      </c>
      <c r="F45" s="484" t="s">
        <v>465</v>
      </c>
      <c r="G45" s="509" t="s">
        <v>467</v>
      </c>
      <c r="H45" s="404" t="s">
        <v>484</v>
      </c>
      <c r="I45" s="478" t="s">
        <v>467</v>
      </c>
      <c r="J45" s="502">
        <v>0</v>
      </c>
    </row>
    <row r="46" spans="2:13">
      <c r="B46" s="457"/>
      <c r="C46" s="466" t="s">
        <v>89</v>
      </c>
      <c r="D46" s="488" t="s">
        <v>466</v>
      </c>
      <c r="E46" s="489" t="s">
        <v>466</v>
      </c>
      <c r="F46" s="484" t="s">
        <v>465</v>
      </c>
      <c r="G46" s="509" t="s">
        <v>467</v>
      </c>
      <c r="H46" s="404" t="s">
        <v>484</v>
      </c>
      <c r="I46" s="478" t="s">
        <v>467</v>
      </c>
      <c r="J46" s="500">
        <v>50</v>
      </c>
    </row>
    <row r="47" spans="2:13">
      <c r="B47" s="457"/>
      <c r="C47" s="466" t="s">
        <v>61</v>
      </c>
      <c r="D47" s="254" t="s">
        <v>465</v>
      </c>
      <c r="E47" s="253" t="s">
        <v>465</v>
      </c>
      <c r="F47" s="484" t="s">
        <v>465</v>
      </c>
      <c r="G47" s="472" t="s">
        <v>474</v>
      </c>
      <c r="H47" s="476" t="s">
        <v>473</v>
      </c>
      <c r="I47" s="478" t="s">
        <v>467</v>
      </c>
      <c r="J47" s="502">
        <v>0</v>
      </c>
    </row>
    <row r="48" spans="2:13" ht="15" customHeight="1">
      <c r="B48" s="458" t="s">
        <v>93</v>
      </c>
      <c r="C48" s="467" t="s">
        <v>94</v>
      </c>
      <c r="D48" s="254" t="s">
        <v>467</v>
      </c>
      <c r="E48" s="485" t="s">
        <v>466</v>
      </c>
      <c r="F48" s="486" t="s">
        <v>466</v>
      </c>
      <c r="G48" s="472" t="s">
        <v>474</v>
      </c>
      <c r="H48" s="404" t="s">
        <v>484</v>
      </c>
      <c r="I48" s="478" t="s">
        <v>478</v>
      </c>
      <c r="J48" s="504"/>
    </row>
    <row r="49" spans="2:10">
      <c r="B49" s="458" t="s">
        <v>454</v>
      </c>
      <c r="C49" s="467" t="s">
        <v>95</v>
      </c>
      <c r="D49" s="254" t="s">
        <v>467</v>
      </c>
      <c r="E49" s="489" t="s">
        <v>466</v>
      </c>
      <c r="F49" s="484" t="s">
        <v>465</v>
      </c>
      <c r="G49" s="472" t="s">
        <v>474</v>
      </c>
      <c r="H49" s="404" t="s">
        <v>484</v>
      </c>
      <c r="I49" s="477" t="s">
        <v>479</v>
      </c>
      <c r="J49" s="504"/>
    </row>
    <row r="50" spans="2:10">
      <c r="B50" s="458"/>
      <c r="C50" s="467" t="s">
        <v>98</v>
      </c>
      <c r="D50" s="254" t="s">
        <v>467</v>
      </c>
      <c r="E50" s="253" t="s">
        <v>465</v>
      </c>
      <c r="F50" s="484" t="s">
        <v>465</v>
      </c>
      <c r="G50" s="472" t="s">
        <v>474</v>
      </c>
      <c r="H50" s="476" t="s">
        <v>473</v>
      </c>
      <c r="I50" s="478" t="s">
        <v>467</v>
      </c>
      <c r="J50" s="504"/>
    </row>
    <row r="51" spans="2:10">
      <c r="B51" s="458"/>
      <c r="C51" s="467" t="s">
        <v>100</v>
      </c>
      <c r="D51" s="254" t="s">
        <v>467</v>
      </c>
      <c r="E51" s="253" t="s">
        <v>465</v>
      </c>
      <c r="F51" s="490" t="s">
        <v>466</v>
      </c>
      <c r="G51" s="472" t="s">
        <v>474</v>
      </c>
      <c r="H51" s="476" t="s">
        <v>473</v>
      </c>
      <c r="I51" s="478" t="s">
        <v>467</v>
      </c>
      <c r="J51" s="504"/>
    </row>
    <row r="52" spans="2:10">
      <c r="B52" s="458"/>
      <c r="C52" s="467" t="s">
        <v>87</v>
      </c>
      <c r="D52" s="254" t="s">
        <v>467</v>
      </c>
      <c r="E52" s="489" t="s">
        <v>466</v>
      </c>
      <c r="F52" s="484" t="s">
        <v>465</v>
      </c>
      <c r="G52" s="472" t="s">
        <v>474</v>
      </c>
      <c r="H52" s="404" t="s">
        <v>484</v>
      </c>
      <c r="I52" s="477" t="s">
        <v>465</v>
      </c>
      <c r="J52" s="504"/>
    </row>
    <row r="53" spans="2:10">
      <c r="B53" s="458"/>
      <c r="C53" s="467" t="s">
        <v>101</v>
      </c>
      <c r="D53" s="254" t="s">
        <v>467</v>
      </c>
      <c r="E53" s="253" t="s">
        <v>465</v>
      </c>
      <c r="F53" s="490" t="s">
        <v>466</v>
      </c>
      <c r="G53" s="472" t="s">
        <v>474</v>
      </c>
      <c r="H53" s="476" t="s">
        <v>473</v>
      </c>
      <c r="I53" s="478" t="s">
        <v>467</v>
      </c>
      <c r="J53" s="504"/>
    </row>
    <row r="54" spans="2:10">
      <c r="B54" s="458"/>
      <c r="C54" s="467" t="s">
        <v>88</v>
      </c>
      <c r="D54" s="254" t="s">
        <v>467</v>
      </c>
      <c r="E54" s="489" t="s">
        <v>466</v>
      </c>
      <c r="F54" s="484" t="s">
        <v>465</v>
      </c>
      <c r="G54" s="472" t="s">
        <v>474</v>
      </c>
      <c r="H54" s="404" t="s">
        <v>484</v>
      </c>
      <c r="I54" s="477" t="s">
        <v>465</v>
      </c>
      <c r="J54" s="504"/>
    </row>
    <row r="55" spans="2:10">
      <c r="B55" s="458"/>
      <c r="C55" s="467" t="s">
        <v>61</v>
      </c>
      <c r="D55" s="254" t="s">
        <v>467</v>
      </c>
      <c r="E55" s="253" t="s">
        <v>465</v>
      </c>
      <c r="F55" s="484" t="s">
        <v>465</v>
      </c>
      <c r="G55" s="472" t="s">
        <v>474</v>
      </c>
      <c r="H55" s="476" t="s">
        <v>473</v>
      </c>
      <c r="I55" s="478" t="s">
        <v>467</v>
      </c>
      <c r="J55" s="504"/>
    </row>
    <row r="56" spans="2:10">
      <c r="B56" s="309" t="s">
        <v>455</v>
      </c>
      <c r="C56" s="352" t="s">
        <v>456</v>
      </c>
      <c r="D56" s="254" t="s">
        <v>467</v>
      </c>
      <c r="E56" s="253" t="s">
        <v>465</v>
      </c>
      <c r="F56" s="484" t="s">
        <v>467</v>
      </c>
      <c r="G56" s="472" t="s">
        <v>474</v>
      </c>
      <c r="H56" s="476" t="s">
        <v>473</v>
      </c>
      <c r="I56" s="477" t="s">
        <v>465</v>
      </c>
      <c r="J56" s="504"/>
    </row>
    <row r="57" spans="2:10">
      <c r="B57" s="309"/>
      <c r="C57" s="352" t="s">
        <v>457</v>
      </c>
      <c r="D57" s="254" t="s">
        <v>467</v>
      </c>
      <c r="E57" s="253" t="s">
        <v>465</v>
      </c>
      <c r="F57" s="484" t="s">
        <v>467</v>
      </c>
      <c r="G57" s="472" t="s">
        <v>474</v>
      </c>
      <c r="H57" s="476" t="s">
        <v>473</v>
      </c>
      <c r="I57" s="477" t="s">
        <v>465</v>
      </c>
      <c r="J57" s="504"/>
    </row>
    <row r="58" spans="2:10">
      <c r="B58" s="309"/>
      <c r="C58" s="352" t="s">
        <v>458</v>
      </c>
      <c r="D58" s="254" t="s">
        <v>467</v>
      </c>
      <c r="E58" s="253" t="s">
        <v>465</v>
      </c>
      <c r="F58" s="484" t="s">
        <v>467</v>
      </c>
      <c r="G58" s="472" t="s">
        <v>474</v>
      </c>
      <c r="H58" s="476" t="s">
        <v>473</v>
      </c>
      <c r="I58" s="478" t="s">
        <v>467</v>
      </c>
      <c r="J58" s="504"/>
    </row>
    <row r="59" spans="2:10" ht="16" thickBot="1">
      <c r="B59" s="316"/>
      <c r="C59" s="468" t="s">
        <v>459</v>
      </c>
      <c r="D59" s="491" t="s">
        <v>467</v>
      </c>
      <c r="E59" s="492" t="s">
        <v>466</v>
      </c>
      <c r="F59" s="493" t="s">
        <v>465</v>
      </c>
      <c r="G59" s="474" t="s">
        <v>474</v>
      </c>
      <c r="H59" s="497" t="s">
        <v>465</v>
      </c>
      <c r="I59" s="479" t="s">
        <v>474</v>
      </c>
      <c r="J59" s="505"/>
    </row>
    <row r="61" spans="2:10">
      <c r="D61" t="s">
        <v>464</v>
      </c>
    </row>
    <row r="63" spans="2:10">
      <c r="D63" t="s">
        <v>476</v>
      </c>
    </row>
  </sheetData>
  <autoFilter ref="B17:J59" xr:uid="{00000000-0009-0000-0000-000001000000}"/>
  <phoneticPr fontId="1"/>
  <pageMargins left="0.7" right="0.7" top="0.75" bottom="0.75" header="0.3" footer="0.3"/>
  <drawing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41"/>
  <sheetViews>
    <sheetView workbookViewId="0"/>
  </sheetViews>
  <sheetFormatPr baseColWidth="10" defaultColWidth="8.83203125" defaultRowHeight="15"/>
  <cols>
    <col min="1" max="1" width="6.6640625" style="1" bestFit="1" customWidth="1"/>
    <col min="2" max="2" width="3.6640625" bestFit="1" customWidth="1"/>
    <col min="3" max="3" width="9" style="1"/>
  </cols>
  <sheetData>
    <row r="1" spans="1:7">
      <c r="A1" s="404" t="s">
        <v>395</v>
      </c>
      <c r="B1" s="404" t="s">
        <v>396</v>
      </c>
      <c r="C1" s="404" t="s">
        <v>397</v>
      </c>
      <c r="D1" s="404" t="s">
        <v>398</v>
      </c>
      <c r="E1" s="404" t="s">
        <v>399</v>
      </c>
      <c r="F1" s="404" t="s">
        <v>400</v>
      </c>
      <c r="G1" s="253" t="s">
        <v>402</v>
      </c>
    </row>
    <row r="2" spans="1:7">
      <c r="A2" s="404" t="s">
        <v>403</v>
      </c>
      <c r="B2" s="310">
        <v>1</v>
      </c>
      <c r="C2" s="404" t="s">
        <v>404</v>
      </c>
      <c r="D2" s="310">
        <v>143</v>
      </c>
      <c r="E2" s="310">
        <v>183</v>
      </c>
      <c r="F2" s="310">
        <v>260</v>
      </c>
      <c r="G2" s="310">
        <f t="shared" ref="G2:G41" si="0">D2+E2+F2</f>
        <v>586</v>
      </c>
    </row>
    <row r="3" spans="1:7">
      <c r="A3" s="404" t="s">
        <v>405</v>
      </c>
      <c r="B3" s="310">
        <v>2</v>
      </c>
      <c r="C3" s="404" t="s">
        <v>406</v>
      </c>
      <c r="D3" s="310">
        <v>10</v>
      </c>
      <c r="E3" s="310">
        <v>10</v>
      </c>
      <c r="F3" s="310">
        <v>15</v>
      </c>
      <c r="G3" s="310">
        <f t="shared" si="0"/>
        <v>35</v>
      </c>
    </row>
    <row r="4" spans="1:7">
      <c r="A4" s="404" t="s">
        <v>407</v>
      </c>
      <c r="B4" s="310">
        <v>3</v>
      </c>
      <c r="C4" s="404" t="s">
        <v>408</v>
      </c>
      <c r="D4" s="310">
        <v>80</v>
      </c>
      <c r="E4" s="310">
        <v>100</v>
      </c>
      <c r="F4" s="310">
        <v>118</v>
      </c>
      <c r="G4" s="310">
        <f t="shared" si="0"/>
        <v>298</v>
      </c>
    </row>
    <row r="5" spans="1:7">
      <c r="A5" s="404" t="s">
        <v>407</v>
      </c>
      <c r="B5" s="310">
        <v>4</v>
      </c>
      <c r="C5" s="404" t="s">
        <v>409</v>
      </c>
      <c r="D5" s="310">
        <v>135</v>
      </c>
      <c r="E5" s="310">
        <v>170</v>
      </c>
      <c r="F5" s="310">
        <v>238</v>
      </c>
      <c r="G5" s="310">
        <f t="shared" si="0"/>
        <v>543</v>
      </c>
    </row>
    <row r="6" spans="1:7">
      <c r="A6" s="404" t="s">
        <v>410</v>
      </c>
      <c r="B6" s="310">
        <v>5</v>
      </c>
      <c r="C6" s="404" t="s">
        <v>404</v>
      </c>
      <c r="D6" s="310">
        <v>140</v>
      </c>
      <c r="E6" s="310">
        <v>178</v>
      </c>
      <c r="F6" s="310">
        <v>255</v>
      </c>
      <c r="G6" s="310">
        <f t="shared" si="0"/>
        <v>573</v>
      </c>
    </row>
    <row r="7" spans="1:7">
      <c r="A7" s="404" t="s">
        <v>411</v>
      </c>
      <c r="B7" s="310">
        <v>6</v>
      </c>
      <c r="C7" s="404" t="s">
        <v>404</v>
      </c>
      <c r="D7" s="310">
        <v>148</v>
      </c>
      <c r="E7" s="310">
        <v>190</v>
      </c>
      <c r="F7" s="310">
        <v>270</v>
      </c>
      <c r="G7" s="310">
        <f t="shared" si="0"/>
        <v>608</v>
      </c>
    </row>
    <row r="8" spans="1:7">
      <c r="A8" s="404" t="s">
        <v>411</v>
      </c>
      <c r="B8" s="310">
        <v>7</v>
      </c>
      <c r="C8" s="404" t="s">
        <v>412</v>
      </c>
      <c r="D8" s="310">
        <v>76</v>
      </c>
      <c r="E8" s="310">
        <v>105</v>
      </c>
      <c r="F8" s="310">
        <v>162</v>
      </c>
      <c r="G8" s="310">
        <f t="shared" si="0"/>
        <v>343</v>
      </c>
    </row>
    <row r="9" spans="1:7">
      <c r="A9" s="404" t="s">
        <v>411</v>
      </c>
      <c r="B9" s="310">
        <v>8</v>
      </c>
      <c r="C9" s="404" t="s">
        <v>412</v>
      </c>
      <c r="D9" s="310">
        <v>75</v>
      </c>
      <c r="E9" s="310">
        <v>108</v>
      </c>
      <c r="F9" s="310">
        <v>151</v>
      </c>
      <c r="G9" s="310">
        <f t="shared" si="0"/>
        <v>334</v>
      </c>
    </row>
    <row r="10" spans="1:7">
      <c r="A10" s="404" t="s">
        <v>413</v>
      </c>
      <c r="B10" s="310">
        <v>9</v>
      </c>
      <c r="C10" s="404" t="s">
        <v>414</v>
      </c>
      <c r="D10" s="310">
        <v>98</v>
      </c>
      <c r="E10" s="310">
        <v>130</v>
      </c>
      <c r="F10" s="310">
        <v>195</v>
      </c>
      <c r="G10" s="310">
        <f t="shared" si="0"/>
        <v>423</v>
      </c>
    </row>
    <row r="11" spans="1:7">
      <c r="A11" s="404" t="s">
        <v>413</v>
      </c>
      <c r="B11" s="310">
        <v>10</v>
      </c>
      <c r="C11" s="404" t="s">
        <v>414</v>
      </c>
      <c r="D11" s="310">
        <v>111</v>
      </c>
      <c r="E11" s="310">
        <v>144</v>
      </c>
      <c r="F11" s="310">
        <v>200</v>
      </c>
      <c r="G11" s="310">
        <f t="shared" si="0"/>
        <v>455</v>
      </c>
    </row>
    <row r="12" spans="1:7">
      <c r="A12" s="404" t="s">
        <v>413</v>
      </c>
      <c r="B12" s="310">
        <v>11</v>
      </c>
      <c r="C12" s="404" t="s">
        <v>415</v>
      </c>
      <c r="D12" s="310">
        <v>130</v>
      </c>
      <c r="E12" s="310">
        <v>169</v>
      </c>
      <c r="F12" s="310">
        <v>240</v>
      </c>
      <c r="G12" s="310">
        <f t="shared" si="0"/>
        <v>539</v>
      </c>
    </row>
    <row r="13" spans="1:7">
      <c r="A13" s="404" t="s">
        <v>413</v>
      </c>
      <c r="B13" s="310">
        <v>12</v>
      </c>
      <c r="C13" s="404" t="s">
        <v>415</v>
      </c>
      <c r="D13" s="310">
        <v>137</v>
      </c>
      <c r="E13" s="310">
        <v>178</v>
      </c>
      <c r="F13" s="310">
        <v>252</v>
      </c>
      <c r="G13" s="310">
        <f t="shared" si="0"/>
        <v>567</v>
      </c>
    </row>
    <row r="14" spans="1:7">
      <c r="A14" s="404" t="s">
        <v>413</v>
      </c>
      <c r="B14" s="310">
        <v>13</v>
      </c>
      <c r="C14" s="404" t="s">
        <v>416</v>
      </c>
      <c r="D14" s="310">
        <v>49</v>
      </c>
      <c r="E14" s="310">
        <v>80</v>
      </c>
      <c r="F14" s="310">
        <v>61</v>
      </c>
      <c r="G14" s="310">
        <f t="shared" si="0"/>
        <v>190</v>
      </c>
    </row>
    <row r="15" spans="1:7">
      <c r="A15" s="404" t="s">
        <v>413</v>
      </c>
      <c r="B15" s="310">
        <v>14</v>
      </c>
      <c r="C15" s="404" t="s">
        <v>417</v>
      </c>
      <c r="D15" s="310">
        <v>40</v>
      </c>
      <c r="E15" s="310">
        <v>40</v>
      </c>
      <c r="F15" s="310">
        <v>125</v>
      </c>
      <c r="G15" s="310">
        <f t="shared" si="0"/>
        <v>205</v>
      </c>
    </row>
    <row r="16" spans="1:7">
      <c r="A16" s="404" t="s">
        <v>418</v>
      </c>
      <c r="B16" s="310">
        <v>15</v>
      </c>
      <c r="C16" s="404" t="s">
        <v>404</v>
      </c>
      <c r="D16" s="310">
        <v>152</v>
      </c>
      <c r="E16" s="310">
        <v>193</v>
      </c>
      <c r="F16" s="310">
        <v>269</v>
      </c>
      <c r="G16" s="310">
        <f t="shared" si="0"/>
        <v>614</v>
      </c>
    </row>
    <row r="17" spans="1:7">
      <c r="A17" s="404" t="s">
        <v>418</v>
      </c>
      <c r="B17" s="310">
        <v>16</v>
      </c>
      <c r="C17" s="404" t="s">
        <v>404</v>
      </c>
      <c r="D17" s="310">
        <v>152</v>
      </c>
      <c r="E17" s="310">
        <v>191</v>
      </c>
      <c r="F17" s="310">
        <v>269</v>
      </c>
      <c r="G17" s="310">
        <f t="shared" si="0"/>
        <v>612</v>
      </c>
    </row>
    <row r="18" spans="1:7">
      <c r="A18" s="404" t="s">
        <v>418</v>
      </c>
      <c r="B18" s="310">
        <v>17</v>
      </c>
      <c r="C18" s="404" t="s">
        <v>412</v>
      </c>
      <c r="D18" s="310">
        <v>81</v>
      </c>
      <c r="E18" s="310">
        <v>111</v>
      </c>
      <c r="F18" s="310">
        <v>166</v>
      </c>
      <c r="G18" s="310">
        <f t="shared" si="0"/>
        <v>358</v>
      </c>
    </row>
    <row r="19" spans="1:7">
      <c r="A19" s="404" t="s">
        <v>418</v>
      </c>
      <c r="B19" s="310">
        <v>18</v>
      </c>
      <c r="C19" s="404" t="s">
        <v>414</v>
      </c>
      <c r="D19" s="310">
        <v>116</v>
      </c>
      <c r="E19" s="310">
        <v>156</v>
      </c>
      <c r="F19" s="310">
        <v>225</v>
      </c>
      <c r="G19" s="310">
        <f t="shared" si="0"/>
        <v>497</v>
      </c>
    </row>
    <row r="20" spans="1:7">
      <c r="A20" s="404" t="s">
        <v>418</v>
      </c>
      <c r="B20" s="310">
        <v>19</v>
      </c>
      <c r="C20" s="404" t="s">
        <v>414</v>
      </c>
      <c r="D20" s="310">
        <v>132</v>
      </c>
      <c r="E20" s="310">
        <v>173</v>
      </c>
      <c r="F20" s="310">
        <v>240</v>
      </c>
      <c r="G20" s="310">
        <f t="shared" si="0"/>
        <v>545</v>
      </c>
    </row>
    <row r="21" spans="1:7">
      <c r="A21" s="404" t="s">
        <v>418</v>
      </c>
      <c r="B21" s="310">
        <v>20</v>
      </c>
      <c r="C21" s="404" t="s">
        <v>406</v>
      </c>
      <c r="D21" s="310">
        <v>10</v>
      </c>
      <c r="E21" s="310">
        <v>10</v>
      </c>
      <c r="F21" s="310">
        <v>15</v>
      </c>
      <c r="G21" s="310">
        <f t="shared" si="0"/>
        <v>35</v>
      </c>
    </row>
    <row r="22" spans="1:7">
      <c r="A22" s="404" t="s">
        <v>419</v>
      </c>
      <c r="B22" s="310">
        <v>21</v>
      </c>
      <c r="C22" s="404" t="s">
        <v>415</v>
      </c>
      <c r="D22" s="310">
        <v>147</v>
      </c>
      <c r="E22" s="310">
        <v>189</v>
      </c>
      <c r="F22" s="310">
        <v>263</v>
      </c>
      <c r="G22" s="310">
        <f t="shared" si="0"/>
        <v>599</v>
      </c>
    </row>
    <row r="23" spans="1:7">
      <c r="A23" s="404" t="s">
        <v>419</v>
      </c>
      <c r="B23" s="310">
        <v>22</v>
      </c>
      <c r="C23" s="404" t="s">
        <v>415</v>
      </c>
      <c r="D23" s="310">
        <v>143</v>
      </c>
      <c r="E23" s="310">
        <v>186</v>
      </c>
      <c r="F23" s="310">
        <v>261</v>
      </c>
      <c r="G23" s="310">
        <f t="shared" si="0"/>
        <v>590</v>
      </c>
    </row>
    <row r="24" spans="1:7">
      <c r="A24" s="404" t="s">
        <v>419</v>
      </c>
      <c r="B24" s="310">
        <v>23</v>
      </c>
      <c r="C24" s="404" t="s">
        <v>417</v>
      </c>
      <c r="D24" s="310">
        <v>40</v>
      </c>
      <c r="E24" s="310">
        <v>36</v>
      </c>
      <c r="F24" s="310">
        <v>116</v>
      </c>
      <c r="G24" s="310">
        <f t="shared" si="0"/>
        <v>192</v>
      </c>
    </row>
    <row r="25" spans="1:7">
      <c r="A25" s="404" t="s">
        <v>419</v>
      </c>
      <c r="B25" s="310">
        <v>24</v>
      </c>
      <c r="C25" s="404" t="s">
        <v>416</v>
      </c>
      <c r="D25" s="310">
        <v>55</v>
      </c>
      <c r="E25" s="310">
        <v>87</v>
      </c>
      <c r="F25" s="310">
        <v>72</v>
      </c>
      <c r="G25" s="310">
        <f t="shared" si="0"/>
        <v>214</v>
      </c>
    </row>
    <row r="26" spans="1:7">
      <c r="A26" s="404" t="s">
        <v>419</v>
      </c>
      <c r="B26" s="310">
        <v>25</v>
      </c>
      <c r="C26" s="404" t="s">
        <v>420</v>
      </c>
      <c r="D26" s="310">
        <v>15</v>
      </c>
      <c r="E26" s="310">
        <v>47</v>
      </c>
      <c r="F26" s="310">
        <v>37</v>
      </c>
      <c r="G26" s="310">
        <f t="shared" si="0"/>
        <v>99</v>
      </c>
    </row>
    <row r="27" spans="1:7">
      <c r="A27" s="404" t="s">
        <v>421</v>
      </c>
      <c r="B27" s="310">
        <v>26</v>
      </c>
      <c r="C27" s="404" t="s">
        <v>404</v>
      </c>
      <c r="D27" s="310">
        <v>147</v>
      </c>
      <c r="E27" s="310">
        <v>186</v>
      </c>
      <c r="F27" s="310">
        <v>262</v>
      </c>
      <c r="G27" s="310">
        <f t="shared" si="0"/>
        <v>595</v>
      </c>
    </row>
    <row r="28" spans="1:7">
      <c r="A28" s="404" t="s">
        <v>422</v>
      </c>
      <c r="B28" s="310">
        <v>27</v>
      </c>
      <c r="C28" s="404" t="s">
        <v>404</v>
      </c>
      <c r="D28" s="310">
        <v>153</v>
      </c>
      <c r="E28" s="310">
        <v>194</v>
      </c>
      <c r="F28" s="310">
        <v>269</v>
      </c>
      <c r="G28" s="310">
        <f t="shared" si="0"/>
        <v>616</v>
      </c>
    </row>
    <row r="29" spans="1:7">
      <c r="A29" s="404" t="s">
        <v>422</v>
      </c>
      <c r="B29" s="310">
        <v>28</v>
      </c>
      <c r="C29" s="404" t="s">
        <v>406</v>
      </c>
      <c r="D29" s="310">
        <v>11</v>
      </c>
      <c r="E29" s="310">
        <v>10</v>
      </c>
      <c r="F29" s="310">
        <v>15</v>
      </c>
      <c r="G29" s="310">
        <f t="shared" si="0"/>
        <v>36</v>
      </c>
    </row>
    <row r="30" spans="1:7">
      <c r="A30" s="404" t="s">
        <v>423</v>
      </c>
      <c r="B30" s="310">
        <v>29</v>
      </c>
      <c r="C30" s="404" t="s">
        <v>408</v>
      </c>
      <c r="D30" s="310">
        <v>70</v>
      </c>
      <c r="E30" s="310">
        <v>89</v>
      </c>
      <c r="F30" s="310">
        <v>127</v>
      </c>
      <c r="G30" s="310">
        <f t="shared" si="0"/>
        <v>286</v>
      </c>
    </row>
    <row r="31" spans="1:7">
      <c r="A31" s="404" t="s">
        <v>423</v>
      </c>
      <c r="B31" s="310">
        <v>30</v>
      </c>
      <c r="C31" s="404" t="s">
        <v>408</v>
      </c>
      <c r="D31" s="310">
        <v>87</v>
      </c>
      <c r="E31" s="310">
        <v>103</v>
      </c>
      <c r="F31" s="310">
        <v>137</v>
      </c>
      <c r="G31" s="310">
        <f t="shared" si="0"/>
        <v>327</v>
      </c>
    </row>
    <row r="32" spans="1:7">
      <c r="A32" s="404" t="s">
        <v>423</v>
      </c>
      <c r="B32" s="310">
        <v>31</v>
      </c>
      <c r="C32" s="404" t="s">
        <v>420</v>
      </c>
      <c r="D32" s="310">
        <v>16</v>
      </c>
      <c r="E32" s="310">
        <v>49</v>
      </c>
      <c r="F32" s="310">
        <v>38</v>
      </c>
      <c r="G32" s="310">
        <f t="shared" si="0"/>
        <v>103</v>
      </c>
    </row>
    <row r="33" spans="1:7">
      <c r="A33" s="404" t="s">
        <v>421</v>
      </c>
      <c r="B33" s="310">
        <v>32</v>
      </c>
      <c r="C33" s="404" t="s">
        <v>409</v>
      </c>
      <c r="D33" s="310">
        <v>129</v>
      </c>
      <c r="E33" s="310">
        <v>170</v>
      </c>
      <c r="F33" s="310">
        <v>231</v>
      </c>
      <c r="G33" s="310">
        <f t="shared" si="0"/>
        <v>530</v>
      </c>
    </row>
    <row r="34" spans="1:7">
      <c r="A34" s="404" t="s">
        <v>421</v>
      </c>
      <c r="B34" s="310">
        <v>33</v>
      </c>
      <c r="C34" s="404" t="s">
        <v>409</v>
      </c>
      <c r="D34" s="310">
        <v>135</v>
      </c>
      <c r="E34" s="310">
        <v>173</v>
      </c>
      <c r="F34" s="310">
        <v>238</v>
      </c>
      <c r="G34" s="310">
        <f t="shared" si="0"/>
        <v>546</v>
      </c>
    </row>
    <row r="35" spans="1:7">
      <c r="A35" s="404" t="s">
        <v>424</v>
      </c>
      <c r="B35" s="310">
        <v>34</v>
      </c>
      <c r="C35" s="404" t="s">
        <v>404</v>
      </c>
      <c r="D35" s="310">
        <v>148</v>
      </c>
      <c r="E35" s="310">
        <v>190</v>
      </c>
      <c r="F35" s="310">
        <v>268</v>
      </c>
      <c r="G35" s="310">
        <f t="shared" si="0"/>
        <v>606</v>
      </c>
    </row>
    <row r="36" spans="1:7">
      <c r="A36" s="404" t="s">
        <v>425</v>
      </c>
      <c r="B36" s="310">
        <v>35</v>
      </c>
      <c r="C36" s="404" t="s">
        <v>404</v>
      </c>
      <c r="D36" s="310">
        <v>147</v>
      </c>
      <c r="E36" s="310">
        <v>188</v>
      </c>
      <c r="F36" s="310">
        <v>264</v>
      </c>
      <c r="G36" s="310">
        <f t="shared" si="0"/>
        <v>599</v>
      </c>
    </row>
    <row r="37" spans="1:7">
      <c r="A37" s="404" t="s">
        <v>425</v>
      </c>
      <c r="B37" s="310">
        <v>36</v>
      </c>
      <c r="C37" s="404" t="s">
        <v>406</v>
      </c>
      <c r="D37" s="310">
        <v>10</v>
      </c>
      <c r="E37" s="310">
        <v>10</v>
      </c>
      <c r="F37" s="310">
        <v>15</v>
      </c>
      <c r="G37" s="310">
        <f t="shared" si="0"/>
        <v>35</v>
      </c>
    </row>
    <row r="38" spans="1:7">
      <c r="A38" s="404" t="s">
        <v>426</v>
      </c>
      <c r="B38" s="310">
        <v>37</v>
      </c>
      <c r="C38" s="404" t="s">
        <v>408</v>
      </c>
      <c r="D38" s="310">
        <v>92</v>
      </c>
      <c r="E38" s="310">
        <v>126</v>
      </c>
      <c r="F38" s="310">
        <v>173</v>
      </c>
      <c r="G38" s="310">
        <f t="shared" si="0"/>
        <v>391</v>
      </c>
    </row>
    <row r="39" spans="1:7">
      <c r="A39" s="404" t="s">
        <v>426</v>
      </c>
      <c r="B39" s="310">
        <v>38</v>
      </c>
      <c r="C39" s="404" t="s">
        <v>409</v>
      </c>
      <c r="D39" s="310">
        <v>130</v>
      </c>
      <c r="E39" s="310">
        <v>170</v>
      </c>
      <c r="F39" s="310">
        <v>237</v>
      </c>
      <c r="G39" s="310">
        <f t="shared" si="0"/>
        <v>537</v>
      </c>
    </row>
    <row r="40" spans="1:7">
      <c r="A40" s="404" t="s">
        <v>426</v>
      </c>
      <c r="B40" s="310">
        <v>39</v>
      </c>
      <c r="C40" s="404" t="s">
        <v>408</v>
      </c>
      <c r="D40" s="310">
        <v>87</v>
      </c>
      <c r="E40" s="310">
        <v>103</v>
      </c>
      <c r="F40" s="310">
        <v>140</v>
      </c>
      <c r="G40" s="310">
        <f t="shared" si="0"/>
        <v>330</v>
      </c>
    </row>
    <row r="41" spans="1:7">
      <c r="A41" s="404" t="s">
        <v>426</v>
      </c>
      <c r="B41" s="310">
        <v>40</v>
      </c>
      <c r="C41" s="404" t="s">
        <v>409</v>
      </c>
      <c r="D41" s="310">
        <v>141</v>
      </c>
      <c r="E41" s="310">
        <v>182</v>
      </c>
      <c r="F41" s="310">
        <v>254</v>
      </c>
      <c r="G41" s="310">
        <f t="shared" si="0"/>
        <v>577</v>
      </c>
    </row>
  </sheetData>
  <autoFilter ref="A1:G41" xr:uid="{00000000-0009-0000-0000-000006000000}"/>
  <phoneticPr fontId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Q41"/>
  <sheetViews>
    <sheetView workbookViewId="0"/>
  </sheetViews>
  <sheetFormatPr baseColWidth="10" defaultColWidth="8.83203125" defaultRowHeight="15"/>
  <cols>
    <col min="1" max="1" width="6.6640625" style="1" bestFit="1" customWidth="1"/>
    <col min="2" max="2" width="3.6640625" bestFit="1" customWidth="1"/>
    <col min="3" max="3" width="9" style="1"/>
  </cols>
  <sheetData>
    <row r="1" spans="1:17">
      <c r="A1" s="404" t="s">
        <v>394</v>
      </c>
      <c r="B1" s="404" t="s">
        <v>197</v>
      </c>
      <c r="C1" s="404" t="s">
        <v>397</v>
      </c>
      <c r="D1" s="253" t="s">
        <v>401</v>
      </c>
      <c r="E1" s="253" t="s">
        <v>427</v>
      </c>
      <c r="I1">
        <v>1</v>
      </c>
      <c r="J1">
        <v>2</v>
      </c>
      <c r="K1">
        <v>3</v>
      </c>
      <c r="L1">
        <v>4</v>
      </c>
      <c r="M1">
        <v>5</v>
      </c>
      <c r="N1">
        <v>6</v>
      </c>
      <c r="O1">
        <v>7</v>
      </c>
      <c r="P1">
        <v>8</v>
      </c>
      <c r="Q1">
        <v>9</v>
      </c>
    </row>
    <row r="2" spans="1:17">
      <c r="A2" s="404" t="s">
        <v>428</v>
      </c>
      <c r="B2" s="310">
        <v>27</v>
      </c>
      <c r="C2" s="404" t="s">
        <v>404</v>
      </c>
      <c r="D2" s="310">
        <v>616</v>
      </c>
      <c r="E2" s="310">
        <v>1</v>
      </c>
      <c r="H2" t="s">
        <v>404</v>
      </c>
      <c r="I2" s="310">
        <v>616</v>
      </c>
      <c r="J2" s="310">
        <v>614</v>
      </c>
      <c r="K2" s="310">
        <v>612</v>
      </c>
      <c r="L2" s="310">
        <v>608</v>
      </c>
      <c r="M2" s="310">
        <v>606</v>
      </c>
      <c r="N2" s="310">
        <v>599</v>
      </c>
      <c r="O2" s="310">
        <v>595</v>
      </c>
      <c r="P2" s="310">
        <v>586</v>
      </c>
      <c r="Q2" s="310">
        <v>573</v>
      </c>
    </row>
    <row r="3" spans="1:17">
      <c r="A3" s="404" t="s">
        <v>418</v>
      </c>
      <c r="B3" s="310">
        <v>15</v>
      </c>
      <c r="C3" s="404" t="s">
        <v>404</v>
      </c>
      <c r="D3" s="310">
        <v>614</v>
      </c>
      <c r="E3" s="310">
        <v>1</v>
      </c>
      <c r="H3" s="404" t="s">
        <v>415</v>
      </c>
      <c r="I3" s="310">
        <v>599</v>
      </c>
      <c r="J3" s="310">
        <v>590</v>
      </c>
      <c r="K3" s="310">
        <v>567</v>
      </c>
      <c r="L3" s="310">
        <v>539</v>
      </c>
    </row>
    <row r="4" spans="1:17">
      <c r="A4" s="404" t="s">
        <v>418</v>
      </c>
      <c r="B4" s="310">
        <v>16</v>
      </c>
      <c r="C4" s="404" t="s">
        <v>404</v>
      </c>
      <c r="D4" s="310">
        <v>612</v>
      </c>
      <c r="E4" s="310">
        <v>1</v>
      </c>
      <c r="H4" s="404" t="s">
        <v>409</v>
      </c>
      <c r="I4" s="310">
        <v>577</v>
      </c>
      <c r="J4" s="310">
        <v>546</v>
      </c>
      <c r="K4" s="310">
        <v>543</v>
      </c>
      <c r="L4" s="310">
        <v>537</v>
      </c>
      <c r="M4" s="310">
        <v>530</v>
      </c>
    </row>
    <row r="5" spans="1:17">
      <c r="A5" s="404" t="s">
        <v>411</v>
      </c>
      <c r="B5" s="310">
        <v>6</v>
      </c>
      <c r="C5" s="404" t="s">
        <v>404</v>
      </c>
      <c r="D5" s="310">
        <v>608</v>
      </c>
      <c r="E5" s="310">
        <v>1</v>
      </c>
      <c r="H5" s="404" t="s">
        <v>414</v>
      </c>
      <c r="I5">
        <v>545</v>
      </c>
      <c r="J5">
        <v>497</v>
      </c>
      <c r="K5">
        <v>455</v>
      </c>
      <c r="L5">
        <v>423</v>
      </c>
    </row>
    <row r="6" spans="1:17">
      <c r="A6" s="404" t="s">
        <v>425</v>
      </c>
      <c r="B6" s="310">
        <v>34</v>
      </c>
      <c r="C6" s="404" t="s">
        <v>404</v>
      </c>
      <c r="D6" s="310">
        <v>606</v>
      </c>
      <c r="E6" s="310">
        <v>1</v>
      </c>
      <c r="H6" s="404" t="s">
        <v>412</v>
      </c>
      <c r="I6" s="310">
        <v>358</v>
      </c>
      <c r="J6" s="310">
        <v>343</v>
      </c>
      <c r="K6" s="310">
        <v>334</v>
      </c>
    </row>
    <row r="7" spans="1:17">
      <c r="A7" s="404" t="s">
        <v>425</v>
      </c>
      <c r="B7" s="310">
        <v>35</v>
      </c>
      <c r="C7" s="404" t="s">
        <v>404</v>
      </c>
      <c r="D7" s="310">
        <v>599</v>
      </c>
      <c r="E7" s="310">
        <v>1</v>
      </c>
      <c r="H7" s="404" t="s">
        <v>408</v>
      </c>
      <c r="I7" s="310">
        <v>391</v>
      </c>
      <c r="J7" s="310">
        <v>330</v>
      </c>
      <c r="K7" s="310">
        <v>327</v>
      </c>
      <c r="L7" s="310">
        <v>298</v>
      </c>
      <c r="M7" s="310">
        <v>286</v>
      </c>
    </row>
    <row r="8" spans="1:17">
      <c r="A8" s="404" t="s">
        <v>422</v>
      </c>
      <c r="B8" s="310">
        <v>26</v>
      </c>
      <c r="C8" s="404" t="s">
        <v>404</v>
      </c>
      <c r="D8" s="310">
        <v>595</v>
      </c>
      <c r="E8" s="310">
        <v>1</v>
      </c>
      <c r="H8" s="404" t="s">
        <v>416</v>
      </c>
      <c r="I8" s="310">
        <v>214</v>
      </c>
      <c r="J8" s="310">
        <v>205</v>
      </c>
      <c r="K8" s="310">
        <v>192</v>
      </c>
      <c r="L8" s="310">
        <v>190</v>
      </c>
    </row>
    <row r="9" spans="1:17">
      <c r="A9" s="404" t="s">
        <v>429</v>
      </c>
      <c r="B9" s="310">
        <v>1</v>
      </c>
      <c r="C9" s="404" t="s">
        <v>404</v>
      </c>
      <c r="D9" s="310">
        <v>586</v>
      </c>
      <c r="E9" s="310">
        <v>1</v>
      </c>
      <c r="H9" s="404" t="s">
        <v>406</v>
      </c>
      <c r="I9" s="310">
        <v>36</v>
      </c>
      <c r="J9" s="310">
        <v>35</v>
      </c>
      <c r="K9" s="310">
        <v>35</v>
      </c>
      <c r="L9" s="310">
        <v>35</v>
      </c>
    </row>
    <row r="10" spans="1:17">
      <c r="A10" s="404" t="s">
        <v>410</v>
      </c>
      <c r="B10" s="310">
        <v>5</v>
      </c>
      <c r="C10" s="404" t="s">
        <v>404</v>
      </c>
      <c r="D10" s="310">
        <v>573</v>
      </c>
      <c r="E10" s="310">
        <v>1</v>
      </c>
    </row>
    <row r="11" spans="1:17">
      <c r="A11" s="404" t="s">
        <v>418</v>
      </c>
      <c r="B11" s="310">
        <v>21</v>
      </c>
      <c r="C11" s="404" t="s">
        <v>415</v>
      </c>
      <c r="D11" s="310">
        <v>599</v>
      </c>
      <c r="E11" s="310">
        <v>2</v>
      </c>
    </row>
    <row r="12" spans="1:17">
      <c r="A12" s="404" t="s">
        <v>418</v>
      </c>
      <c r="B12" s="310">
        <v>22</v>
      </c>
      <c r="C12" s="404" t="s">
        <v>415</v>
      </c>
      <c r="D12" s="310">
        <v>590</v>
      </c>
      <c r="E12" s="310">
        <v>2</v>
      </c>
    </row>
    <row r="13" spans="1:17">
      <c r="A13" s="404" t="s">
        <v>413</v>
      </c>
      <c r="B13" s="310">
        <v>12</v>
      </c>
      <c r="C13" s="404" t="s">
        <v>415</v>
      </c>
      <c r="D13" s="310">
        <v>567</v>
      </c>
      <c r="E13" s="310">
        <v>2</v>
      </c>
    </row>
    <row r="14" spans="1:17">
      <c r="A14" s="404" t="s">
        <v>413</v>
      </c>
      <c r="B14" s="310">
        <v>11</v>
      </c>
      <c r="C14" s="404" t="s">
        <v>415</v>
      </c>
      <c r="D14" s="310">
        <v>539</v>
      </c>
      <c r="E14" s="310">
        <v>2</v>
      </c>
    </row>
    <row r="15" spans="1:17">
      <c r="A15" s="404" t="s">
        <v>425</v>
      </c>
      <c r="B15" s="310">
        <v>40</v>
      </c>
      <c r="C15" s="404" t="s">
        <v>409</v>
      </c>
      <c r="D15" s="310">
        <v>577</v>
      </c>
      <c r="E15" s="310">
        <v>3</v>
      </c>
    </row>
    <row r="16" spans="1:17">
      <c r="A16" s="404" t="s">
        <v>422</v>
      </c>
      <c r="B16" s="310">
        <v>33</v>
      </c>
      <c r="C16" s="404" t="s">
        <v>409</v>
      </c>
      <c r="D16" s="310">
        <v>546</v>
      </c>
      <c r="E16" s="310">
        <v>3</v>
      </c>
    </row>
    <row r="17" spans="1:5">
      <c r="A17" s="404" t="s">
        <v>429</v>
      </c>
      <c r="B17" s="310">
        <v>4</v>
      </c>
      <c r="C17" s="404" t="s">
        <v>409</v>
      </c>
      <c r="D17" s="310">
        <v>543</v>
      </c>
      <c r="E17" s="310">
        <v>3</v>
      </c>
    </row>
    <row r="18" spans="1:5">
      <c r="A18" s="404" t="s">
        <v>425</v>
      </c>
      <c r="B18" s="310">
        <v>38</v>
      </c>
      <c r="C18" s="404" t="s">
        <v>409</v>
      </c>
      <c r="D18" s="310">
        <v>537</v>
      </c>
      <c r="E18" s="310">
        <v>3</v>
      </c>
    </row>
    <row r="19" spans="1:5">
      <c r="A19" s="404" t="s">
        <v>422</v>
      </c>
      <c r="B19" s="310">
        <v>32</v>
      </c>
      <c r="C19" s="404" t="s">
        <v>409</v>
      </c>
      <c r="D19" s="310">
        <v>530</v>
      </c>
      <c r="E19" s="310">
        <v>3</v>
      </c>
    </row>
    <row r="20" spans="1:5">
      <c r="A20" s="404" t="s">
        <v>418</v>
      </c>
      <c r="B20" s="310">
        <v>19</v>
      </c>
      <c r="C20" s="404" t="s">
        <v>414</v>
      </c>
      <c r="D20" s="310">
        <v>545</v>
      </c>
      <c r="E20" s="310">
        <v>4</v>
      </c>
    </row>
    <row r="21" spans="1:5">
      <c r="A21" s="404" t="s">
        <v>418</v>
      </c>
      <c r="B21" s="310">
        <v>18</v>
      </c>
      <c r="C21" s="404" t="s">
        <v>414</v>
      </c>
      <c r="D21" s="310">
        <v>497</v>
      </c>
      <c r="E21" s="310">
        <v>4</v>
      </c>
    </row>
    <row r="22" spans="1:5">
      <c r="A22" s="404" t="s">
        <v>413</v>
      </c>
      <c r="B22" s="310">
        <v>10</v>
      </c>
      <c r="C22" s="404" t="s">
        <v>414</v>
      </c>
      <c r="D22" s="310">
        <v>455</v>
      </c>
      <c r="E22" s="310">
        <v>4</v>
      </c>
    </row>
    <row r="23" spans="1:5">
      <c r="A23" s="404" t="s">
        <v>413</v>
      </c>
      <c r="B23" s="310">
        <v>9</v>
      </c>
      <c r="C23" s="404" t="s">
        <v>414</v>
      </c>
      <c r="D23" s="310">
        <v>423</v>
      </c>
      <c r="E23" s="310">
        <v>4</v>
      </c>
    </row>
    <row r="24" spans="1:5">
      <c r="A24" s="404" t="s">
        <v>418</v>
      </c>
      <c r="B24" s="310">
        <v>17</v>
      </c>
      <c r="C24" s="404" t="s">
        <v>412</v>
      </c>
      <c r="D24" s="310">
        <v>358</v>
      </c>
      <c r="E24" s="310">
        <v>5</v>
      </c>
    </row>
    <row r="25" spans="1:5">
      <c r="A25" s="404" t="s">
        <v>411</v>
      </c>
      <c r="B25" s="310">
        <v>7</v>
      </c>
      <c r="C25" s="404" t="s">
        <v>412</v>
      </c>
      <c r="D25" s="310">
        <v>343</v>
      </c>
      <c r="E25" s="310">
        <v>5</v>
      </c>
    </row>
    <row r="26" spans="1:5">
      <c r="A26" s="404" t="s">
        <v>411</v>
      </c>
      <c r="B26" s="310">
        <v>8</v>
      </c>
      <c r="C26" s="404" t="s">
        <v>412</v>
      </c>
      <c r="D26" s="310">
        <v>334</v>
      </c>
      <c r="E26" s="310">
        <v>5</v>
      </c>
    </row>
    <row r="27" spans="1:5">
      <c r="A27" s="404" t="s">
        <v>425</v>
      </c>
      <c r="B27" s="310">
        <v>37</v>
      </c>
      <c r="C27" s="404" t="s">
        <v>408</v>
      </c>
      <c r="D27" s="310">
        <v>391</v>
      </c>
      <c r="E27" s="310">
        <v>6</v>
      </c>
    </row>
    <row r="28" spans="1:5">
      <c r="A28" s="404" t="s">
        <v>425</v>
      </c>
      <c r="B28" s="310">
        <v>39</v>
      </c>
      <c r="C28" s="404" t="s">
        <v>408</v>
      </c>
      <c r="D28" s="310">
        <v>330</v>
      </c>
      <c r="E28" s="310">
        <v>6</v>
      </c>
    </row>
    <row r="29" spans="1:5">
      <c r="A29" s="404" t="s">
        <v>422</v>
      </c>
      <c r="B29" s="310">
        <v>30</v>
      </c>
      <c r="C29" s="404" t="s">
        <v>408</v>
      </c>
      <c r="D29" s="310">
        <v>327</v>
      </c>
      <c r="E29" s="310">
        <v>6</v>
      </c>
    </row>
    <row r="30" spans="1:5">
      <c r="A30" s="404" t="s">
        <v>429</v>
      </c>
      <c r="B30" s="310">
        <v>3</v>
      </c>
      <c r="C30" s="404" t="s">
        <v>408</v>
      </c>
      <c r="D30" s="310">
        <v>298</v>
      </c>
      <c r="E30" s="310">
        <v>6</v>
      </c>
    </row>
    <row r="31" spans="1:5">
      <c r="A31" s="404" t="s">
        <v>422</v>
      </c>
      <c r="B31" s="310">
        <v>29</v>
      </c>
      <c r="C31" s="404" t="s">
        <v>408</v>
      </c>
      <c r="D31" s="310">
        <v>286</v>
      </c>
      <c r="E31" s="310">
        <v>6</v>
      </c>
    </row>
    <row r="32" spans="1:5">
      <c r="A32" s="404" t="s">
        <v>418</v>
      </c>
      <c r="B32" s="310">
        <v>24</v>
      </c>
      <c r="C32" s="404" t="s">
        <v>416</v>
      </c>
      <c r="D32" s="310">
        <v>214</v>
      </c>
      <c r="E32" s="310">
        <v>7</v>
      </c>
    </row>
    <row r="33" spans="1:5">
      <c r="A33" s="404" t="s">
        <v>413</v>
      </c>
      <c r="B33" s="310">
        <v>14</v>
      </c>
      <c r="C33" s="404" t="s">
        <v>417</v>
      </c>
      <c r="D33" s="310">
        <v>205</v>
      </c>
      <c r="E33" s="310">
        <v>7</v>
      </c>
    </row>
    <row r="34" spans="1:5">
      <c r="A34" s="404" t="s">
        <v>418</v>
      </c>
      <c r="B34" s="310">
        <v>23</v>
      </c>
      <c r="C34" s="404" t="s">
        <v>417</v>
      </c>
      <c r="D34" s="310">
        <v>192</v>
      </c>
      <c r="E34" s="310">
        <v>7</v>
      </c>
    </row>
    <row r="35" spans="1:5">
      <c r="A35" s="404" t="s">
        <v>413</v>
      </c>
      <c r="B35" s="310">
        <v>13</v>
      </c>
      <c r="C35" s="404" t="s">
        <v>416</v>
      </c>
      <c r="D35" s="310">
        <v>190</v>
      </c>
      <c r="E35" s="310">
        <v>7</v>
      </c>
    </row>
    <row r="36" spans="1:5">
      <c r="A36" s="404" t="s">
        <v>422</v>
      </c>
      <c r="B36" s="310">
        <v>31</v>
      </c>
      <c r="C36" s="404" t="s">
        <v>420</v>
      </c>
      <c r="D36" s="310">
        <v>103</v>
      </c>
      <c r="E36" s="310">
        <v>8</v>
      </c>
    </row>
    <row r="37" spans="1:5">
      <c r="A37" s="404" t="s">
        <v>430</v>
      </c>
      <c r="B37" s="310">
        <v>25</v>
      </c>
      <c r="C37" s="404" t="s">
        <v>420</v>
      </c>
      <c r="D37" s="310">
        <v>99</v>
      </c>
      <c r="E37" s="310">
        <v>8</v>
      </c>
    </row>
    <row r="38" spans="1:5">
      <c r="A38" s="404" t="s">
        <v>421</v>
      </c>
      <c r="B38" s="310">
        <v>28</v>
      </c>
      <c r="C38" s="404" t="s">
        <v>406</v>
      </c>
      <c r="D38" s="310">
        <v>36</v>
      </c>
      <c r="E38" s="310">
        <v>9</v>
      </c>
    </row>
    <row r="39" spans="1:5">
      <c r="A39" s="404" t="s">
        <v>407</v>
      </c>
      <c r="B39" s="310">
        <v>2</v>
      </c>
      <c r="C39" s="404" t="s">
        <v>406</v>
      </c>
      <c r="D39" s="310">
        <v>35</v>
      </c>
      <c r="E39" s="310">
        <v>9</v>
      </c>
    </row>
    <row r="40" spans="1:5">
      <c r="A40" s="404" t="s">
        <v>419</v>
      </c>
      <c r="B40" s="310">
        <v>20</v>
      </c>
      <c r="C40" s="404" t="s">
        <v>406</v>
      </c>
      <c r="D40" s="310">
        <v>35</v>
      </c>
      <c r="E40" s="310">
        <v>9</v>
      </c>
    </row>
    <row r="41" spans="1:5">
      <c r="A41" s="404" t="s">
        <v>426</v>
      </c>
      <c r="B41" s="310">
        <v>36</v>
      </c>
      <c r="C41" s="404" t="s">
        <v>406</v>
      </c>
      <c r="D41" s="310">
        <v>35</v>
      </c>
      <c r="E41" s="310">
        <v>9</v>
      </c>
    </row>
  </sheetData>
  <autoFilter ref="A1:E41" xr:uid="{00000000-0009-0000-0000-000007000000}">
    <sortState ref="A2:E41">
      <sortCondition ref="E1"/>
    </sortState>
  </autoFilter>
  <phoneticPr fontId="1"/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3:E11"/>
  <sheetViews>
    <sheetView workbookViewId="0"/>
  </sheetViews>
  <sheetFormatPr baseColWidth="10" defaultColWidth="8.83203125" defaultRowHeight="15"/>
  <cols>
    <col min="2" max="2" width="35.1640625" bestFit="1" customWidth="1"/>
    <col min="3" max="3" width="6.5" bestFit="1" customWidth="1"/>
    <col min="4" max="4" width="23.6640625" bestFit="1" customWidth="1"/>
  </cols>
  <sheetData>
    <row r="3" spans="2:5">
      <c r="B3" s="453" t="s">
        <v>452</v>
      </c>
    </row>
    <row r="4" spans="2:5">
      <c r="B4" s="453"/>
    </row>
    <row r="5" spans="2:5" ht="16" thickBot="1">
      <c r="B5" s="453" t="s">
        <v>453</v>
      </c>
    </row>
    <row r="6" spans="2:5" ht="16" thickBot="1">
      <c r="B6" s="447" t="s">
        <v>434</v>
      </c>
      <c r="C6" s="448" t="s">
        <v>435</v>
      </c>
      <c r="D6" s="448" t="s">
        <v>436</v>
      </c>
      <c r="E6" s="448" t="s">
        <v>437</v>
      </c>
    </row>
    <row r="7" spans="2:5" ht="31" thickBot="1">
      <c r="B7" s="449" t="s">
        <v>438</v>
      </c>
      <c r="C7" s="450" t="s">
        <v>439</v>
      </c>
      <c r="D7" s="451" t="s">
        <v>440</v>
      </c>
      <c r="E7" s="450" t="s">
        <v>441</v>
      </c>
    </row>
    <row r="8" spans="2:5" ht="16" thickBot="1">
      <c r="B8" s="449" t="s">
        <v>442</v>
      </c>
      <c r="C8" s="450" t="s">
        <v>443</v>
      </c>
      <c r="D8" s="451" t="s">
        <v>444</v>
      </c>
      <c r="E8" s="450" t="s">
        <v>445</v>
      </c>
    </row>
    <row r="9" spans="2:5" ht="16" thickBot="1">
      <c r="B9" s="449" t="s">
        <v>446</v>
      </c>
      <c r="C9" s="450" t="s">
        <v>443</v>
      </c>
      <c r="D9" s="451" t="s">
        <v>447</v>
      </c>
      <c r="E9" s="450" t="s">
        <v>149</v>
      </c>
    </row>
    <row r="10" spans="2:5">
      <c r="B10" s="452" t="s">
        <v>448</v>
      </c>
      <c r="C10" s="633" t="s">
        <v>450</v>
      </c>
      <c r="D10" s="635" t="s">
        <v>451</v>
      </c>
      <c r="E10" s="633" t="s">
        <v>149</v>
      </c>
    </row>
    <row r="11" spans="2:5" ht="16" thickBot="1">
      <c r="B11" s="449" t="s">
        <v>449</v>
      </c>
      <c r="C11" s="634"/>
      <c r="D11" s="636"/>
      <c r="E11" s="634"/>
    </row>
  </sheetData>
  <mergeCells count="3">
    <mergeCell ref="C10:C11"/>
    <mergeCell ref="D10:D11"/>
    <mergeCell ref="E10:E11"/>
  </mergeCells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3F1BFF-ADC3-F84D-9E9E-6AFFB743BCE3}">
  <dimension ref="B2:D4"/>
  <sheetViews>
    <sheetView workbookViewId="0">
      <selection activeCell="D12" sqref="D12"/>
    </sheetView>
  </sheetViews>
  <sheetFormatPr baseColWidth="10" defaultRowHeight="15"/>
  <cols>
    <col min="4" max="4" width="108.5" bestFit="1" customWidth="1"/>
  </cols>
  <sheetData>
    <row r="2" spans="2:4">
      <c r="B2" t="s">
        <v>113</v>
      </c>
      <c r="C2" t="s">
        <v>598</v>
      </c>
      <c r="D2" t="s">
        <v>600</v>
      </c>
    </row>
    <row r="3" spans="2:4">
      <c r="B3" t="s">
        <v>597</v>
      </c>
      <c r="C3" t="s">
        <v>599</v>
      </c>
      <c r="D3" t="s">
        <v>601</v>
      </c>
    </row>
    <row r="4" spans="2:4">
      <c r="B4" t="s">
        <v>597</v>
      </c>
      <c r="C4" t="s">
        <v>599</v>
      </c>
      <c r="D4" t="s">
        <v>602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46BEA-5A12-9045-837B-D020B33ADB52}">
  <dimension ref="J2"/>
  <sheetViews>
    <sheetView topLeftCell="A28" zoomScale="115" zoomScaleNormal="115" workbookViewId="0">
      <selection activeCell="I41" sqref="I41"/>
    </sheetView>
  </sheetViews>
  <sheetFormatPr baseColWidth="10" defaultColWidth="8.83203125" defaultRowHeight="15"/>
  <cols>
    <col min="3" max="3" width="8.6640625" bestFit="1" customWidth="1"/>
    <col min="5" max="7" width="13.83203125" bestFit="1" customWidth="1"/>
    <col min="8" max="8" width="12.6640625" bestFit="1" customWidth="1"/>
    <col min="10" max="13" width="13.83203125" bestFit="1" customWidth="1"/>
    <col min="14" max="14" width="11.1640625" bestFit="1" customWidth="1"/>
  </cols>
  <sheetData>
    <row r="2" spans="10:10">
      <c r="J2" t="s">
        <v>574</v>
      </c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/>
  </sheetPr>
  <dimension ref="A1:AO158"/>
  <sheetViews>
    <sheetView topLeftCell="A9" workbookViewId="0">
      <selection activeCell="V134" sqref="V134"/>
    </sheetView>
  </sheetViews>
  <sheetFormatPr baseColWidth="10" defaultColWidth="8.6640625" defaultRowHeight="15"/>
  <cols>
    <col min="1" max="1" width="9.33203125" bestFit="1" customWidth="1"/>
    <col min="2" max="2" width="23.6640625" customWidth="1"/>
    <col min="3" max="8" width="8.6640625" customWidth="1"/>
    <col min="10" max="16" width="8.6640625" customWidth="1"/>
    <col min="17" max="17" width="7.6640625" bestFit="1" customWidth="1"/>
    <col min="32" max="32" width="23.6640625" style="163" customWidth="1"/>
    <col min="33" max="41" width="8.6640625" style="163"/>
  </cols>
  <sheetData>
    <row r="1" spans="1:9" ht="26">
      <c r="A1" s="155" t="s">
        <v>119</v>
      </c>
    </row>
    <row r="4" spans="1:9" ht="16" thickBot="1">
      <c r="A4" s="402" t="s">
        <v>120</v>
      </c>
    </row>
    <row r="5" spans="1:9" ht="16" thickBot="1">
      <c r="B5" s="156"/>
      <c r="C5" s="157" t="s">
        <v>121</v>
      </c>
      <c r="D5" s="157" t="s">
        <v>122</v>
      </c>
      <c r="E5" s="157" t="s">
        <v>123</v>
      </c>
      <c r="F5" s="157" t="s">
        <v>124</v>
      </c>
      <c r="G5" s="157" t="s">
        <v>125</v>
      </c>
      <c r="H5" s="157" t="s">
        <v>126</v>
      </c>
      <c r="I5" s="158" t="s">
        <v>127</v>
      </c>
    </row>
    <row r="6" spans="1:9" ht="16" thickTop="1">
      <c r="B6" s="159" t="s">
        <v>128</v>
      </c>
      <c r="C6" s="63">
        <v>5</v>
      </c>
      <c r="D6" s="63">
        <v>2</v>
      </c>
      <c r="E6" s="63">
        <v>2</v>
      </c>
      <c r="F6" s="63">
        <v>2</v>
      </c>
      <c r="G6" s="63">
        <v>2</v>
      </c>
      <c r="H6" s="63">
        <v>2</v>
      </c>
      <c r="I6" s="64">
        <v>2</v>
      </c>
    </row>
    <row r="7" spans="1:9">
      <c r="B7" s="160" t="s">
        <v>129</v>
      </c>
      <c r="C7" s="161"/>
      <c r="D7" s="161"/>
      <c r="E7" s="161"/>
      <c r="F7" s="161"/>
      <c r="G7" s="161"/>
      <c r="H7" s="161"/>
      <c r="I7" s="162"/>
    </row>
    <row r="8" spans="1:9">
      <c r="B8" s="160" t="s">
        <v>130</v>
      </c>
      <c r="C8" s="161"/>
      <c r="D8" s="161">
        <v>5</v>
      </c>
      <c r="E8" s="161">
        <v>5</v>
      </c>
      <c r="F8" s="161">
        <v>5</v>
      </c>
      <c r="G8" s="161"/>
      <c r="H8" s="161"/>
      <c r="I8" s="162"/>
    </row>
    <row r="9" spans="1:9">
      <c r="B9" s="160" t="s">
        <v>131</v>
      </c>
      <c r="C9" s="161"/>
      <c r="D9" s="161"/>
      <c r="E9" s="161"/>
      <c r="F9" s="161"/>
      <c r="G9" s="161">
        <v>5</v>
      </c>
      <c r="H9" s="161">
        <v>5</v>
      </c>
      <c r="I9" s="162"/>
    </row>
    <row r="10" spans="1:9">
      <c r="B10" s="160" t="s">
        <v>132</v>
      </c>
      <c r="C10" s="161"/>
      <c r="D10" s="161"/>
      <c r="E10" s="161"/>
      <c r="F10" s="161"/>
      <c r="G10" s="161"/>
      <c r="H10" s="161"/>
      <c r="I10" s="162"/>
    </row>
    <row r="11" spans="1:9">
      <c r="B11" s="160" t="s">
        <v>133</v>
      </c>
      <c r="C11" s="161"/>
      <c r="D11" s="161">
        <v>25</v>
      </c>
      <c r="E11" s="161"/>
      <c r="F11" s="161"/>
      <c r="G11" s="161"/>
      <c r="H11" s="161"/>
      <c r="I11" s="162"/>
    </row>
    <row r="12" spans="1:9">
      <c r="B12" s="160" t="s">
        <v>134</v>
      </c>
      <c r="C12" s="161"/>
      <c r="D12" s="161"/>
      <c r="E12" s="161">
        <v>4</v>
      </c>
      <c r="F12" s="161"/>
      <c r="G12" s="161"/>
      <c r="H12" s="161"/>
      <c r="I12" s="162"/>
    </row>
    <row r="13" spans="1:9">
      <c r="B13" s="160" t="s">
        <v>135</v>
      </c>
      <c r="C13" s="161"/>
      <c r="D13" s="161"/>
      <c r="E13" s="161">
        <v>16</v>
      </c>
      <c r="F13" s="161">
        <v>8</v>
      </c>
      <c r="G13" s="161"/>
      <c r="H13" s="161"/>
      <c r="I13" s="162"/>
    </row>
    <row r="14" spans="1:9" ht="30">
      <c r="B14" s="160" t="s">
        <v>136</v>
      </c>
      <c r="C14" s="161"/>
      <c r="D14" s="161"/>
      <c r="E14" s="161"/>
      <c r="F14" s="161">
        <v>2</v>
      </c>
      <c r="G14" s="161"/>
      <c r="H14" s="161"/>
      <c r="I14" s="162"/>
    </row>
    <row r="15" spans="1:9" ht="30">
      <c r="B15" s="160" t="s">
        <v>137</v>
      </c>
      <c r="C15" s="161"/>
      <c r="D15" s="161"/>
      <c r="E15" s="161"/>
      <c r="F15" s="161">
        <v>2</v>
      </c>
      <c r="G15" s="161"/>
      <c r="H15" s="161"/>
      <c r="I15" s="162"/>
    </row>
    <row r="16" spans="1:9" ht="30">
      <c r="B16" s="160" t="s">
        <v>138</v>
      </c>
      <c r="C16" s="161"/>
      <c r="D16" s="161"/>
      <c r="E16" s="161"/>
      <c r="F16" s="161">
        <v>2</v>
      </c>
      <c r="G16" s="161"/>
      <c r="H16" s="161"/>
      <c r="I16" s="162"/>
    </row>
    <row r="17" spans="1:39" ht="30">
      <c r="B17" s="160" t="s">
        <v>139</v>
      </c>
      <c r="C17" s="161"/>
      <c r="D17" s="161"/>
      <c r="E17" s="161"/>
      <c r="F17" s="161">
        <v>6</v>
      </c>
      <c r="G17" s="161"/>
      <c r="H17" s="161"/>
      <c r="I17" s="162"/>
    </row>
    <row r="18" spans="1:39" ht="30">
      <c r="B18" s="160" t="s">
        <v>140</v>
      </c>
      <c r="C18" s="161"/>
      <c r="D18" s="161"/>
      <c r="E18" s="161"/>
      <c r="F18" s="161"/>
      <c r="G18" s="161">
        <v>6</v>
      </c>
      <c r="H18" s="161"/>
      <c r="I18" s="162"/>
    </row>
    <row r="19" spans="1:39" ht="30">
      <c r="B19" s="160" t="s">
        <v>141</v>
      </c>
      <c r="C19" s="161"/>
      <c r="D19" s="161"/>
      <c r="E19" s="161"/>
      <c r="F19" s="161"/>
      <c r="G19" s="161">
        <v>6</v>
      </c>
      <c r="H19" s="161"/>
      <c r="I19" s="162"/>
    </row>
    <row r="20" spans="1:39">
      <c r="B20" s="160" t="s">
        <v>142</v>
      </c>
      <c r="C20" s="161"/>
      <c r="D20" s="161"/>
      <c r="E20" s="161">
        <v>3</v>
      </c>
      <c r="F20" s="161">
        <v>5</v>
      </c>
      <c r="G20" s="161">
        <v>10</v>
      </c>
      <c r="H20" s="161">
        <v>25</v>
      </c>
      <c r="I20" s="162">
        <v>30</v>
      </c>
    </row>
    <row r="21" spans="1:39">
      <c r="B21" s="160" t="s">
        <v>143</v>
      </c>
      <c r="C21" s="161"/>
      <c r="D21" s="161"/>
      <c r="E21" s="161">
        <v>3</v>
      </c>
      <c r="F21" s="161">
        <v>3</v>
      </c>
      <c r="G21" s="161">
        <v>3</v>
      </c>
      <c r="H21" s="161"/>
      <c r="I21" s="162"/>
    </row>
    <row r="22" spans="1:39" ht="16" thickBot="1">
      <c r="B22" s="164" t="s">
        <v>144</v>
      </c>
      <c r="C22" s="165">
        <f t="shared" ref="C22:I22" si="0">SUM(C6:C21)</f>
        <v>5</v>
      </c>
      <c r="D22" s="165">
        <f t="shared" si="0"/>
        <v>32</v>
      </c>
      <c r="E22" s="165">
        <f t="shared" si="0"/>
        <v>33</v>
      </c>
      <c r="F22" s="165">
        <f t="shared" si="0"/>
        <v>35</v>
      </c>
      <c r="G22" s="165">
        <f t="shared" si="0"/>
        <v>32</v>
      </c>
      <c r="H22" s="165">
        <f t="shared" si="0"/>
        <v>32</v>
      </c>
      <c r="I22" s="165">
        <f t="shared" si="0"/>
        <v>32</v>
      </c>
    </row>
    <row r="25" spans="1:39" ht="16" thickBot="1">
      <c r="A25" s="403" t="s">
        <v>145</v>
      </c>
    </row>
    <row r="26" spans="1:39" ht="16" thickBot="1">
      <c r="B26" s="156"/>
      <c r="C26" s="157" t="s">
        <v>121</v>
      </c>
      <c r="D26" s="157" t="s">
        <v>122</v>
      </c>
      <c r="E26" s="157" t="s">
        <v>123</v>
      </c>
      <c r="F26" s="157" t="s">
        <v>124</v>
      </c>
      <c r="G26" s="157" t="s">
        <v>125</v>
      </c>
      <c r="H26" s="157" t="s">
        <v>126</v>
      </c>
      <c r="I26" s="158" t="s">
        <v>127</v>
      </c>
      <c r="AF26" s="166"/>
      <c r="AG26" s="167" t="s">
        <v>121</v>
      </c>
      <c r="AH26" s="167" t="s">
        <v>122</v>
      </c>
      <c r="AI26" s="167" t="s">
        <v>123</v>
      </c>
      <c r="AJ26" s="167" t="s">
        <v>124</v>
      </c>
      <c r="AK26" s="167" t="s">
        <v>125</v>
      </c>
      <c r="AL26" s="167" t="s">
        <v>126</v>
      </c>
      <c r="AM26" s="167" t="s">
        <v>127</v>
      </c>
    </row>
    <row r="27" spans="1:39" ht="16" thickTop="1">
      <c r="B27" s="159" t="s">
        <v>146</v>
      </c>
      <c r="C27" s="63">
        <f>AG27</f>
        <v>11.5</v>
      </c>
      <c r="D27" s="63">
        <f t="shared" ref="D27:I42" si="1">AH27</f>
        <v>13</v>
      </c>
      <c r="E27" s="63">
        <f t="shared" si="1"/>
        <v>2.5</v>
      </c>
      <c r="F27" s="63">
        <f t="shared" si="1"/>
        <v>5</v>
      </c>
      <c r="G27" s="63">
        <f t="shared" si="1"/>
        <v>3</v>
      </c>
      <c r="H27" s="63">
        <f t="shared" si="1"/>
        <v>0</v>
      </c>
      <c r="I27" s="63">
        <f t="shared" si="1"/>
        <v>0</v>
      </c>
      <c r="AF27" s="168" t="s">
        <v>146</v>
      </c>
      <c r="AG27" s="163">
        <f t="shared" ref="AG27:AM42" si="2">AG48+AG82+AG115</f>
        <v>11.5</v>
      </c>
      <c r="AH27" s="163">
        <f t="shared" si="2"/>
        <v>13</v>
      </c>
      <c r="AI27" s="163">
        <f t="shared" si="2"/>
        <v>2.5</v>
      </c>
      <c r="AJ27" s="163">
        <f t="shared" si="2"/>
        <v>5</v>
      </c>
      <c r="AK27" s="163">
        <f t="shared" si="2"/>
        <v>3</v>
      </c>
      <c r="AL27" s="163">
        <f t="shared" si="2"/>
        <v>0</v>
      </c>
      <c r="AM27" s="163">
        <f t="shared" si="2"/>
        <v>0</v>
      </c>
    </row>
    <row r="28" spans="1:39">
      <c r="B28" s="160" t="s">
        <v>129</v>
      </c>
      <c r="C28" s="63">
        <f t="shared" ref="C28:C42" si="3">AG28</f>
        <v>0</v>
      </c>
      <c r="D28" s="63">
        <f t="shared" si="1"/>
        <v>4</v>
      </c>
      <c r="E28" s="63">
        <f t="shared" si="1"/>
        <v>6</v>
      </c>
      <c r="F28" s="63">
        <f t="shared" si="1"/>
        <v>5</v>
      </c>
      <c r="G28" s="63">
        <f t="shared" si="1"/>
        <v>21</v>
      </c>
      <c r="H28" s="63">
        <f t="shared" si="1"/>
        <v>0</v>
      </c>
      <c r="I28" s="63">
        <f t="shared" si="1"/>
        <v>0</v>
      </c>
      <c r="AF28" s="168" t="s">
        <v>129</v>
      </c>
      <c r="AG28" s="163">
        <f t="shared" si="2"/>
        <v>0</v>
      </c>
      <c r="AH28" s="163">
        <f t="shared" si="2"/>
        <v>4</v>
      </c>
      <c r="AI28" s="163">
        <f t="shared" si="2"/>
        <v>6</v>
      </c>
      <c r="AJ28" s="163">
        <f t="shared" si="2"/>
        <v>5</v>
      </c>
      <c r="AK28" s="163">
        <f t="shared" si="2"/>
        <v>21</v>
      </c>
      <c r="AL28" s="163">
        <f t="shared" si="2"/>
        <v>0</v>
      </c>
      <c r="AM28" s="163">
        <f t="shared" si="2"/>
        <v>0</v>
      </c>
    </row>
    <row r="29" spans="1:39">
      <c r="B29" s="160" t="s">
        <v>130</v>
      </c>
      <c r="C29" s="63">
        <f t="shared" si="3"/>
        <v>0</v>
      </c>
      <c r="D29" s="63">
        <f t="shared" si="1"/>
        <v>6</v>
      </c>
      <c r="E29" s="63">
        <f t="shared" si="1"/>
        <v>16</v>
      </c>
      <c r="F29" s="63">
        <f t="shared" si="1"/>
        <v>15</v>
      </c>
      <c r="G29" s="63">
        <f t="shared" si="1"/>
        <v>0</v>
      </c>
      <c r="H29" s="63">
        <f t="shared" si="1"/>
        <v>0</v>
      </c>
      <c r="I29" s="63">
        <f t="shared" si="1"/>
        <v>0</v>
      </c>
      <c r="AF29" s="168" t="s">
        <v>130</v>
      </c>
      <c r="AG29" s="163">
        <f t="shared" si="2"/>
        <v>0</v>
      </c>
      <c r="AH29" s="163">
        <f t="shared" si="2"/>
        <v>6</v>
      </c>
      <c r="AI29" s="163">
        <f t="shared" si="2"/>
        <v>16</v>
      </c>
      <c r="AJ29" s="163">
        <f t="shared" si="2"/>
        <v>15</v>
      </c>
      <c r="AK29" s="163">
        <f t="shared" si="2"/>
        <v>0</v>
      </c>
      <c r="AL29" s="163">
        <f t="shared" si="2"/>
        <v>0</v>
      </c>
      <c r="AM29" s="163">
        <f t="shared" si="2"/>
        <v>0</v>
      </c>
    </row>
    <row r="30" spans="1:39">
      <c r="B30" s="160" t="s">
        <v>131</v>
      </c>
      <c r="C30" s="63">
        <f t="shared" si="3"/>
        <v>0</v>
      </c>
      <c r="D30" s="63">
        <f t="shared" si="1"/>
        <v>0</v>
      </c>
      <c r="E30" s="63">
        <f t="shared" si="1"/>
        <v>0</v>
      </c>
      <c r="F30" s="63">
        <f t="shared" si="1"/>
        <v>0</v>
      </c>
      <c r="G30" s="63">
        <f t="shared" si="1"/>
        <v>4</v>
      </c>
      <c r="H30" s="63">
        <f t="shared" si="1"/>
        <v>0</v>
      </c>
      <c r="I30" s="63">
        <f t="shared" si="1"/>
        <v>0</v>
      </c>
      <c r="AF30" s="168" t="s">
        <v>131</v>
      </c>
      <c r="AG30" s="163">
        <f t="shared" si="2"/>
        <v>0</v>
      </c>
      <c r="AH30" s="163">
        <f t="shared" si="2"/>
        <v>0</v>
      </c>
      <c r="AI30" s="163">
        <f t="shared" si="2"/>
        <v>0</v>
      </c>
      <c r="AJ30" s="163">
        <f t="shared" si="2"/>
        <v>0</v>
      </c>
      <c r="AK30" s="163">
        <f t="shared" si="2"/>
        <v>4</v>
      </c>
      <c r="AL30" s="163">
        <f t="shared" si="2"/>
        <v>0</v>
      </c>
      <c r="AM30" s="163">
        <f t="shared" si="2"/>
        <v>0</v>
      </c>
    </row>
    <row r="31" spans="1:39">
      <c r="B31" s="160" t="s">
        <v>132</v>
      </c>
      <c r="C31" s="63">
        <f t="shared" si="3"/>
        <v>0</v>
      </c>
      <c r="D31" s="63">
        <f t="shared" si="1"/>
        <v>6</v>
      </c>
      <c r="E31" s="63">
        <f t="shared" si="1"/>
        <v>0</v>
      </c>
      <c r="F31" s="63">
        <f t="shared" si="1"/>
        <v>0</v>
      </c>
      <c r="G31" s="63">
        <f t="shared" si="1"/>
        <v>0</v>
      </c>
      <c r="H31" s="63">
        <f t="shared" si="1"/>
        <v>0</v>
      </c>
      <c r="I31" s="63">
        <f t="shared" si="1"/>
        <v>0</v>
      </c>
      <c r="AF31" s="168" t="s">
        <v>132</v>
      </c>
      <c r="AG31" s="163">
        <f t="shared" si="2"/>
        <v>0</v>
      </c>
      <c r="AH31" s="163">
        <f t="shared" si="2"/>
        <v>6</v>
      </c>
      <c r="AI31" s="163">
        <f t="shared" si="2"/>
        <v>0</v>
      </c>
      <c r="AJ31" s="163">
        <f t="shared" si="2"/>
        <v>0</v>
      </c>
      <c r="AK31" s="163">
        <f t="shared" si="2"/>
        <v>0</v>
      </c>
      <c r="AL31" s="163">
        <f t="shared" si="2"/>
        <v>0</v>
      </c>
      <c r="AM31" s="163">
        <f t="shared" si="2"/>
        <v>0</v>
      </c>
    </row>
    <row r="32" spans="1:39">
      <c r="B32" s="160" t="s">
        <v>133</v>
      </c>
      <c r="C32" s="63">
        <f t="shared" si="3"/>
        <v>2</v>
      </c>
      <c r="D32" s="63">
        <f t="shared" si="1"/>
        <v>12</v>
      </c>
      <c r="E32" s="63">
        <f t="shared" si="1"/>
        <v>0</v>
      </c>
      <c r="F32" s="63">
        <f t="shared" si="1"/>
        <v>0</v>
      </c>
      <c r="G32" s="63">
        <f t="shared" si="1"/>
        <v>0</v>
      </c>
      <c r="H32" s="63">
        <f t="shared" si="1"/>
        <v>0</v>
      </c>
      <c r="I32" s="63">
        <f t="shared" si="1"/>
        <v>0</v>
      </c>
      <c r="AF32" s="168" t="s">
        <v>133</v>
      </c>
      <c r="AG32" s="163">
        <f t="shared" si="2"/>
        <v>2</v>
      </c>
      <c r="AH32" s="163">
        <f t="shared" si="2"/>
        <v>12</v>
      </c>
      <c r="AI32" s="163">
        <f t="shared" si="2"/>
        <v>0</v>
      </c>
      <c r="AJ32" s="163">
        <f t="shared" si="2"/>
        <v>0</v>
      </c>
      <c r="AK32" s="163">
        <f t="shared" si="2"/>
        <v>0</v>
      </c>
      <c r="AL32" s="163">
        <f t="shared" si="2"/>
        <v>0</v>
      </c>
      <c r="AM32" s="163">
        <f t="shared" si="2"/>
        <v>0</v>
      </c>
    </row>
    <row r="33" spans="2:39">
      <c r="B33" s="160" t="s">
        <v>134</v>
      </c>
      <c r="C33" s="63">
        <f t="shared" si="3"/>
        <v>0</v>
      </c>
      <c r="D33" s="63">
        <f t="shared" si="1"/>
        <v>0</v>
      </c>
      <c r="E33" s="63">
        <f t="shared" si="1"/>
        <v>4</v>
      </c>
      <c r="F33" s="63">
        <f t="shared" si="1"/>
        <v>0</v>
      </c>
      <c r="G33" s="63">
        <f t="shared" si="1"/>
        <v>4</v>
      </c>
      <c r="H33" s="63">
        <f t="shared" si="1"/>
        <v>0</v>
      </c>
      <c r="I33" s="63">
        <f t="shared" si="1"/>
        <v>0</v>
      </c>
      <c r="AF33" s="168" t="s">
        <v>134</v>
      </c>
      <c r="AG33" s="163">
        <f t="shared" si="2"/>
        <v>0</v>
      </c>
      <c r="AH33" s="163">
        <f t="shared" si="2"/>
        <v>0</v>
      </c>
      <c r="AI33" s="163">
        <f t="shared" si="2"/>
        <v>4</v>
      </c>
      <c r="AJ33" s="163">
        <f t="shared" si="2"/>
        <v>0</v>
      </c>
      <c r="AK33" s="163">
        <f t="shared" si="2"/>
        <v>4</v>
      </c>
      <c r="AL33" s="163">
        <f t="shared" si="2"/>
        <v>0</v>
      </c>
      <c r="AM33" s="163">
        <f t="shared" si="2"/>
        <v>0</v>
      </c>
    </row>
    <row r="34" spans="2:39">
      <c r="B34" s="160" t="s">
        <v>135</v>
      </c>
      <c r="C34" s="63">
        <f t="shared" si="3"/>
        <v>0</v>
      </c>
      <c r="D34" s="63">
        <f t="shared" si="1"/>
        <v>0</v>
      </c>
      <c r="E34" s="63">
        <f t="shared" si="1"/>
        <v>1</v>
      </c>
      <c r="F34" s="63">
        <f t="shared" si="1"/>
        <v>0</v>
      </c>
      <c r="G34" s="63">
        <f t="shared" si="1"/>
        <v>1</v>
      </c>
      <c r="H34" s="63">
        <f t="shared" si="1"/>
        <v>0</v>
      </c>
      <c r="I34" s="63">
        <f t="shared" si="1"/>
        <v>0</v>
      </c>
      <c r="AF34" s="168" t="s">
        <v>135</v>
      </c>
      <c r="AG34" s="163">
        <f t="shared" si="2"/>
        <v>0</v>
      </c>
      <c r="AH34" s="163">
        <f t="shared" si="2"/>
        <v>0</v>
      </c>
      <c r="AI34" s="163">
        <f t="shared" si="2"/>
        <v>1</v>
      </c>
      <c r="AJ34" s="163">
        <f t="shared" si="2"/>
        <v>0</v>
      </c>
      <c r="AK34" s="163">
        <f t="shared" si="2"/>
        <v>1</v>
      </c>
      <c r="AL34" s="163">
        <f t="shared" si="2"/>
        <v>0</v>
      </c>
      <c r="AM34" s="163">
        <f t="shared" si="2"/>
        <v>0</v>
      </c>
    </row>
    <row r="35" spans="2:39" ht="30">
      <c r="B35" s="160" t="s">
        <v>136</v>
      </c>
      <c r="C35" s="63">
        <f t="shared" si="3"/>
        <v>0</v>
      </c>
      <c r="D35" s="63">
        <f t="shared" si="1"/>
        <v>0</v>
      </c>
      <c r="E35" s="63">
        <f t="shared" si="1"/>
        <v>2.5</v>
      </c>
      <c r="F35" s="63">
        <f t="shared" si="1"/>
        <v>2</v>
      </c>
      <c r="G35" s="63">
        <f t="shared" si="1"/>
        <v>4</v>
      </c>
      <c r="H35" s="63">
        <f t="shared" si="1"/>
        <v>0</v>
      </c>
      <c r="I35" s="63">
        <f t="shared" si="1"/>
        <v>0</v>
      </c>
      <c r="AF35" s="168" t="s">
        <v>136</v>
      </c>
      <c r="AG35" s="163">
        <f t="shared" si="2"/>
        <v>0</v>
      </c>
      <c r="AH35" s="163">
        <f t="shared" si="2"/>
        <v>0</v>
      </c>
      <c r="AI35" s="163">
        <f t="shared" si="2"/>
        <v>2.5</v>
      </c>
      <c r="AJ35" s="163">
        <f t="shared" si="2"/>
        <v>2</v>
      </c>
      <c r="AK35" s="163">
        <f t="shared" si="2"/>
        <v>4</v>
      </c>
      <c r="AL35" s="163">
        <f t="shared" si="2"/>
        <v>0</v>
      </c>
      <c r="AM35" s="163">
        <f t="shared" si="2"/>
        <v>0</v>
      </c>
    </row>
    <row r="36" spans="2:39" ht="30">
      <c r="B36" s="160" t="s">
        <v>137</v>
      </c>
      <c r="C36" s="63">
        <f t="shared" si="3"/>
        <v>0</v>
      </c>
      <c r="D36" s="63">
        <f t="shared" si="1"/>
        <v>0</v>
      </c>
      <c r="E36" s="63">
        <f t="shared" si="1"/>
        <v>0</v>
      </c>
      <c r="F36" s="63">
        <f t="shared" si="1"/>
        <v>1</v>
      </c>
      <c r="G36" s="63">
        <f t="shared" si="1"/>
        <v>0</v>
      </c>
      <c r="H36" s="63">
        <f t="shared" si="1"/>
        <v>0</v>
      </c>
      <c r="I36" s="63">
        <f t="shared" si="1"/>
        <v>0</v>
      </c>
      <c r="AF36" s="168" t="s">
        <v>137</v>
      </c>
      <c r="AG36" s="163">
        <f t="shared" si="2"/>
        <v>0</v>
      </c>
      <c r="AH36" s="163">
        <f t="shared" si="2"/>
        <v>0</v>
      </c>
      <c r="AI36" s="163">
        <f t="shared" si="2"/>
        <v>0</v>
      </c>
      <c r="AJ36" s="163">
        <f t="shared" si="2"/>
        <v>1</v>
      </c>
      <c r="AK36" s="163">
        <f t="shared" si="2"/>
        <v>0</v>
      </c>
      <c r="AL36" s="163">
        <f t="shared" si="2"/>
        <v>0</v>
      </c>
      <c r="AM36" s="163">
        <f t="shared" si="2"/>
        <v>0</v>
      </c>
    </row>
    <row r="37" spans="2:39" ht="30">
      <c r="B37" s="160" t="s">
        <v>138</v>
      </c>
      <c r="C37" s="63">
        <f t="shared" si="3"/>
        <v>0</v>
      </c>
      <c r="D37" s="63">
        <f t="shared" si="1"/>
        <v>0</v>
      </c>
      <c r="E37" s="63">
        <f t="shared" si="1"/>
        <v>0</v>
      </c>
      <c r="F37" s="63">
        <f t="shared" si="1"/>
        <v>1</v>
      </c>
      <c r="G37" s="63">
        <f t="shared" si="1"/>
        <v>2</v>
      </c>
      <c r="H37" s="63">
        <f t="shared" si="1"/>
        <v>0</v>
      </c>
      <c r="I37" s="63">
        <f t="shared" si="1"/>
        <v>0</v>
      </c>
      <c r="AF37" s="168" t="s">
        <v>138</v>
      </c>
      <c r="AG37" s="163">
        <f t="shared" si="2"/>
        <v>0</v>
      </c>
      <c r="AH37" s="163">
        <f t="shared" si="2"/>
        <v>0</v>
      </c>
      <c r="AI37" s="163">
        <f t="shared" si="2"/>
        <v>0</v>
      </c>
      <c r="AJ37" s="163">
        <f t="shared" si="2"/>
        <v>1</v>
      </c>
      <c r="AK37" s="163">
        <f t="shared" si="2"/>
        <v>2</v>
      </c>
      <c r="AL37" s="163">
        <f t="shared" si="2"/>
        <v>0</v>
      </c>
      <c r="AM37" s="163">
        <f t="shared" si="2"/>
        <v>0</v>
      </c>
    </row>
    <row r="38" spans="2:39" ht="30">
      <c r="B38" s="160" t="s">
        <v>139</v>
      </c>
      <c r="C38" s="63">
        <f t="shared" si="3"/>
        <v>0</v>
      </c>
      <c r="D38" s="63">
        <f t="shared" si="1"/>
        <v>4</v>
      </c>
      <c r="E38" s="63">
        <f t="shared" si="1"/>
        <v>10</v>
      </c>
      <c r="F38" s="63">
        <f t="shared" si="1"/>
        <v>1</v>
      </c>
      <c r="G38" s="63">
        <f t="shared" si="1"/>
        <v>0</v>
      </c>
      <c r="H38" s="63">
        <f t="shared" si="1"/>
        <v>0</v>
      </c>
      <c r="I38" s="63">
        <f t="shared" si="1"/>
        <v>0</v>
      </c>
      <c r="AF38" s="168" t="s">
        <v>139</v>
      </c>
      <c r="AG38" s="163">
        <f t="shared" si="2"/>
        <v>0</v>
      </c>
      <c r="AH38" s="163">
        <f t="shared" si="2"/>
        <v>4</v>
      </c>
      <c r="AI38" s="163">
        <f t="shared" si="2"/>
        <v>10</v>
      </c>
      <c r="AJ38" s="163">
        <f t="shared" si="2"/>
        <v>1</v>
      </c>
      <c r="AK38" s="163">
        <f t="shared" si="2"/>
        <v>0</v>
      </c>
      <c r="AL38" s="163">
        <f t="shared" si="2"/>
        <v>0</v>
      </c>
      <c r="AM38" s="163">
        <f t="shared" si="2"/>
        <v>0</v>
      </c>
    </row>
    <row r="39" spans="2:39" ht="30">
      <c r="B39" s="160" t="s">
        <v>140</v>
      </c>
      <c r="C39" s="63">
        <f t="shared" si="3"/>
        <v>0</v>
      </c>
      <c r="D39" s="63">
        <f t="shared" si="1"/>
        <v>0</v>
      </c>
      <c r="E39" s="63">
        <f t="shared" si="1"/>
        <v>1</v>
      </c>
      <c r="F39" s="63">
        <f t="shared" si="1"/>
        <v>0</v>
      </c>
      <c r="G39" s="63">
        <f t="shared" si="1"/>
        <v>0</v>
      </c>
      <c r="H39" s="63">
        <f t="shared" si="1"/>
        <v>0</v>
      </c>
      <c r="I39" s="63">
        <f t="shared" si="1"/>
        <v>0</v>
      </c>
      <c r="AF39" s="168" t="s">
        <v>140</v>
      </c>
      <c r="AG39" s="163">
        <f t="shared" si="2"/>
        <v>0</v>
      </c>
      <c r="AH39" s="163">
        <f t="shared" si="2"/>
        <v>0</v>
      </c>
      <c r="AI39" s="163">
        <f t="shared" si="2"/>
        <v>1</v>
      </c>
      <c r="AJ39" s="163">
        <f t="shared" si="2"/>
        <v>0</v>
      </c>
      <c r="AK39" s="163">
        <f t="shared" si="2"/>
        <v>0</v>
      </c>
      <c r="AL39" s="163">
        <f t="shared" si="2"/>
        <v>0</v>
      </c>
      <c r="AM39" s="163">
        <f t="shared" si="2"/>
        <v>0</v>
      </c>
    </row>
    <row r="40" spans="2:39" ht="30">
      <c r="B40" s="160" t="s">
        <v>141</v>
      </c>
      <c r="C40" s="63">
        <f t="shared" si="3"/>
        <v>0</v>
      </c>
      <c r="D40" s="63">
        <f t="shared" si="1"/>
        <v>0</v>
      </c>
      <c r="E40" s="63">
        <f t="shared" si="1"/>
        <v>4</v>
      </c>
      <c r="F40" s="63">
        <f t="shared" si="1"/>
        <v>0</v>
      </c>
      <c r="G40" s="63">
        <f t="shared" si="1"/>
        <v>0</v>
      </c>
      <c r="H40" s="63">
        <f t="shared" si="1"/>
        <v>0</v>
      </c>
      <c r="I40" s="63">
        <f t="shared" si="1"/>
        <v>0</v>
      </c>
      <c r="AF40" s="168" t="s">
        <v>141</v>
      </c>
      <c r="AG40" s="163">
        <f t="shared" si="2"/>
        <v>0</v>
      </c>
      <c r="AH40" s="163">
        <f t="shared" si="2"/>
        <v>0</v>
      </c>
      <c r="AI40" s="163">
        <f t="shared" si="2"/>
        <v>4</v>
      </c>
      <c r="AJ40" s="163">
        <f t="shared" si="2"/>
        <v>0</v>
      </c>
      <c r="AK40" s="163">
        <f t="shared" si="2"/>
        <v>0</v>
      </c>
      <c r="AL40" s="163">
        <f t="shared" si="2"/>
        <v>0</v>
      </c>
      <c r="AM40" s="163">
        <f t="shared" si="2"/>
        <v>0</v>
      </c>
    </row>
    <row r="41" spans="2:39">
      <c r="B41" s="160" t="s">
        <v>142</v>
      </c>
      <c r="C41" s="63">
        <f t="shared" si="3"/>
        <v>0</v>
      </c>
      <c r="D41" s="63">
        <f t="shared" si="1"/>
        <v>0</v>
      </c>
      <c r="E41" s="63">
        <f t="shared" si="1"/>
        <v>14</v>
      </c>
      <c r="F41" s="63">
        <f t="shared" si="1"/>
        <v>17</v>
      </c>
      <c r="G41" s="63">
        <f t="shared" si="1"/>
        <v>22</v>
      </c>
      <c r="H41" s="63">
        <f t="shared" si="1"/>
        <v>0</v>
      </c>
      <c r="I41" s="63">
        <f t="shared" si="1"/>
        <v>0</v>
      </c>
      <c r="AF41" s="168" t="s">
        <v>142</v>
      </c>
      <c r="AG41" s="163">
        <f t="shared" si="2"/>
        <v>0</v>
      </c>
      <c r="AH41" s="163">
        <f t="shared" si="2"/>
        <v>0</v>
      </c>
      <c r="AI41" s="163">
        <f t="shared" si="2"/>
        <v>14</v>
      </c>
      <c r="AJ41" s="163">
        <f t="shared" si="2"/>
        <v>17</v>
      </c>
      <c r="AK41" s="163">
        <f t="shared" si="2"/>
        <v>22</v>
      </c>
      <c r="AL41" s="163">
        <f t="shared" si="2"/>
        <v>0</v>
      </c>
      <c r="AM41" s="163">
        <f t="shared" si="2"/>
        <v>0</v>
      </c>
    </row>
    <row r="42" spans="2:39">
      <c r="B42" s="160" t="s">
        <v>147</v>
      </c>
      <c r="C42" s="63">
        <f t="shared" si="3"/>
        <v>0</v>
      </c>
      <c r="D42" s="63">
        <f t="shared" si="1"/>
        <v>0</v>
      </c>
      <c r="E42" s="63">
        <f t="shared" si="1"/>
        <v>3</v>
      </c>
      <c r="F42" s="63">
        <f t="shared" si="1"/>
        <v>1</v>
      </c>
      <c r="G42" s="63">
        <f t="shared" si="1"/>
        <v>0</v>
      </c>
      <c r="H42" s="63">
        <f t="shared" si="1"/>
        <v>0</v>
      </c>
      <c r="I42" s="63">
        <f t="shared" si="1"/>
        <v>0</v>
      </c>
      <c r="AF42" s="168" t="s">
        <v>147</v>
      </c>
      <c r="AG42" s="163">
        <f t="shared" si="2"/>
        <v>0</v>
      </c>
      <c r="AH42" s="163">
        <f t="shared" si="2"/>
        <v>0</v>
      </c>
      <c r="AI42" s="163">
        <f t="shared" si="2"/>
        <v>3</v>
      </c>
      <c r="AJ42" s="163">
        <f t="shared" si="2"/>
        <v>1</v>
      </c>
      <c r="AK42" s="163">
        <f t="shared" si="2"/>
        <v>0</v>
      </c>
      <c r="AL42" s="163">
        <f t="shared" si="2"/>
        <v>0</v>
      </c>
      <c r="AM42" s="163">
        <f t="shared" si="2"/>
        <v>0</v>
      </c>
    </row>
    <row r="43" spans="2:39" ht="16" thickBot="1">
      <c r="B43" s="164" t="s">
        <v>144</v>
      </c>
      <c r="C43" s="165">
        <f t="shared" ref="C43:I43" si="4">SUM(C27:C42)</f>
        <v>13.5</v>
      </c>
      <c r="D43" s="165">
        <f t="shared" si="4"/>
        <v>45</v>
      </c>
      <c r="E43" s="165">
        <f t="shared" si="4"/>
        <v>64</v>
      </c>
      <c r="F43" s="165">
        <f t="shared" si="4"/>
        <v>48</v>
      </c>
      <c r="G43" s="165">
        <f t="shared" si="4"/>
        <v>61</v>
      </c>
      <c r="H43" s="165">
        <f t="shared" si="4"/>
        <v>0</v>
      </c>
      <c r="I43" s="165">
        <f t="shared" si="4"/>
        <v>0</v>
      </c>
      <c r="AF43" s="169" t="s">
        <v>148</v>
      </c>
      <c r="AG43" s="163">
        <f>SUM(AG27:AG42)</f>
        <v>13.5</v>
      </c>
      <c r="AH43" s="163">
        <f t="shared" ref="AH43:AM43" si="5">SUM(AH27:AH42)</f>
        <v>45</v>
      </c>
      <c r="AI43" s="163">
        <f t="shared" si="5"/>
        <v>64</v>
      </c>
      <c r="AJ43" s="163">
        <f t="shared" si="5"/>
        <v>48</v>
      </c>
      <c r="AK43" s="163">
        <f t="shared" si="5"/>
        <v>61</v>
      </c>
      <c r="AL43" s="163">
        <f t="shared" si="5"/>
        <v>0</v>
      </c>
      <c r="AM43" s="163">
        <f t="shared" si="5"/>
        <v>0</v>
      </c>
    </row>
    <row r="45" spans="2:39">
      <c r="B45" s="170"/>
      <c r="C45" s="171"/>
      <c r="D45" s="171"/>
      <c r="E45" s="171"/>
      <c r="F45" s="171"/>
      <c r="G45" s="171"/>
      <c r="H45" s="171"/>
      <c r="I45" s="171"/>
    </row>
    <row r="46" spans="2:39" ht="16" thickBot="1">
      <c r="B46" s="172" t="s">
        <v>149</v>
      </c>
      <c r="AF46" s="163" t="s">
        <v>150</v>
      </c>
    </row>
    <row r="47" spans="2:39" ht="16" thickBot="1">
      <c r="B47" s="173"/>
      <c r="C47" s="174" t="s">
        <v>151</v>
      </c>
      <c r="D47" s="175" t="s">
        <v>152</v>
      </c>
      <c r="E47" s="175" t="s">
        <v>153</v>
      </c>
      <c r="F47" s="176" t="s">
        <v>154</v>
      </c>
      <c r="G47" s="174" t="s">
        <v>155</v>
      </c>
      <c r="H47" s="175" t="s">
        <v>156</v>
      </c>
      <c r="I47" s="175" t="s">
        <v>157</v>
      </c>
      <c r="J47" s="176" t="s">
        <v>158</v>
      </c>
      <c r="K47" s="177" t="s">
        <v>159</v>
      </c>
      <c r="L47" s="175" t="s">
        <v>160</v>
      </c>
      <c r="M47" s="175" t="s">
        <v>161</v>
      </c>
      <c r="N47" s="175" t="s">
        <v>162</v>
      </c>
      <c r="O47" s="175" t="s">
        <v>163</v>
      </c>
      <c r="P47" s="175" t="s">
        <v>164</v>
      </c>
      <c r="Q47" s="175" t="s">
        <v>165</v>
      </c>
      <c r="R47" s="176" t="s">
        <v>166</v>
      </c>
      <c r="S47" s="175" t="s">
        <v>167</v>
      </c>
      <c r="T47" s="175" t="s">
        <v>168</v>
      </c>
      <c r="U47" s="175" t="s">
        <v>169</v>
      </c>
      <c r="V47" s="176" t="s">
        <v>170</v>
      </c>
      <c r="W47" s="175" t="s">
        <v>171</v>
      </c>
      <c r="X47" s="175" t="s">
        <v>172</v>
      </c>
      <c r="Y47" s="175" t="s">
        <v>173</v>
      </c>
      <c r="Z47" s="176" t="s">
        <v>174</v>
      </c>
      <c r="AA47" s="175" t="s">
        <v>175</v>
      </c>
      <c r="AB47" s="175" t="s">
        <v>176</v>
      </c>
      <c r="AC47" s="175" t="s">
        <v>177</v>
      </c>
      <c r="AD47" s="176" t="s">
        <v>178</v>
      </c>
      <c r="AF47" s="166"/>
      <c r="AG47" s="167" t="s">
        <v>121</v>
      </c>
      <c r="AH47" s="167" t="s">
        <v>122</v>
      </c>
      <c r="AI47" s="167" t="s">
        <v>123</v>
      </c>
      <c r="AJ47" s="167" t="s">
        <v>124</v>
      </c>
      <c r="AK47" s="167" t="s">
        <v>125</v>
      </c>
      <c r="AL47" s="167" t="s">
        <v>126</v>
      </c>
      <c r="AM47" s="167" t="s">
        <v>127</v>
      </c>
    </row>
    <row r="48" spans="2:39" ht="16" thickTop="1">
      <c r="B48" s="178" t="s">
        <v>179</v>
      </c>
      <c r="C48" s="179"/>
      <c r="D48" s="180"/>
      <c r="E48" s="180">
        <v>2</v>
      </c>
      <c r="F48" s="181">
        <v>4.5</v>
      </c>
      <c r="G48" s="179">
        <v>2</v>
      </c>
      <c r="H48" s="180">
        <v>2</v>
      </c>
      <c r="I48" s="180">
        <v>3</v>
      </c>
      <c r="J48" s="181">
        <v>1</v>
      </c>
      <c r="K48" s="179">
        <v>2</v>
      </c>
      <c r="L48" s="180"/>
      <c r="M48" s="180"/>
      <c r="N48" s="181">
        <v>0.5</v>
      </c>
      <c r="O48" s="182"/>
      <c r="P48" s="180"/>
      <c r="Q48" s="180">
        <v>3</v>
      </c>
      <c r="R48" s="181"/>
      <c r="S48" s="182">
        <v>1</v>
      </c>
      <c r="T48" s="180">
        <v>1</v>
      </c>
      <c r="U48" s="180"/>
      <c r="V48" s="181">
        <v>1</v>
      </c>
      <c r="W48" s="182"/>
      <c r="X48" s="180"/>
      <c r="Y48" s="180"/>
      <c r="Z48" s="181"/>
      <c r="AA48" s="182"/>
      <c r="AB48" s="180"/>
      <c r="AC48" s="180"/>
      <c r="AD48" s="181"/>
      <c r="AF48" s="168" t="s">
        <v>179</v>
      </c>
      <c r="AG48" s="163">
        <f>SUM(C48:F48)</f>
        <v>6.5</v>
      </c>
      <c r="AH48" s="163">
        <f>SUM(G48:J48)</f>
        <v>8</v>
      </c>
      <c r="AI48" s="163">
        <f>SUM(K48:N48)</f>
        <v>2.5</v>
      </c>
      <c r="AJ48" s="163">
        <f>SUM(O48:R48)</f>
        <v>3</v>
      </c>
      <c r="AK48" s="163">
        <f>SUM(S48:V48)</f>
        <v>3</v>
      </c>
      <c r="AL48" s="163">
        <f>SUM(W48:Z48)</f>
        <v>0</v>
      </c>
      <c r="AM48" s="163">
        <f>SUM(AA48:AD48)</f>
        <v>0</v>
      </c>
    </row>
    <row r="49" spans="2:41">
      <c r="B49" s="178" t="s">
        <v>129</v>
      </c>
      <c r="C49" s="179"/>
      <c r="D49" s="180"/>
      <c r="E49" s="180"/>
      <c r="F49" s="181"/>
      <c r="G49" s="179"/>
      <c r="H49" s="180"/>
      <c r="I49" s="180"/>
      <c r="J49" s="181"/>
      <c r="K49" s="179"/>
      <c r="L49" s="180"/>
      <c r="M49" s="180"/>
      <c r="N49" s="181"/>
      <c r="O49" s="182"/>
      <c r="P49" s="180"/>
      <c r="Q49" s="180"/>
      <c r="R49" s="181"/>
      <c r="S49" s="182"/>
      <c r="T49" s="180"/>
      <c r="U49" s="180">
        <v>2</v>
      </c>
      <c r="V49" s="181"/>
      <c r="W49" s="182"/>
      <c r="X49" s="180"/>
      <c r="Y49" s="180"/>
      <c r="Z49" s="181"/>
      <c r="AA49" s="182"/>
      <c r="AB49" s="180"/>
      <c r="AC49" s="180"/>
      <c r="AD49" s="181"/>
      <c r="AF49" s="168" t="s">
        <v>129</v>
      </c>
      <c r="AG49" s="163">
        <f t="shared" ref="AG49:AG63" si="6">SUM(C49:F49)</f>
        <v>0</v>
      </c>
      <c r="AH49" s="163">
        <f t="shared" ref="AH49:AH63" si="7">SUM(G49:J49)</f>
        <v>0</v>
      </c>
      <c r="AI49" s="163">
        <f t="shared" ref="AI49:AI63" si="8">SUM(K49:N49)</f>
        <v>0</v>
      </c>
      <c r="AJ49" s="163">
        <f t="shared" ref="AJ49:AJ63" si="9">SUM(O49:R49)</f>
        <v>0</v>
      </c>
      <c r="AK49" s="163">
        <f t="shared" ref="AK49:AK63" si="10">SUM(S49:V49)</f>
        <v>2</v>
      </c>
      <c r="AL49" s="163">
        <f t="shared" ref="AL49:AL63" si="11">SUM(W49:Z49)</f>
        <v>0</v>
      </c>
      <c r="AM49" s="163">
        <f t="shared" ref="AM49:AM63" si="12">SUM(AA49:AD49)</f>
        <v>0</v>
      </c>
    </row>
    <row r="50" spans="2:41">
      <c r="B50" s="178" t="s">
        <v>130</v>
      </c>
      <c r="C50" s="179"/>
      <c r="D50" s="180"/>
      <c r="E50" s="180"/>
      <c r="F50" s="181"/>
      <c r="G50" s="179"/>
      <c r="H50" s="180"/>
      <c r="I50" s="180"/>
      <c r="J50" s="181"/>
      <c r="K50" s="179"/>
      <c r="L50" s="180">
        <v>2</v>
      </c>
      <c r="M50" s="180"/>
      <c r="N50" s="181"/>
      <c r="O50" s="182"/>
      <c r="P50" s="180"/>
      <c r="Q50" s="180">
        <v>5</v>
      </c>
      <c r="R50" s="181"/>
      <c r="S50" s="182"/>
      <c r="T50" s="180"/>
      <c r="U50" s="180"/>
      <c r="V50" s="181"/>
      <c r="W50" s="182"/>
      <c r="X50" s="180"/>
      <c r="Y50" s="180"/>
      <c r="Z50" s="181"/>
      <c r="AA50" s="182"/>
      <c r="AB50" s="180"/>
      <c r="AC50" s="180"/>
      <c r="AD50" s="181"/>
      <c r="AF50" s="168" t="s">
        <v>130</v>
      </c>
      <c r="AG50" s="163">
        <f t="shared" si="6"/>
        <v>0</v>
      </c>
      <c r="AH50" s="163">
        <f t="shared" si="7"/>
        <v>0</v>
      </c>
      <c r="AI50" s="163">
        <f t="shared" si="8"/>
        <v>2</v>
      </c>
      <c r="AJ50" s="163">
        <f t="shared" si="9"/>
        <v>5</v>
      </c>
      <c r="AK50" s="163">
        <f t="shared" si="10"/>
        <v>0</v>
      </c>
      <c r="AL50" s="163">
        <f t="shared" si="11"/>
        <v>0</v>
      </c>
      <c r="AM50" s="163">
        <f t="shared" si="12"/>
        <v>0</v>
      </c>
    </row>
    <row r="51" spans="2:41">
      <c r="B51" s="178" t="s">
        <v>131</v>
      </c>
      <c r="C51" s="179"/>
      <c r="D51" s="180"/>
      <c r="E51" s="180"/>
      <c r="F51" s="181"/>
      <c r="G51" s="179"/>
      <c r="H51" s="180"/>
      <c r="I51" s="180"/>
      <c r="J51" s="181"/>
      <c r="K51" s="179"/>
      <c r="L51" s="180"/>
      <c r="M51" s="180"/>
      <c r="N51" s="181"/>
      <c r="O51" s="182"/>
      <c r="P51" s="180"/>
      <c r="Q51" s="180"/>
      <c r="R51" s="181"/>
      <c r="S51" s="182"/>
      <c r="T51" s="180"/>
      <c r="U51" s="180">
        <v>2</v>
      </c>
      <c r="V51" s="181">
        <v>2</v>
      </c>
      <c r="W51" s="182"/>
      <c r="X51" s="180"/>
      <c r="Y51" s="180"/>
      <c r="Z51" s="181"/>
      <c r="AA51" s="182"/>
      <c r="AB51" s="180"/>
      <c r="AC51" s="180"/>
      <c r="AD51" s="181"/>
      <c r="AF51" s="168" t="s">
        <v>131</v>
      </c>
      <c r="AG51" s="163">
        <f t="shared" si="6"/>
        <v>0</v>
      </c>
      <c r="AH51" s="163">
        <f t="shared" si="7"/>
        <v>0</v>
      </c>
      <c r="AI51" s="163">
        <f t="shared" si="8"/>
        <v>0</v>
      </c>
      <c r="AJ51" s="163">
        <f t="shared" si="9"/>
        <v>0</v>
      </c>
      <c r="AK51" s="163">
        <f t="shared" si="10"/>
        <v>4</v>
      </c>
      <c r="AL51" s="163">
        <f t="shared" si="11"/>
        <v>0</v>
      </c>
      <c r="AM51" s="163">
        <f t="shared" si="12"/>
        <v>0</v>
      </c>
    </row>
    <row r="52" spans="2:41">
      <c r="B52" s="178" t="s">
        <v>132</v>
      </c>
      <c r="C52" s="179"/>
      <c r="D52" s="180"/>
      <c r="E52" s="180"/>
      <c r="F52" s="181"/>
      <c r="G52" s="179"/>
      <c r="H52" s="180"/>
      <c r="I52" s="180">
        <v>3</v>
      </c>
      <c r="J52" s="181">
        <v>3</v>
      </c>
      <c r="K52" s="179"/>
      <c r="L52" s="180"/>
      <c r="M52" s="180"/>
      <c r="N52" s="181"/>
      <c r="O52" s="182"/>
      <c r="P52" s="180"/>
      <c r="Q52" s="180"/>
      <c r="R52" s="181"/>
      <c r="S52" s="182"/>
      <c r="T52" s="180"/>
      <c r="U52" s="180"/>
      <c r="V52" s="181"/>
      <c r="W52" s="182"/>
      <c r="X52" s="180"/>
      <c r="Y52" s="180"/>
      <c r="Z52" s="181"/>
      <c r="AA52" s="182"/>
      <c r="AB52" s="180"/>
      <c r="AC52" s="180"/>
      <c r="AD52" s="181"/>
      <c r="AF52" s="168" t="s">
        <v>132</v>
      </c>
      <c r="AG52" s="163">
        <f t="shared" si="6"/>
        <v>0</v>
      </c>
      <c r="AH52" s="163">
        <f t="shared" si="7"/>
        <v>6</v>
      </c>
      <c r="AI52" s="163">
        <f t="shared" si="8"/>
        <v>0</v>
      </c>
      <c r="AJ52" s="163">
        <f t="shared" si="9"/>
        <v>0</v>
      </c>
      <c r="AK52" s="163">
        <f t="shared" si="10"/>
        <v>0</v>
      </c>
      <c r="AL52" s="163">
        <f t="shared" si="11"/>
        <v>0</v>
      </c>
      <c r="AM52" s="163">
        <f t="shared" si="12"/>
        <v>0</v>
      </c>
    </row>
    <row r="53" spans="2:41">
      <c r="B53" s="183" t="s">
        <v>133</v>
      </c>
      <c r="C53" s="184"/>
      <c r="D53" s="185"/>
      <c r="E53" s="185"/>
      <c r="F53" s="186">
        <v>2</v>
      </c>
      <c r="G53" s="184">
        <v>1</v>
      </c>
      <c r="H53" s="185">
        <v>1</v>
      </c>
      <c r="I53" s="185">
        <v>1</v>
      </c>
      <c r="J53" s="186">
        <v>3.5</v>
      </c>
      <c r="K53" s="184"/>
      <c r="L53" s="185"/>
      <c r="M53" s="185"/>
      <c r="N53" s="186"/>
      <c r="O53" s="187"/>
      <c r="P53" s="185"/>
      <c r="Q53" s="185"/>
      <c r="R53" s="186"/>
      <c r="S53" s="187"/>
      <c r="T53" s="185"/>
      <c r="U53" s="185"/>
      <c r="V53" s="186"/>
      <c r="W53" s="187"/>
      <c r="X53" s="185"/>
      <c r="Y53" s="185"/>
      <c r="Z53" s="186"/>
      <c r="AA53" s="187"/>
      <c r="AB53" s="185"/>
      <c r="AC53" s="185"/>
      <c r="AD53" s="186"/>
      <c r="AF53" s="168" t="s">
        <v>133</v>
      </c>
      <c r="AG53" s="163">
        <f t="shared" si="6"/>
        <v>2</v>
      </c>
      <c r="AH53" s="163">
        <f t="shared" si="7"/>
        <v>6.5</v>
      </c>
      <c r="AI53" s="163">
        <f t="shared" si="8"/>
        <v>0</v>
      </c>
      <c r="AJ53" s="163">
        <f t="shared" si="9"/>
        <v>0</v>
      </c>
      <c r="AK53" s="163">
        <f t="shared" si="10"/>
        <v>0</v>
      </c>
      <c r="AL53" s="163">
        <f t="shared" si="11"/>
        <v>0</v>
      </c>
      <c r="AM53" s="163">
        <f t="shared" si="12"/>
        <v>0</v>
      </c>
    </row>
    <row r="54" spans="2:41">
      <c r="B54" s="183" t="s">
        <v>134</v>
      </c>
      <c r="C54" s="184"/>
      <c r="D54" s="185"/>
      <c r="E54" s="185"/>
      <c r="F54" s="186"/>
      <c r="G54" s="184"/>
      <c r="H54" s="185"/>
      <c r="I54" s="185"/>
      <c r="J54" s="186"/>
      <c r="K54" s="184"/>
      <c r="L54" s="185"/>
      <c r="M54" s="185"/>
      <c r="N54" s="186"/>
      <c r="O54" s="187"/>
      <c r="P54" s="185"/>
      <c r="Q54" s="185"/>
      <c r="R54" s="186"/>
      <c r="S54" s="187"/>
      <c r="T54" s="185"/>
      <c r="U54" s="185">
        <v>1</v>
      </c>
      <c r="V54" s="186"/>
      <c r="W54" s="187"/>
      <c r="X54" s="185"/>
      <c r="Y54" s="185"/>
      <c r="Z54" s="186"/>
      <c r="AA54" s="187"/>
      <c r="AB54" s="185"/>
      <c r="AC54" s="185"/>
      <c r="AD54" s="186"/>
      <c r="AF54" s="168" t="s">
        <v>134</v>
      </c>
      <c r="AG54" s="163">
        <f t="shared" si="6"/>
        <v>0</v>
      </c>
      <c r="AH54" s="163">
        <f t="shared" si="7"/>
        <v>0</v>
      </c>
      <c r="AI54" s="163">
        <f t="shared" si="8"/>
        <v>0</v>
      </c>
      <c r="AJ54" s="163">
        <f t="shared" si="9"/>
        <v>0</v>
      </c>
      <c r="AK54" s="163">
        <f t="shared" si="10"/>
        <v>1</v>
      </c>
      <c r="AL54" s="163">
        <f t="shared" si="11"/>
        <v>0</v>
      </c>
      <c r="AM54" s="163">
        <f t="shared" si="12"/>
        <v>0</v>
      </c>
    </row>
    <row r="55" spans="2:41">
      <c r="B55" s="183" t="s">
        <v>135</v>
      </c>
      <c r="C55" s="184"/>
      <c r="D55" s="185"/>
      <c r="E55" s="185"/>
      <c r="F55" s="186"/>
      <c r="G55" s="184"/>
      <c r="H55" s="185"/>
      <c r="I55" s="185"/>
      <c r="J55" s="186"/>
      <c r="K55" s="184"/>
      <c r="L55" s="185"/>
      <c r="M55" s="185"/>
      <c r="N55" s="186">
        <v>1</v>
      </c>
      <c r="O55" s="187"/>
      <c r="P55" s="185"/>
      <c r="Q55" s="185"/>
      <c r="R55" s="186"/>
      <c r="S55" s="187"/>
      <c r="T55" s="185"/>
      <c r="U55" s="185">
        <v>1</v>
      </c>
      <c r="V55" s="186"/>
      <c r="W55" s="187"/>
      <c r="X55" s="185"/>
      <c r="Y55" s="185"/>
      <c r="Z55" s="186"/>
      <c r="AA55" s="187"/>
      <c r="AB55" s="185"/>
      <c r="AC55" s="185"/>
      <c r="AD55" s="186"/>
      <c r="AF55" s="168" t="s">
        <v>135</v>
      </c>
      <c r="AG55" s="163">
        <f t="shared" si="6"/>
        <v>0</v>
      </c>
      <c r="AH55" s="163">
        <f t="shared" si="7"/>
        <v>0</v>
      </c>
      <c r="AI55" s="163">
        <f t="shared" si="8"/>
        <v>1</v>
      </c>
      <c r="AJ55" s="163">
        <f t="shared" si="9"/>
        <v>0</v>
      </c>
      <c r="AK55" s="163">
        <f t="shared" si="10"/>
        <v>1</v>
      </c>
      <c r="AL55" s="163">
        <f t="shared" si="11"/>
        <v>0</v>
      </c>
      <c r="AM55" s="163">
        <f t="shared" si="12"/>
        <v>0</v>
      </c>
    </row>
    <row r="56" spans="2:41" ht="30">
      <c r="B56" s="183" t="s">
        <v>136</v>
      </c>
      <c r="C56" s="184"/>
      <c r="D56" s="185"/>
      <c r="E56" s="185"/>
      <c r="F56" s="186"/>
      <c r="G56" s="184"/>
      <c r="H56" s="185"/>
      <c r="I56" s="185"/>
      <c r="J56" s="186"/>
      <c r="K56" s="184"/>
      <c r="L56" s="185"/>
      <c r="M56" s="185"/>
      <c r="N56" s="186"/>
      <c r="O56" s="187"/>
      <c r="P56" s="185"/>
      <c r="Q56" s="185">
        <v>1</v>
      </c>
      <c r="R56" s="186">
        <v>1</v>
      </c>
      <c r="S56" s="187"/>
      <c r="T56" s="185"/>
      <c r="U56" s="185"/>
      <c r="V56" s="186"/>
      <c r="W56" s="187"/>
      <c r="X56" s="185"/>
      <c r="Y56" s="185"/>
      <c r="Z56" s="186"/>
      <c r="AA56" s="187"/>
      <c r="AB56" s="185"/>
      <c r="AC56" s="185"/>
      <c r="AD56" s="186"/>
      <c r="AF56" s="168" t="s">
        <v>136</v>
      </c>
      <c r="AG56" s="163">
        <f t="shared" si="6"/>
        <v>0</v>
      </c>
      <c r="AH56" s="163">
        <f t="shared" si="7"/>
        <v>0</v>
      </c>
      <c r="AI56" s="163">
        <f t="shared" si="8"/>
        <v>0</v>
      </c>
      <c r="AJ56" s="163">
        <f t="shared" si="9"/>
        <v>2</v>
      </c>
      <c r="AK56" s="163">
        <f t="shared" si="10"/>
        <v>0</v>
      </c>
      <c r="AL56" s="163">
        <f t="shared" si="11"/>
        <v>0</v>
      </c>
      <c r="AM56" s="163">
        <f t="shared" si="12"/>
        <v>0</v>
      </c>
    </row>
    <row r="57" spans="2:41" ht="30">
      <c r="B57" s="183" t="s">
        <v>137</v>
      </c>
      <c r="C57" s="184"/>
      <c r="D57" s="185"/>
      <c r="E57" s="185"/>
      <c r="F57" s="186"/>
      <c r="G57" s="184"/>
      <c r="H57" s="185"/>
      <c r="I57" s="185"/>
      <c r="J57" s="186"/>
      <c r="K57" s="184"/>
      <c r="L57" s="185"/>
      <c r="M57" s="185"/>
      <c r="N57" s="186"/>
      <c r="O57" s="187"/>
      <c r="P57" s="185"/>
      <c r="Q57" s="185"/>
      <c r="R57" s="186">
        <v>1</v>
      </c>
      <c r="S57" s="187"/>
      <c r="T57" s="185"/>
      <c r="U57" s="185"/>
      <c r="V57" s="186"/>
      <c r="W57" s="187"/>
      <c r="X57" s="185"/>
      <c r="Y57" s="185"/>
      <c r="Z57" s="186"/>
      <c r="AA57" s="187"/>
      <c r="AB57" s="185"/>
      <c r="AC57" s="185"/>
      <c r="AD57" s="186"/>
      <c r="AF57" s="168" t="s">
        <v>137</v>
      </c>
      <c r="AG57" s="163">
        <f t="shared" si="6"/>
        <v>0</v>
      </c>
      <c r="AH57" s="163">
        <f t="shared" si="7"/>
        <v>0</v>
      </c>
      <c r="AI57" s="163">
        <f t="shared" si="8"/>
        <v>0</v>
      </c>
      <c r="AJ57" s="163">
        <f t="shared" si="9"/>
        <v>1</v>
      </c>
      <c r="AK57" s="163">
        <f t="shared" si="10"/>
        <v>0</v>
      </c>
      <c r="AL57" s="163">
        <f t="shared" si="11"/>
        <v>0</v>
      </c>
      <c r="AM57" s="163">
        <f t="shared" si="12"/>
        <v>0</v>
      </c>
    </row>
    <row r="58" spans="2:41" ht="30">
      <c r="B58" s="183" t="s">
        <v>138</v>
      </c>
      <c r="C58" s="184"/>
      <c r="D58" s="185"/>
      <c r="E58" s="185"/>
      <c r="F58" s="186"/>
      <c r="G58" s="184"/>
      <c r="H58" s="185"/>
      <c r="I58" s="185"/>
      <c r="J58" s="186"/>
      <c r="K58" s="184"/>
      <c r="L58" s="185"/>
      <c r="M58" s="185"/>
      <c r="N58" s="186"/>
      <c r="O58" s="187"/>
      <c r="P58" s="185"/>
      <c r="Q58" s="185"/>
      <c r="R58" s="186">
        <v>1</v>
      </c>
      <c r="S58" s="187"/>
      <c r="T58" s="185">
        <v>2</v>
      </c>
      <c r="U58" s="185"/>
      <c r="V58" s="186"/>
      <c r="W58" s="187"/>
      <c r="X58" s="185"/>
      <c r="Y58" s="185"/>
      <c r="Z58" s="186"/>
      <c r="AA58" s="187"/>
      <c r="AB58" s="185"/>
      <c r="AC58" s="185"/>
      <c r="AD58" s="186"/>
      <c r="AF58" s="168" t="s">
        <v>138</v>
      </c>
      <c r="AG58" s="163">
        <f t="shared" si="6"/>
        <v>0</v>
      </c>
      <c r="AH58" s="163">
        <f t="shared" si="7"/>
        <v>0</v>
      </c>
      <c r="AI58" s="163">
        <f t="shared" si="8"/>
        <v>0</v>
      </c>
      <c r="AJ58" s="163">
        <f t="shared" si="9"/>
        <v>1</v>
      </c>
      <c r="AK58" s="163">
        <f t="shared" si="10"/>
        <v>2</v>
      </c>
      <c r="AL58" s="163">
        <f t="shared" si="11"/>
        <v>0</v>
      </c>
      <c r="AM58" s="163">
        <f t="shared" si="12"/>
        <v>0</v>
      </c>
    </row>
    <row r="59" spans="2:41" ht="30">
      <c r="B59" s="183" t="s">
        <v>139</v>
      </c>
      <c r="C59" s="184"/>
      <c r="D59" s="185"/>
      <c r="E59" s="185"/>
      <c r="F59" s="186"/>
      <c r="G59" s="184"/>
      <c r="H59" s="185"/>
      <c r="I59" s="185"/>
      <c r="J59" s="186">
        <v>4</v>
      </c>
      <c r="K59" s="184">
        <v>4</v>
      </c>
      <c r="L59" s="185"/>
      <c r="M59" s="185">
        <v>6</v>
      </c>
      <c r="N59" s="186"/>
      <c r="O59" s="187"/>
      <c r="P59" s="185"/>
      <c r="Q59" s="185">
        <v>1</v>
      </c>
      <c r="R59" s="186"/>
      <c r="S59" s="187"/>
      <c r="T59" s="185"/>
      <c r="U59" s="185"/>
      <c r="V59" s="186"/>
      <c r="W59" s="187"/>
      <c r="X59" s="185"/>
      <c r="Y59" s="185"/>
      <c r="Z59" s="186"/>
      <c r="AA59" s="187"/>
      <c r="AB59" s="185"/>
      <c r="AC59" s="185"/>
      <c r="AD59" s="186"/>
      <c r="AF59" s="168" t="s">
        <v>139</v>
      </c>
      <c r="AG59" s="163">
        <f t="shared" si="6"/>
        <v>0</v>
      </c>
      <c r="AH59" s="163">
        <f t="shared" si="7"/>
        <v>4</v>
      </c>
      <c r="AI59" s="163">
        <f t="shared" si="8"/>
        <v>10</v>
      </c>
      <c r="AJ59" s="163">
        <f t="shared" si="9"/>
        <v>1</v>
      </c>
      <c r="AK59" s="163">
        <f t="shared" si="10"/>
        <v>0</v>
      </c>
      <c r="AL59" s="163">
        <f t="shared" si="11"/>
        <v>0</v>
      </c>
      <c r="AM59" s="163">
        <f t="shared" si="12"/>
        <v>0</v>
      </c>
    </row>
    <row r="60" spans="2:41" ht="30">
      <c r="B60" s="183" t="s">
        <v>140</v>
      </c>
      <c r="C60" s="184"/>
      <c r="D60" s="185"/>
      <c r="E60" s="185"/>
      <c r="F60" s="186"/>
      <c r="G60" s="184"/>
      <c r="H60" s="185"/>
      <c r="I60" s="185"/>
      <c r="J60" s="186"/>
      <c r="K60" s="184"/>
      <c r="L60" s="185">
        <v>1</v>
      </c>
      <c r="M60" s="185"/>
      <c r="N60" s="186"/>
      <c r="O60" s="187"/>
      <c r="P60" s="185"/>
      <c r="Q60" s="185"/>
      <c r="R60" s="186"/>
      <c r="S60" s="187"/>
      <c r="T60" s="185"/>
      <c r="U60" s="185"/>
      <c r="V60" s="186"/>
      <c r="W60" s="187"/>
      <c r="X60" s="185"/>
      <c r="Y60" s="185"/>
      <c r="Z60" s="186"/>
      <c r="AA60" s="187"/>
      <c r="AB60" s="185"/>
      <c r="AC60" s="185"/>
      <c r="AD60" s="186"/>
      <c r="AF60" s="168" t="s">
        <v>140</v>
      </c>
      <c r="AG60" s="163">
        <f t="shared" si="6"/>
        <v>0</v>
      </c>
      <c r="AH60" s="163">
        <f t="shared" si="7"/>
        <v>0</v>
      </c>
      <c r="AI60" s="163">
        <f t="shared" si="8"/>
        <v>1</v>
      </c>
      <c r="AJ60" s="163">
        <f t="shared" si="9"/>
        <v>0</v>
      </c>
      <c r="AK60" s="163">
        <f t="shared" si="10"/>
        <v>0</v>
      </c>
      <c r="AL60" s="163">
        <f t="shared" si="11"/>
        <v>0</v>
      </c>
      <c r="AM60" s="163">
        <f t="shared" si="12"/>
        <v>0</v>
      </c>
    </row>
    <row r="61" spans="2:41" ht="30">
      <c r="B61" s="183" t="s">
        <v>141</v>
      </c>
      <c r="C61" s="184"/>
      <c r="D61" s="185"/>
      <c r="E61" s="185"/>
      <c r="F61" s="186"/>
      <c r="G61" s="184"/>
      <c r="H61" s="185"/>
      <c r="I61" s="185"/>
      <c r="J61" s="186"/>
      <c r="K61" s="184"/>
      <c r="L61" s="185"/>
      <c r="M61" s="185"/>
      <c r="N61" s="186">
        <v>4</v>
      </c>
      <c r="O61" s="187"/>
      <c r="P61" s="185"/>
      <c r="Q61" s="185"/>
      <c r="R61" s="186"/>
      <c r="S61" s="187"/>
      <c r="T61" s="185"/>
      <c r="U61" s="185"/>
      <c r="V61" s="186"/>
      <c r="W61" s="187"/>
      <c r="X61" s="185"/>
      <c r="Y61" s="185"/>
      <c r="Z61" s="186"/>
      <c r="AA61" s="187"/>
      <c r="AB61" s="185"/>
      <c r="AC61" s="185"/>
      <c r="AD61" s="186"/>
      <c r="AF61" s="168" t="s">
        <v>141</v>
      </c>
      <c r="AG61" s="163">
        <f t="shared" si="6"/>
        <v>0</v>
      </c>
      <c r="AH61" s="163">
        <f t="shared" si="7"/>
        <v>0</v>
      </c>
      <c r="AI61" s="163">
        <f t="shared" si="8"/>
        <v>4</v>
      </c>
      <c r="AJ61" s="163">
        <f t="shared" si="9"/>
        <v>0</v>
      </c>
      <c r="AK61" s="163">
        <f t="shared" si="10"/>
        <v>0</v>
      </c>
      <c r="AL61" s="163">
        <f t="shared" si="11"/>
        <v>0</v>
      </c>
      <c r="AM61" s="163">
        <f t="shared" si="12"/>
        <v>0</v>
      </c>
    </row>
    <row r="62" spans="2:41">
      <c r="B62" s="183" t="s">
        <v>142</v>
      </c>
      <c r="C62" s="184"/>
      <c r="D62" s="185"/>
      <c r="E62" s="185"/>
      <c r="F62" s="186"/>
      <c r="G62" s="184"/>
      <c r="H62" s="185"/>
      <c r="I62" s="185"/>
      <c r="J62" s="186"/>
      <c r="K62" s="184">
        <v>4</v>
      </c>
      <c r="L62" s="185">
        <v>4</v>
      </c>
      <c r="M62" s="185">
        <v>4</v>
      </c>
      <c r="N62" s="186">
        <v>2</v>
      </c>
      <c r="O62" s="187">
        <v>10</v>
      </c>
      <c r="P62" s="185"/>
      <c r="Q62" s="185">
        <v>1</v>
      </c>
      <c r="R62" s="186">
        <v>6</v>
      </c>
      <c r="S62" s="187">
        <v>4</v>
      </c>
      <c r="T62" s="185">
        <v>6</v>
      </c>
      <c r="U62" s="185">
        <v>2</v>
      </c>
      <c r="V62" s="186">
        <v>7</v>
      </c>
      <c r="W62" s="187"/>
      <c r="X62" s="185"/>
      <c r="Y62" s="185"/>
      <c r="Z62" s="186"/>
      <c r="AA62" s="187"/>
      <c r="AB62" s="185"/>
      <c r="AC62" s="185"/>
      <c r="AD62" s="186"/>
      <c r="AF62" s="168" t="s">
        <v>142</v>
      </c>
      <c r="AG62" s="163">
        <f t="shared" si="6"/>
        <v>0</v>
      </c>
      <c r="AH62" s="163">
        <f t="shared" si="7"/>
        <v>0</v>
      </c>
      <c r="AI62" s="163">
        <f t="shared" si="8"/>
        <v>14</v>
      </c>
      <c r="AJ62" s="163">
        <f t="shared" si="9"/>
        <v>17</v>
      </c>
      <c r="AK62" s="163">
        <f t="shared" si="10"/>
        <v>19</v>
      </c>
      <c r="AL62" s="163">
        <f t="shared" si="11"/>
        <v>0</v>
      </c>
      <c r="AM62" s="163">
        <f t="shared" si="12"/>
        <v>0</v>
      </c>
    </row>
    <row r="63" spans="2:41">
      <c r="B63" s="188" t="s">
        <v>147</v>
      </c>
      <c r="C63" s="189"/>
      <c r="D63" s="190"/>
      <c r="E63" s="190"/>
      <c r="F63" s="191"/>
      <c r="G63" s="189"/>
      <c r="H63" s="190"/>
      <c r="I63" s="190"/>
      <c r="J63" s="191"/>
      <c r="K63" s="189"/>
      <c r="L63" s="190">
        <v>1</v>
      </c>
      <c r="M63" s="190"/>
      <c r="N63" s="191"/>
      <c r="O63" s="192"/>
      <c r="P63" s="190"/>
      <c r="Q63" s="190">
        <v>1</v>
      </c>
      <c r="R63" s="191"/>
      <c r="S63" s="192"/>
      <c r="T63" s="190"/>
      <c r="U63" s="190"/>
      <c r="V63" s="191"/>
      <c r="W63" s="192"/>
      <c r="X63" s="190"/>
      <c r="Y63" s="190"/>
      <c r="Z63" s="191"/>
      <c r="AA63" s="192"/>
      <c r="AB63" s="190"/>
      <c r="AC63" s="190"/>
      <c r="AD63" s="191"/>
      <c r="AF63" s="168" t="s">
        <v>147</v>
      </c>
      <c r="AG63" s="163">
        <f t="shared" si="6"/>
        <v>0</v>
      </c>
      <c r="AH63" s="163">
        <f t="shared" si="7"/>
        <v>0</v>
      </c>
      <c r="AI63" s="163">
        <f t="shared" si="8"/>
        <v>1</v>
      </c>
      <c r="AJ63" s="163">
        <f t="shared" si="9"/>
        <v>1</v>
      </c>
      <c r="AK63" s="163">
        <f t="shared" si="10"/>
        <v>0</v>
      </c>
      <c r="AL63" s="163">
        <f t="shared" si="11"/>
        <v>0</v>
      </c>
      <c r="AM63" s="163">
        <f t="shared" si="12"/>
        <v>0</v>
      </c>
    </row>
    <row r="64" spans="2:41" s="53" customFormat="1" ht="16" thickBot="1">
      <c r="B64" s="193" t="s">
        <v>148</v>
      </c>
      <c r="C64" s="194">
        <f t="shared" ref="C64:AD64" si="13">SUM(C48:C62)</f>
        <v>0</v>
      </c>
      <c r="D64" s="195">
        <f t="shared" si="13"/>
        <v>0</v>
      </c>
      <c r="E64" s="195">
        <f t="shared" si="13"/>
        <v>2</v>
      </c>
      <c r="F64" s="196">
        <f t="shared" si="13"/>
        <v>6.5</v>
      </c>
      <c r="G64" s="194">
        <f t="shared" si="13"/>
        <v>3</v>
      </c>
      <c r="H64" s="195">
        <f t="shared" si="13"/>
        <v>3</v>
      </c>
      <c r="I64" s="195">
        <f t="shared" si="13"/>
        <v>7</v>
      </c>
      <c r="J64" s="196">
        <f t="shared" si="13"/>
        <v>11.5</v>
      </c>
      <c r="K64" s="194">
        <f t="shared" si="13"/>
        <v>10</v>
      </c>
      <c r="L64" s="195">
        <f t="shared" si="13"/>
        <v>7</v>
      </c>
      <c r="M64" s="195">
        <f t="shared" si="13"/>
        <v>10</v>
      </c>
      <c r="N64" s="196">
        <f t="shared" si="13"/>
        <v>7.5</v>
      </c>
      <c r="O64" s="197">
        <f t="shared" si="13"/>
        <v>10</v>
      </c>
      <c r="P64" s="195">
        <f t="shared" si="13"/>
        <v>0</v>
      </c>
      <c r="Q64" s="195">
        <f t="shared" si="13"/>
        <v>11</v>
      </c>
      <c r="R64" s="196">
        <f t="shared" si="13"/>
        <v>9</v>
      </c>
      <c r="S64" s="197">
        <f t="shared" si="13"/>
        <v>5</v>
      </c>
      <c r="T64" s="195">
        <f t="shared" si="13"/>
        <v>9</v>
      </c>
      <c r="U64" s="195">
        <f t="shared" si="13"/>
        <v>8</v>
      </c>
      <c r="V64" s="196">
        <f t="shared" si="13"/>
        <v>10</v>
      </c>
      <c r="W64" s="197">
        <f t="shared" si="13"/>
        <v>0</v>
      </c>
      <c r="X64" s="195">
        <f t="shared" si="13"/>
        <v>0</v>
      </c>
      <c r="Y64" s="195">
        <f t="shared" si="13"/>
        <v>0</v>
      </c>
      <c r="Z64" s="196">
        <f t="shared" si="13"/>
        <v>0</v>
      </c>
      <c r="AA64" s="197">
        <f t="shared" si="13"/>
        <v>0</v>
      </c>
      <c r="AB64" s="195">
        <f t="shared" si="13"/>
        <v>0</v>
      </c>
      <c r="AC64" s="195">
        <f t="shared" si="13"/>
        <v>0</v>
      </c>
      <c r="AD64" s="196">
        <f t="shared" si="13"/>
        <v>0</v>
      </c>
      <c r="AF64" s="169" t="s">
        <v>148</v>
      </c>
      <c r="AG64" s="163">
        <f>SUM(AG48:AG63)</f>
        <v>8.5</v>
      </c>
      <c r="AH64" s="163">
        <f t="shared" ref="AH64:AM64" si="14">SUM(AH48:AH63)</f>
        <v>24.5</v>
      </c>
      <c r="AI64" s="163">
        <f t="shared" si="14"/>
        <v>35.5</v>
      </c>
      <c r="AJ64" s="163">
        <f t="shared" si="14"/>
        <v>31</v>
      </c>
      <c r="AK64" s="163">
        <f t="shared" si="14"/>
        <v>32</v>
      </c>
      <c r="AL64" s="163">
        <f t="shared" si="14"/>
        <v>0</v>
      </c>
      <c r="AM64" s="163">
        <f t="shared" si="14"/>
        <v>0</v>
      </c>
      <c r="AN64" s="163"/>
      <c r="AO64" s="163"/>
    </row>
    <row r="65" spans="2:41" s="200" customFormat="1" ht="16" thickBot="1">
      <c r="B65" s="198"/>
      <c r="C65" s="199"/>
      <c r="D65" s="199"/>
      <c r="E65" s="199"/>
      <c r="F65" s="199"/>
      <c r="G65" s="199"/>
      <c r="H65" s="199"/>
      <c r="I65" s="199"/>
      <c r="J65" s="199"/>
      <c r="K65" s="199"/>
      <c r="L65" s="199"/>
      <c r="M65" s="199"/>
      <c r="N65" s="199"/>
      <c r="O65" s="199"/>
      <c r="P65" s="199"/>
      <c r="Q65" s="199"/>
      <c r="R65" s="199"/>
      <c r="S65" s="199"/>
      <c r="T65" s="199"/>
      <c r="U65" s="199"/>
      <c r="V65" s="199"/>
      <c r="W65" s="199"/>
      <c r="X65" s="199"/>
      <c r="Y65" s="199"/>
      <c r="Z65" s="199"/>
      <c r="AA65" s="199"/>
      <c r="AB65" s="199"/>
      <c r="AC65" s="199"/>
      <c r="AD65" s="199"/>
      <c r="AF65" s="201"/>
      <c r="AG65" s="201"/>
      <c r="AH65" s="201"/>
      <c r="AI65" s="201"/>
      <c r="AJ65" s="201"/>
      <c r="AK65" s="201"/>
      <c r="AL65" s="201"/>
      <c r="AM65" s="201"/>
      <c r="AN65" s="201"/>
      <c r="AO65" s="201"/>
    </row>
    <row r="66" spans="2:41" ht="16" thickBot="1">
      <c r="B66" s="173"/>
      <c r="C66" s="174" t="s">
        <v>151</v>
      </c>
      <c r="D66" s="175" t="s">
        <v>152</v>
      </c>
      <c r="E66" s="175" t="s">
        <v>153</v>
      </c>
      <c r="F66" s="176" t="s">
        <v>154</v>
      </c>
      <c r="G66" s="174" t="s">
        <v>155</v>
      </c>
      <c r="H66" s="175" t="s">
        <v>156</v>
      </c>
      <c r="I66" s="175" t="s">
        <v>157</v>
      </c>
      <c r="J66" s="176" t="s">
        <v>158</v>
      </c>
      <c r="K66" s="177" t="s">
        <v>159</v>
      </c>
      <c r="L66" s="175" t="s">
        <v>160</v>
      </c>
      <c r="M66" s="175" t="s">
        <v>161</v>
      </c>
      <c r="N66" s="175" t="s">
        <v>162</v>
      </c>
      <c r="O66" s="175" t="s">
        <v>163</v>
      </c>
      <c r="P66" s="175" t="s">
        <v>164</v>
      </c>
      <c r="Q66" s="175" t="s">
        <v>165</v>
      </c>
      <c r="R66" s="176" t="s">
        <v>166</v>
      </c>
      <c r="S66" s="175" t="s">
        <v>167</v>
      </c>
      <c r="T66" s="175" t="s">
        <v>168</v>
      </c>
      <c r="U66" s="175" t="s">
        <v>169</v>
      </c>
      <c r="V66" s="176" t="s">
        <v>170</v>
      </c>
      <c r="W66" s="175" t="s">
        <v>171</v>
      </c>
      <c r="X66" s="175" t="s">
        <v>172</v>
      </c>
      <c r="Y66" s="175" t="s">
        <v>173</v>
      </c>
      <c r="Z66" s="176" t="s">
        <v>174</v>
      </c>
      <c r="AA66" s="175" t="s">
        <v>175</v>
      </c>
      <c r="AB66" s="175" t="s">
        <v>176</v>
      </c>
      <c r="AC66" s="175" t="s">
        <v>177</v>
      </c>
      <c r="AD66" s="176" t="s">
        <v>178</v>
      </c>
    </row>
    <row r="67" spans="2:41" ht="16" thickTop="1">
      <c r="B67" s="202" t="s">
        <v>180</v>
      </c>
      <c r="C67" s="203">
        <v>10</v>
      </c>
      <c r="D67" s="204">
        <v>10</v>
      </c>
      <c r="E67" s="204">
        <v>10</v>
      </c>
      <c r="F67" s="205">
        <v>10</v>
      </c>
      <c r="G67" s="203">
        <v>10</v>
      </c>
      <c r="H67" s="204">
        <v>10</v>
      </c>
      <c r="I67" s="204">
        <v>10</v>
      </c>
      <c r="J67" s="205">
        <v>10</v>
      </c>
      <c r="K67" s="203">
        <v>10</v>
      </c>
      <c r="L67" s="204">
        <v>10</v>
      </c>
      <c r="M67" s="204">
        <v>10</v>
      </c>
      <c r="N67" s="205">
        <v>10</v>
      </c>
      <c r="O67" s="203">
        <v>10</v>
      </c>
      <c r="P67" s="204">
        <v>10</v>
      </c>
      <c r="Q67" s="204">
        <v>10</v>
      </c>
      <c r="R67" s="205">
        <v>10</v>
      </c>
      <c r="S67" s="203">
        <v>10</v>
      </c>
      <c r="T67" s="204">
        <v>10</v>
      </c>
      <c r="U67" s="204">
        <v>10</v>
      </c>
      <c r="V67" s="205">
        <v>10</v>
      </c>
      <c r="W67" s="203">
        <v>10</v>
      </c>
      <c r="X67" s="204">
        <v>10</v>
      </c>
      <c r="Y67" s="204">
        <v>10</v>
      </c>
      <c r="Z67" s="205">
        <v>10</v>
      </c>
      <c r="AA67" s="203">
        <v>10</v>
      </c>
      <c r="AB67" s="204">
        <v>10</v>
      </c>
      <c r="AC67" s="204">
        <v>10</v>
      </c>
      <c r="AD67" s="205">
        <v>10</v>
      </c>
    </row>
    <row r="68" spans="2:41">
      <c r="B68" s="206" t="s">
        <v>181</v>
      </c>
      <c r="C68" s="184">
        <v>0</v>
      </c>
      <c r="D68" s="185">
        <v>0</v>
      </c>
      <c r="E68" s="185">
        <f t="shared" ref="E68:AD68" si="15">E64</f>
        <v>2</v>
      </c>
      <c r="F68" s="186">
        <f t="shared" si="15"/>
        <v>6.5</v>
      </c>
      <c r="G68" s="184">
        <f t="shared" si="15"/>
        <v>3</v>
      </c>
      <c r="H68" s="185">
        <f t="shared" si="15"/>
        <v>3</v>
      </c>
      <c r="I68" s="185">
        <f t="shared" si="15"/>
        <v>7</v>
      </c>
      <c r="J68" s="186">
        <f t="shared" si="15"/>
        <v>11.5</v>
      </c>
      <c r="K68" s="184">
        <f t="shared" si="15"/>
        <v>10</v>
      </c>
      <c r="L68" s="185">
        <f t="shared" si="15"/>
        <v>7</v>
      </c>
      <c r="M68" s="185">
        <f t="shared" si="15"/>
        <v>10</v>
      </c>
      <c r="N68" s="186">
        <f t="shared" si="15"/>
        <v>7.5</v>
      </c>
      <c r="O68" s="184">
        <f t="shared" si="15"/>
        <v>10</v>
      </c>
      <c r="P68" s="185">
        <f t="shared" si="15"/>
        <v>0</v>
      </c>
      <c r="Q68" s="185">
        <f t="shared" si="15"/>
        <v>11</v>
      </c>
      <c r="R68" s="186">
        <f t="shared" si="15"/>
        <v>9</v>
      </c>
      <c r="S68" s="184">
        <f t="shared" si="15"/>
        <v>5</v>
      </c>
      <c r="T68" s="185">
        <f t="shared" si="15"/>
        <v>9</v>
      </c>
      <c r="U68" s="185">
        <f t="shared" si="15"/>
        <v>8</v>
      </c>
      <c r="V68" s="186">
        <f t="shared" si="15"/>
        <v>10</v>
      </c>
      <c r="W68" s="184">
        <f t="shared" si="15"/>
        <v>0</v>
      </c>
      <c r="X68" s="185">
        <f t="shared" si="15"/>
        <v>0</v>
      </c>
      <c r="Y68" s="185">
        <f t="shared" si="15"/>
        <v>0</v>
      </c>
      <c r="Z68" s="186">
        <f t="shared" si="15"/>
        <v>0</v>
      </c>
      <c r="AA68" s="184">
        <f t="shared" si="15"/>
        <v>0</v>
      </c>
      <c r="AB68" s="185">
        <f t="shared" si="15"/>
        <v>0</v>
      </c>
      <c r="AC68" s="185">
        <f t="shared" si="15"/>
        <v>0</v>
      </c>
      <c r="AD68" s="186">
        <f t="shared" si="15"/>
        <v>0</v>
      </c>
    </row>
    <row r="69" spans="2:41" ht="16" thickBot="1">
      <c r="B69" s="207" t="s">
        <v>182</v>
      </c>
      <c r="C69" s="208">
        <f>C68</f>
        <v>0</v>
      </c>
      <c r="D69" s="209">
        <f>C69+D68</f>
        <v>0</v>
      </c>
      <c r="E69" s="209">
        <f>D69+E68</f>
        <v>2</v>
      </c>
      <c r="F69" s="210">
        <f>E69+F68</f>
        <v>8.5</v>
      </c>
      <c r="G69" s="208">
        <f>G68</f>
        <v>3</v>
      </c>
      <c r="H69" s="209">
        <f>G69+H68</f>
        <v>6</v>
      </c>
      <c r="I69" s="209">
        <f>H69+I68</f>
        <v>13</v>
      </c>
      <c r="J69" s="210">
        <f>I69+J68</f>
        <v>24.5</v>
      </c>
      <c r="K69" s="208">
        <f>K68</f>
        <v>10</v>
      </c>
      <c r="L69" s="209">
        <f>K69+L68</f>
        <v>17</v>
      </c>
      <c r="M69" s="209">
        <f>L69+M68</f>
        <v>27</v>
      </c>
      <c r="N69" s="210">
        <f>M69+N68</f>
        <v>34.5</v>
      </c>
      <c r="O69" s="208">
        <f>O68</f>
        <v>10</v>
      </c>
      <c r="P69" s="209">
        <f>O69+P68</f>
        <v>10</v>
      </c>
      <c r="Q69" s="209">
        <f>P69+Q68</f>
        <v>21</v>
      </c>
      <c r="R69" s="210">
        <f>Q69+R68</f>
        <v>30</v>
      </c>
      <c r="S69" s="208">
        <f>S68</f>
        <v>5</v>
      </c>
      <c r="T69" s="209">
        <f>S69+T68</f>
        <v>14</v>
      </c>
      <c r="U69" s="209">
        <f>T69+U68</f>
        <v>22</v>
      </c>
      <c r="V69" s="210">
        <f>U69+V68</f>
        <v>32</v>
      </c>
      <c r="W69" s="208">
        <f>W68</f>
        <v>0</v>
      </c>
      <c r="X69" s="209">
        <f>W69+X68</f>
        <v>0</v>
      </c>
      <c r="Y69" s="209">
        <f>X69+Y68</f>
        <v>0</v>
      </c>
      <c r="Z69" s="210">
        <f>Y69+Z68</f>
        <v>0</v>
      </c>
      <c r="AA69" s="208">
        <f>AA68</f>
        <v>0</v>
      </c>
      <c r="AB69" s="209">
        <f>AA69+AB68</f>
        <v>0</v>
      </c>
      <c r="AC69" s="209">
        <f>AB69+AC68</f>
        <v>0</v>
      </c>
      <c r="AD69" s="210">
        <f>AC69+AD68</f>
        <v>0</v>
      </c>
    </row>
    <row r="80" spans="2:41" ht="16" thickBot="1">
      <c r="B80" s="172" t="s">
        <v>75</v>
      </c>
    </row>
    <row r="81" spans="2:39" ht="16" thickBot="1">
      <c r="B81" s="173"/>
      <c r="C81" s="174" t="s">
        <v>151</v>
      </c>
      <c r="D81" s="175" t="s">
        <v>152</v>
      </c>
      <c r="E81" s="175" t="s">
        <v>153</v>
      </c>
      <c r="F81" s="176" t="s">
        <v>154</v>
      </c>
      <c r="G81" s="174" t="s">
        <v>155</v>
      </c>
      <c r="H81" s="175" t="s">
        <v>156</v>
      </c>
      <c r="I81" s="175" t="s">
        <v>157</v>
      </c>
      <c r="J81" s="176" t="s">
        <v>158</v>
      </c>
      <c r="K81" s="177" t="s">
        <v>159</v>
      </c>
      <c r="L81" s="175" t="s">
        <v>160</v>
      </c>
      <c r="M81" s="175" t="s">
        <v>161</v>
      </c>
      <c r="N81" s="175" t="s">
        <v>162</v>
      </c>
      <c r="O81" s="175" t="s">
        <v>163</v>
      </c>
      <c r="P81" s="175" t="s">
        <v>164</v>
      </c>
      <c r="Q81" s="175" t="s">
        <v>165</v>
      </c>
      <c r="R81" s="176" t="s">
        <v>166</v>
      </c>
      <c r="S81" s="175" t="s">
        <v>167</v>
      </c>
      <c r="T81" s="175" t="s">
        <v>168</v>
      </c>
      <c r="U81" s="175" t="s">
        <v>169</v>
      </c>
      <c r="V81" s="176" t="s">
        <v>170</v>
      </c>
      <c r="W81" s="175" t="s">
        <v>171</v>
      </c>
      <c r="X81" s="175" t="s">
        <v>172</v>
      </c>
      <c r="Y81" s="175" t="s">
        <v>173</v>
      </c>
      <c r="Z81" s="176" t="s">
        <v>174</v>
      </c>
      <c r="AA81" s="175" t="s">
        <v>175</v>
      </c>
      <c r="AB81" s="175" t="s">
        <v>176</v>
      </c>
      <c r="AC81" s="175" t="s">
        <v>177</v>
      </c>
      <c r="AD81" s="176" t="s">
        <v>178</v>
      </c>
      <c r="AF81" s="166"/>
      <c r="AG81" s="167" t="s">
        <v>121</v>
      </c>
      <c r="AH81" s="167" t="s">
        <v>122</v>
      </c>
      <c r="AI81" s="167" t="s">
        <v>123</v>
      </c>
      <c r="AJ81" s="167" t="s">
        <v>124</v>
      </c>
      <c r="AK81" s="167" t="s">
        <v>125</v>
      </c>
      <c r="AL81" s="167" t="s">
        <v>126</v>
      </c>
      <c r="AM81" s="167" t="s">
        <v>127</v>
      </c>
    </row>
    <row r="82" spans="2:39" ht="16" thickTop="1">
      <c r="B82" s="178" t="s">
        <v>179</v>
      </c>
      <c r="C82" s="179"/>
      <c r="D82" s="180"/>
      <c r="E82" s="180">
        <v>1</v>
      </c>
      <c r="F82" s="181">
        <v>1.5</v>
      </c>
      <c r="G82" s="179">
        <v>1.5</v>
      </c>
      <c r="H82" s="180"/>
      <c r="I82" s="180"/>
      <c r="J82" s="181"/>
      <c r="K82" s="179"/>
      <c r="L82" s="180"/>
      <c r="M82" s="180"/>
      <c r="N82" s="181"/>
      <c r="O82" s="182"/>
      <c r="P82" s="180"/>
      <c r="Q82" s="180">
        <v>1</v>
      </c>
      <c r="R82" s="181"/>
      <c r="S82" s="182"/>
      <c r="T82" s="180"/>
      <c r="U82" s="180"/>
      <c r="V82" s="181"/>
      <c r="W82" s="182"/>
      <c r="X82" s="180"/>
      <c r="Y82" s="180"/>
      <c r="Z82" s="181"/>
      <c r="AA82" s="182"/>
      <c r="AB82" s="180"/>
      <c r="AC82" s="180"/>
      <c r="AD82" s="181"/>
      <c r="AF82" s="168" t="s">
        <v>179</v>
      </c>
      <c r="AG82" s="163">
        <f>SUM(C82:F82)</f>
        <v>2.5</v>
      </c>
      <c r="AH82" s="163">
        <f>SUM(G82:J82)</f>
        <v>1.5</v>
      </c>
      <c r="AI82" s="163">
        <f>SUM(K82:N82)</f>
        <v>0</v>
      </c>
      <c r="AJ82" s="163">
        <f>SUM(O82:R82)</f>
        <v>1</v>
      </c>
      <c r="AK82" s="163">
        <f>SUM(S82:V82)</f>
        <v>0</v>
      </c>
      <c r="AL82" s="163">
        <f>SUM(W82:Z82)</f>
        <v>0</v>
      </c>
      <c r="AM82" s="163">
        <f>SUM(AA82:AD82)</f>
        <v>0</v>
      </c>
    </row>
    <row r="83" spans="2:39">
      <c r="B83" s="178" t="s">
        <v>129</v>
      </c>
      <c r="C83" s="179"/>
      <c r="D83" s="180"/>
      <c r="E83" s="180"/>
      <c r="F83" s="181"/>
      <c r="G83" s="179"/>
      <c r="H83" s="180"/>
      <c r="I83" s="180"/>
      <c r="J83" s="181"/>
      <c r="K83" s="179"/>
      <c r="L83" s="180">
        <v>4</v>
      </c>
      <c r="M83" s="180"/>
      <c r="N83" s="181"/>
      <c r="O83" s="182"/>
      <c r="P83" s="180"/>
      <c r="Q83" s="180"/>
      <c r="R83" s="181"/>
      <c r="S83" s="182">
        <v>2</v>
      </c>
      <c r="T83" s="180"/>
      <c r="U83" s="180"/>
      <c r="V83" s="181">
        <v>4</v>
      </c>
      <c r="W83" s="182"/>
      <c r="X83" s="180"/>
      <c r="Y83" s="180"/>
      <c r="Z83" s="181"/>
      <c r="AA83" s="182"/>
      <c r="AB83" s="180"/>
      <c r="AC83" s="180"/>
      <c r="AD83" s="181"/>
      <c r="AF83" s="168" t="s">
        <v>129</v>
      </c>
      <c r="AG83" s="163">
        <f t="shared" ref="AG83:AG97" si="16">SUM(C83:F83)</f>
        <v>0</v>
      </c>
      <c r="AH83" s="163">
        <f t="shared" ref="AH83:AH97" si="17">SUM(G83:J83)</f>
        <v>0</v>
      </c>
      <c r="AI83" s="163">
        <f t="shared" ref="AI83:AI97" si="18">SUM(K83:N83)</f>
        <v>4</v>
      </c>
      <c r="AJ83" s="163">
        <f t="shared" ref="AJ83:AJ97" si="19">SUM(O83:R83)</f>
        <v>0</v>
      </c>
      <c r="AK83" s="163">
        <f t="shared" ref="AK83:AK97" si="20">SUM(S83:V83)</f>
        <v>6</v>
      </c>
      <c r="AL83" s="163">
        <f t="shared" ref="AL83:AL97" si="21">SUM(W83:Z83)</f>
        <v>0</v>
      </c>
      <c r="AM83" s="163">
        <f t="shared" ref="AM83:AM97" si="22">SUM(AA83:AD83)</f>
        <v>0</v>
      </c>
    </row>
    <row r="84" spans="2:39">
      <c r="B84" s="178" t="s">
        <v>130</v>
      </c>
      <c r="C84" s="179"/>
      <c r="D84" s="180"/>
      <c r="E84" s="180"/>
      <c r="F84" s="181"/>
      <c r="G84" s="179"/>
      <c r="H84" s="180"/>
      <c r="I84" s="180"/>
      <c r="J84" s="181"/>
      <c r="K84" s="179">
        <v>4</v>
      </c>
      <c r="L84" s="180"/>
      <c r="M84" s="180"/>
      <c r="N84" s="181"/>
      <c r="O84" s="182"/>
      <c r="P84" s="180"/>
      <c r="Q84" s="180">
        <v>5</v>
      </c>
      <c r="R84" s="181"/>
      <c r="S84" s="182"/>
      <c r="T84" s="180"/>
      <c r="U84" s="180"/>
      <c r="V84" s="181"/>
      <c r="W84" s="182"/>
      <c r="X84" s="180"/>
      <c r="Y84" s="180"/>
      <c r="Z84" s="181"/>
      <c r="AA84" s="182"/>
      <c r="AB84" s="180"/>
      <c r="AC84" s="180"/>
      <c r="AD84" s="181"/>
      <c r="AF84" s="168" t="s">
        <v>130</v>
      </c>
      <c r="AG84" s="163">
        <f t="shared" si="16"/>
        <v>0</v>
      </c>
      <c r="AH84" s="163">
        <f t="shared" si="17"/>
        <v>0</v>
      </c>
      <c r="AI84" s="163">
        <f t="shared" si="18"/>
        <v>4</v>
      </c>
      <c r="AJ84" s="163">
        <f t="shared" si="19"/>
        <v>5</v>
      </c>
      <c r="AK84" s="163">
        <f t="shared" si="20"/>
        <v>0</v>
      </c>
      <c r="AL84" s="163">
        <f t="shared" si="21"/>
        <v>0</v>
      </c>
      <c r="AM84" s="163">
        <f t="shared" si="22"/>
        <v>0</v>
      </c>
    </row>
    <row r="85" spans="2:39">
      <c r="B85" s="178" t="s">
        <v>131</v>
      </c>
      <c r="C85" s="179"/>
      <c r="D85" s="180"/>
      <c r="E85" s="180"/>
      <c r="F85" s="181"/>
      <c r="G85" s="179"/>
      <c r="H85" s="180"/>
      <c r="I85" s="180"/>
      <c r="J85" s="181"/>
      <c r="K85" s="179"/>
      <c r="L85" s="180"/>
      <c r="M85" s="180"/>
      <c r="N85" s="181"/>
      <c r="O85" s="182"/>
      <c r="P85" s="180"/>
      <c r="Q85" s="180"/>
      <c r="R85" s="181"/>
      <c r="S85" s="182"/>
      <c r="T85" s="180"/>
      <c r="U85" s="180"/>
      <c r="V85" s="181"/>
      <c r="W85" s="182"/>
      <c r="X85" s="180"/>
      <c r="Y85" s="180"/>
      <c r="Z85" s="181"/>
      <c r="AA85" s="182"/>
      <c r="AB85" s="180"/>
      <c r="AC85" s="180"/>
      <c r="AD85" s="181"/>
      <c r="AF85" s="168" t="s">
        <v>131</v>
      </c>
      <c r="AG85" s="163">
        <f t="shared" si="16"/>
        <v>0</v>
      </c>
      <c r="AH85" s="163">
        <f t="shared" si="17"/>
        <v>0</v>
      </c>
      <c r="AI85" s="163">
        <f t="shared" si="18"/>
        <v>0</v>
      </c>
      <c r="AJ85" s="163">
        <f t="shared" si="19"/>
        <v>0</v>
      </c>
      <c r="AK85" s="163">
        <f t="shared" si="20"/>
        <v>0</v>
      </c>
      <c r="AL85" s="163">
        <f t="shared" si="21"/>
        <v>0</v>
      </c>
      <c r="AM85" s="163">
        <f t="shared" si="22"/>
        <v>0</v>
      </c>
    </row>
    <row r="86" spans="2:39">
      <c r="B86" s="178" t="s">
        <v>132</v>
      </c>
      <c r="C86" s="179"/>
      <c r="D86" s="180"/>
      <c r="E86" s="180"/>
      <c r="F86" s="181"/>
      <c r="G86" s="179"/>
      <c r="H86" s="180"/>
      <c r="I86" s="180"/>
      <c r="J86" s="181"/>
      <c r="K86" s="179"/>
      <c r="L86" s="180"/>
      <c r="M86" s="180"/>
      <c r="N86" s="181"/>
      <c r="O86" s="182"/>
      <c r="P86" s="180"/>
      <c r="Q86" s="180"/>
      <c r="R86" s="181"/>
      <c r="S86" s="182"/>
      <c r="T86" s="180"/>
      <c r="U86" s="180"/>
      <c r="V86" s="181"/>
      <c r="W86" s="182"/>
      <c r="X86" s="180"/>
      <c r="Y86" s="180"/>
      <c r="Z86" s="181"/>
      <c r="AA86" s="182"/>
      <c r="AB86" s="180"/>
      <c r="AC86" s="180"/>
      <c r="AD86" s="181"/>
      <c r="AF86" s="168" t="s">
        <v>132</v>
      </c>
      <c r="AG86" s="163">
        <f t="shared" si="16"/>
        <v>0</v>
      </c>
      <c r="AH86" s="163">
        <f t="shared" si="17"/>
        <v>0</v>
      </c>
      <c r="AI86" s="163">
        <f t="shared" si="18"/>
        <v>0</v>
      </c>
      <c r="AJ86" s="163">
        <f t="shared" si="19"/>
        <v>0</v>
      </c>
      <c r="AK86" s="163">
        <f t="shared" si="20"/>
        <v>0</v>
      </c>
      <c r="AL86" s="163">
        <f t="shared" si="21"/>
        <v>0</v>
      </c>
      <c r="AM86" s="163">
        <f t="shared" si="22"/>
        <v>0</v>
      </c>
    </row>
    <row r="87" spans="2:39">
      <c r="B87" s="183" t="s">
        <v>133</v>
      </c>
      <c r="C87" s="184"/>
      <c r="D87" s="185"/>
      <c r="E87" s="185"/>
      <c r="F87" s="186"/>
      <c r="G87" s="184"/>
      <c r="H87" s="185">
        <v>2</v>
      </c>
      <c r="I87" s="185">
        <v>0</v>
      </c>
      <c r="J87" s="186"/>
      <c r="K87" s="184"/>
      <c r="L87" s="185"/>
      <c r="M87" s="185"/>
      <c r="N87" s="186"/>
      <c r="O87" s="187"/>
      <c r="P87" s="185"/>
      <c r="Q87" s="185"/>
      <c r="R87" s="186"/>
      <c r="S87" s="187"/>
      <c r="T87" s="185"/>
      <c r="U87" s="185"/>
      <c r="V87" s="186"/>
      <c r="W87" s="187"/>
      <c r="X87" s="185"/>
      <c r="Y87" s="185"/>
      <c r="Z87" s="186"/>
      <c r="AA87" s="187"/>
      <c r="AB87" s="185"/>
      <c r="AC87" s="185"/>
      <c r="AD87" s="186"/>
      <c r="AF87" s="168" t="s">
        <v>133</v>
      </c>
      <c r="AG87" s="163">
        <f t="shared" si="16"/>
        <v>0</v>
      </c>
      <c r="AH87" s="163">
        <f t="shared" si="17"/>
        <v>2</v>
      </c>
      <c r="AI87" s="163">
        <f t="shared" si="18"/>
        <v>0</v>
      </c>
      <c r="AJ87" s="163">
        <f t="shared" si="19"/>
        <v>0</v>
      </c>
      <c r="AK87" s="163">
        <f t="shared" si="20"/>
        <v>0</v>
      </c>
      <c r="AL87" s="163">
        <f t="shared" si="21"/>
        <v>0</v>
      </c>
      <c r="AM87" s="163">
        <f t="shared" si="22"/>
        <v>0</v>
      </c>
    </row>
    <row r="88" spans="2:39">
      <c r="B88" s="183" t="s">
        <v>134</v>
      </c>
      <c r="C88" s="184"/>
      <c r="D88" s="185"/>
      <c r="E88" s="185"/>
      <c r="F88" s="186"/>
      <c r="G88" s="184"/>
      <c r="H88" s="185"/>
      <c r="I88" s="185"/>
      <c r="J88" s="186"/>
      <c r="K88" s="184"/>
      <c r="L88" s="185"/>
      <c r="M88" s="185"/>
      <c r="N88" s="186">
        <v>4</v>
      </c>
      <c r="O88" s="187"/>
      <c r="P88" s="185"/>
      <c r="Q88" s="185"/>
      <c r="R88" s="186"/>
      <c r="S88" s="187"/>
      <c r="T88" s="185"/>
      <c r="U88" s="185"/>
      <c r="V88" s="186"/>
      <c r="W88" s="187"/>
      <c r="X88" s="185"/>
      <c r="Y88" s="185"/>
      <c r="Z88" s="186"/>
      <c r="AA88" s="187"/>
      <c r="AB88" s="185"/>
      <c r="AC88" s="185"/>
      <c r="AD88" s="186"/>
      <c r="AF88" s="168" t="s">
        <v>134</v>
      </c>
      <c r="AG88" s="163">
        <f t="shared" si="16"/>
        <v>0</v>
      </c>
      <c r="AH88" s="163">
        <f t="shared" si="17"/>
        <v>0</v>
      </c>
      <c r="AI88" s="163">
        <f t="shared" si="18"/>
        <v>4</v>
      </c>
      <c r="AJ88" s="163">
        <f t="shared" si="19"/>
        <v>0</v>
      </c>
      <c r="AK88" s="163">
        <f t="shared" si="20"/>
        <v>0</v>
      </c>
      <c r="AL88" s="163">
        <f t="shared" si="21"/>
        <v>0</v>
      </c>
      <c r="AM88" s="163">
        <f t="shared" si="22"/>
        <v>0</v>
      </c>
    </row>
    <row r="89" spans="2:39">
      <c r="B89" s="183" t="s">
        <v>135</v>
      </c>
      <c r="C89" s="184"/>
      <c r="D89" s="185"/>
      <c r="E89" s="185"/>
      <c r="F89" s="186"/>
      <c r="G89" s="184"/>
      <c r="H89" s="185"/>
      <c r="I89" s="185"/>
      <c r="J89" s="186"/>
      <c r="K89" s="184"/>
      <c r="L89" s="185"/>
      <c r="M89" s="185"/>
      <c r="N89" s="186"/>
      <c r="O89" s="187"/>
      <c r="P89" s="185"/>
      <c r="Q89" s="185"/>
      <c r="R89" s="186"/>
      <c r="S89" s="187"/>
      <c r="T89" s="185"/>
      <c r="U89" s="185"/>
      <c r="V89" s="186"/>
      <c r="W89" s="187"/>
      <c r="X89" s="185"/>
      <c r="Y89" s="185"/>
      <c r="Z89" s="186"/>
      <c r="AA89" s="187"/>
      <c r="AB89" s="185"/>
      <c r="AC89" s="185"/>
      <c r="AD89" s="186"/>
      <c r="AF89" s="168" t="s">
        <v>135</v>
      </c>
      <c r="AG89" s="163">
        <f t="shared" si="16"/>
        <v>0</v>
      </c>
      <c r="AH89" s="163">
        <f t="shared" si="17"/>
        <v>0</v>
      </c>
      <c r="AI89" s="163">
        <f t="shared" si="18"/>
        <v>0</v>
      </c>
      <c r="AJ89" s="163">
        <f t="shared" si="19"/>
        <v>0</v>
      </c>
      <c r="AK89" s="163">
        <f t="shared" si="20"/>
        <v>0</v>
      </c>
      <c r="AL89" s="163">
        <f t="shared" si="21"/>
        <v>0</v>
      </c>
      <c r="AM89" s="163">
        <f t="shared" si="22"/>
        <v>0</v>
      </c>
    </row>
    <row r="90" spans="2:39" ht="30">
      <c r="B90" s="183" t="s">
        <v>136</v>
      </c>
      <c r="C90" s="184"/>
      <c r="D90" s="185"/>
      <c r="E90" s="185"/>
      <c r="F90" s="186"/>
      <c r="G90" s="184"/>
      <c r="H90" s="185"/>
      <c r="I90" s="185"/>
      <c r="J90" s="186"/>
      <c r="K90" s="184"/>
      <c r="L90" s="185"/>
      <c r="M90" s="185"/>
      <c r="N90" s="186">
        <v>2.5</v>
      </c>
      <c r="O90" s="187"/>
      <c r="P90" s="185"/>
      <c r="Q90" s="185"/>
      <c r="R90" s="186"/>
      <c r="S90" s="187"/>
      <c r="T90" s="185"/>
      <c r="U90" s="185">
        <v>4</v>
      </c>
      <c r="V90" s="186"/>
      <c r="W90" s="187"/>
      <c r="X90" s="185"/>
      <c r="Y90" s="185"/>
      <c r="Z90" s="186"/>
      <c r="AA90" s="187"/>
      <c r="AB90" s="185"/>
      <c r="AC90" s="185"/>
      <c r="AD90" s="186"/>
      <c r="AF90" s="168" t="s">
        <v>136</v>
      </c>
      <c r="AG90" s="163">
        <f t="shared" si="16"/>
        <v>0</v>
      </c>
      <c r="AH90" s="163">
        <f t="shared" si="17"/>
        <v>0</v>
      </c>
      <c r="AI90" s="163">
        <f t="shared" si="18"/>
        <v>2.5</v>
      </c>
      <c r="AJ90" s="163">
        <f t="shared" si="19"/>
        <v>0</v>
      </c>
      <c r="AK90" s="163">
        <f t="shared" si="20"/>
        <v>4</v>
      </c>
      <c r="AL90" s="163">
        <f t="shared" si="21"/>
        <v>0</v>
      </c>
      <c r="AM90" s="163">
        <f t="shared" si="22"/>
        <v>0</v>
      </c>
    </row>
    <row r="91" spans="2:39" ht="30">
      <c r="B91" s="183" t="s">
        <v>137</v>
      </c>
      <c r="C91" s="184"/>
      <c r="D91" s="185"/>
      <c r="E91" s="185"/>
      <c r="F91" s="186"/>
      <c r="G91" s="184"/>
      <c r="H91" s="185"/>
      <c r="I91" s="185"/>
      <c r="J91" s="186"/>
      <c r="K91" s="184"/>
      <c r="L91" s="185"/>
      <c r="M91" s="185"/>
      <c r="N91" s="186"/>
      <c r="O91" s="187"/>
      <c r="P91" s="185"/>
      <c r="Q91" s="185"/>
      <c r="R91" s="186"/>
      <c r="S91" s="187"/>
      <c r="T91" s="185"/>
      <c r="U91" s="185"/>
      <c r="V91" s="186"/>
      <c r="W91" s="187"/>
      <c r="X91" s="185"/>
      <c r="Y91" s="185"/>
      <c r="Z91" s="186"/>
      <c r="AA91" s="187"/>
      <c r="AB91" s="185"/>
      <c r="AC91" s="185"/>
      <c r="AD91" s="186"/>
      <c r="AF91" s="168" t="s">
        <v>137</v>
      </c>
      <c r="AG91" s="163">
        <f t="shared" si="16"/>
        <v>0</v>
      </c>
      <c r="AH91" s="163">
        <f t="shared" si="17"/>
        <v>0</v>
      </c>
      <c r="AI91" s="163">
        <f t="shared" si="18"/>
        <v>0</v>
      </c>
      <c r="AJ91" s="163">
        <f t="shared" si="19"/>
        <v>0</v>
      </c>
      <c r="AK91" s="163">
        <f t="shared" si="20"/>
        <v>0</v>
      </c>
      <c r="AL91" s="163">
        <f t="shared" si="21"/>
        <v>0</v>
      </c>
      <c r="AM91" s="163">
        <f t="shared" si="22"/>
        <v>0</v>
      </c>
    </row>
    <row r="92" spans="2:39" ht="30">
      <c r="B92" s="183" t="s">
        <v>138</v>
      </c>
      <c r="C92" s="184"/>
      <c r="D92" s="185"/>
      <c r="E92" s="185"/>
      <c r="F92" s="186"/>
      <c r="G92" s="184"/>
      <c r="H92" s="185"/>
      <c r="I92" s="185"/>
      <c r="J92" s="186"/>
      <c r="K92" s="184"/>
      <c r="L92" s="185"/>
      <c r="M92" s="185"/>
      <c r="N92" s="186"/>
      <c r="O92" s="187"/>
      <c r="P92" s="185"/>
      <c r="Q92" s="185"/>
      <c r="R92" s="186"/>
      <c r="S92" s="187"/>
      <c r="T92" s="185"/>
      <c r="U92" s="185"/>
      <c r="V92" s="186"/>
      <c r="W92" s="187"/>
      <c r="X92" s="185"/>
      <c r="Y92" s="185"/>
      <c r="Z92" s="186"/>
      <c r="AA92" s="187"/>
      <c r="AB92" s="185"/>
      <c r="AC92" s="185"/>
      <c r="AD92" s="186"/>
      <c r="AF92" s="168" t="s">
        <v>138</v>
      </c>
      <c r="AG92" s="163">
        <f t="shared" si="16"/>
        <v>0</v>
      </c>
      <c r="AH92" s="163">
        <f t="shared" si="17"/>
        <v>0</v>
      </c>
      <c r="AI92" s="163">
        <f t="shared" si="18"/>
        <v>0</v>
      </c>
      <c r="AJ92" s="163">
        <f t="shared" si="19"/>
        <v>0</v>
      </c>
      <c r="AK92" s="163">
        <f t="shared" si="20"/>
        <v>0</v>
      </c>
      <c r="AL92" s="163">
        <f t="shared" si="21"/>
        <v>0</v>
      </c>
      <c r="AM92" s="163">
        <f t="shared" si="22"/>
        <v>0</v>
      </c>
    </row>
    <row r="93" spans="2:39" ht="30">
      <c r="B93" s="183" t="s">
        <v>139</v>
      </c>
      <c r="C93" s="184"/>
      <c r="D93" s="185"/>
      <c r="E93" s="185"/>
      <c r="F93" s="186"/>
      <c r="G93" s="184"/>
      <c r="H93" s="185"/>
      <c r="I93" s="185"/>
      <c r="J93" s="186"/>
      <c r="K93" s="184"/>
      <c r="L93" s="185"/>
      <c r="M93" s="185"/>
      <c r="N93" s="186"/>
      <c r="O93" s="187"/>
      <c r="P93" s="185"/>
      <c r="Q93" s="185"/>
      <c r="R93" s="186"/>
      <c r="S93" s="187"/>
      <c r="T93" s="185"/>
      <c r="U93" s="185"/>
      <c r="V93" s="186"/>
      <c r="W93" s="187"/>
      <c r="X93" s="185"/>
      <c r="Y93" s="185"/>
      <c r="Z93" s="186"/>
      <c r="AA93" s="187"/>
      <c r="AB93" s="185"/>
      <c r="AC93" s="185"/>
      <c r="AD93" s="186"/>
      <c r="AF93" s="168" t="s">
        <v>139</v>
      </c>
      <c r="AG93" s="163">
        <f t="shared" si="16"/>
        <v>0</v>
      </c>
      <c r="AH93" s="163">
        <f t="shared" si="17"/>
        <v>0</v>
      </c>
      <c r="AI93" s="163">
        <f t="shared" si="18"/>
        <v>0</v>
      </c>
      <c r="AJ93" s="163">
        <f t="shared" si="19"/>
        <v>0</v>
      </c>
      <c r="AK93" s="163">
        <f t="shared" si="20"/>
        <v>0</v>
      </c>
      <c r="AL93" s="163">
        <f t="shared" si="21"/>
        <v>0</v>
      </c>
      <c r="AM93" s="163">
        <f t="shared" si="22"/>
        <v>0</v>
      </c>
    </row>
    <row r="94" spans="2:39" ht="30">
      <c r="B94" s="183" t="s">
        <v>140</v>
      </c>
      <c r="C94" s="184"/>
      <c r="D94" s="185"/>
      <c r="E94" s="185"/>
      <c r="F94" s="186"/>
      <c r="G94" s="184"/>
      <c r="H94" s="185"/>
      <c r="I94" s="185"/>
      <c r="J94" s="186"/>
      <c r="K94" s="184"/>
      <c r="L94" s="185"/>
      <c r="M94" s="185"/>
      <c r="N94" s="186"/>
      <c r="O94" s="187"/>
      <c r="P94" s="185"/>
      <c r="Q94" s="185"/>
      <c r="R94" s="186"/>
      <c r="S94" s="187"/>
      <c r="T94" s="185"/>
      <c r="U94" s="185"/>
      <c r="V94" s="186"/>
      <c r="W94" s="187"/>
      <c r="X94" s="185"/>
      <c r="Y94" s="185"/>
      <c r="Z94" s="186"/>
      <c r="AA94" s="187"/>
      <c r="AB94" s="185"/>
      <c r="AC94" s="185"/>
      <c r="AD94" s="186"/>
      <c r="AF94" s="168" t="s">
        <v>140</v>
      </c>
      <c r="AG94" s="163">
        <f t="shared" si="16"/>
        <v>0</v>
      </c>
      <c r="AH94" s="163">
        <f t="shared" si="17"/>
        <v>0</v>
      </c>
      <c r="AI94" s="163">
        <f t="shared" si="18"/>
        <v>0</v>
      </c>
      <c r="AJ94" s="163">
        <f t="shared" si="19"/>
        <v>0</v>
      </c>
      <c r="AK94" s="163">
        <f t="shared" si="20"/>
        <v>0</v>
      </c>
      <c r="AL94" s="163">
        <f t="shared" si="21"/>
        <v>0</v>
      </c>
      <c r="AM94" s="163">
        <f t="shared" si="22"/>
        <v>0</v>
      </c>
    </row>
    <row r="95" spans="2:39" ht="30">
      <c r="B95" s="183" t="s">
        <v>141</v>
      </c>
      <c r="C95" s="184"/>
      <c r="D95" s="185"/>
      <c r="E95" s="185"/>
      <c r="F95" s="186"/>
      <c r="G95" s="184"/>
      <c r="H95" s="185"/>
      <c r="I95" s="185"/>
      <c r="J95" s="186"/>
      <c r="K95" s="184"/>
      <c r="L95" s="185"/>
      <c r="M95" s="185"/>
      <c r="N95" s="186"/>
      <c r="O95" s="187"/>
      <c r="P95" s="185"/>
      <c r="Q95" s="185"/>
      <c r="R95" s="186"/>
      <c r="S95" s="187"/>
      <c r="T95" s="185"/>
      <c r="U95" s="185"/>
      <c r="V95" s="186"/>
      <c r="W95" s="187"/>
      <c r="X95" s="185"/>
      <c r="Y95" s="185"/>
      <c r="Z95" s="186"/>
      <c r="AA95" s="187"/>
      <c r="AB95" s="185"/>
      <c r="AC95" s="185"/>
      <c r="AD95" s="186"/>
      <c r="AF95" s="168" t="s">
        <v>141</v>
      </c>
      <c r="AG95" s="163">
        <f t="shared" si="16"/>
        <v>0</v>
      </c>
      <c r="AH95" s="163">
        <f t="shared" si="17"/>
        <v>0</v>
      </c>
      <c r="AI95" s="163">
        <f t="shared" si="18"/>
        <v>0</v>
      </c>
      <c r="AJ95" s="163">
        <f t="shared" si="19"/>
        <v>0</v>
      </c>
      <c r="AK95" s="163">
        <f t="shared" si="20"/>
        <v>0</v>
      </c>
      <c r="AL95" s="163">
        <f t="shared" si="21"/>
        <v>0</v>
      </c>
      <c r="AM95" s="163">
        <f t="shared" si="22"/>
        <v>0</v>
      </c>
    </row>
    <row r="96" spans="2:39">
      <c r="B96" s="183" t="s">
        <v>142</v>
      </c>
      <c r="C96" s="184"/>
      <c r="D96" s="185"/>
      <c r="E96" s="185"/>
      <c r="F96" s="186"/>
      <c r="G96" s="184"/>
      <c r="H96" s="185"/>
      <c r="I96" s="185"/>
      <c r="J96" s="186"/>
      <c r="K96" s="184"/>
      <c r="L96" s="185"/>
      <c r="M96" s="185"/>
      <c r="N96" s="186"/>
      <c r="O96" s="187"/>
      <c r="P96" s="185"/>
      <c r="Q96" s="185"/>
      <c r="R96" s="186"/>
      <c r="S96" s="187"/>
      <c r="T96" s="185"/>
      <c r="U96" s="185"/>
      <c r="V96" s="186"/>
      <c r="W96" s="187"/>
      <c r="X96" s="185"/>
      <c r="Y96" s="185"/>
      <c r="Z96" s="186"/>
      <c r="AA96" s="187"/>
      <c r="AB96" s="185"/>
      <c r="AC96" s="185"/>
      <c r="AD96" s="186"/>
      <c r="AF96" s="168" t="s">
        <v>142</v>
      </c>
      <c r="AG96" s="163">
        <f t="shared" si="16"/>
        <v>0</v>
      </c>
      <c r="AH96" s="163">
        <f t="shared" si="17"/>
        <v>0</v>
      </c>
      <c r="AI96" s="163">
        <f t="shared" si="18"/>
        <v>0</v>
      </c>
      <c r="AJ96" s="163">
        <f t="shared" si="19"/>
        <v>0</v>
      </c>
      <c r="AK96" s="163">
        <f t="shared" si="20"/>
        <v>0</v>
      </c>
      <c r="AL96" s="163">
        <f t="shared" si="21"/>
        <v>0</v>
      </c>
      <c r="AM96" s="163">
        <f t="shared" si="22"/>
        <v>0</v>
      </c>
    </row>
    <row r="97" spans="2:39">
      <c r="B97" s="188" t="s">
        <v>147</v>
      </c>
      <c r="C97" s="189"/>
      <c r="D97" s="190"/>
      <c r="E97" s="190"/>
      <c r="F97" s="191"/>
      <c r="G97" s="189"/>
      <c r="H97" s="190"/>
      <c r="I97" s="190"/>
      <c r="J97" s="191"/>
      <c r="K97" s="189"/>
      <c r="L97" s="190">
        <v>1</v>
      </c>
      <c r="M97" s="190"/>
      <c r="N97" s="191"/>
      <c r="O97" s="192"/>
      <c r="P97" s="190"/>
      <c r="Q97" s="190"/>
      <c r="R97" s="191"/>
      <c r="S97" s="192"/>
      <c r="T97" s="190"/>
      <c r="U97" s="190"/>
      <c r="V97" s="191"/>
      <c r="W97" s="192"/>
      <c r="X97" s="190"/>
      <c r="Y97" s="190"/>
      <c r="Z97" s="191"/>
      <c r="AA97" s="192"/>
      <c r="AB97" s="190"/>
      <c r="AC97" s="190"/>
      <c r="AD97" s="191"/>
      <c r="AF97" s="168" t="s">
        <v>147</v>
      </c>
      <c r="AG97" s="163">
        <f t="shared" si="16"/>
        <v>0</v>
      </c>
      <c r="AH97" s="163">
        <f t="shared" si="17"/>
        <v>0</v>
      </c>
      <c r="AI97" s="163">
        <f t="shared" si="18"/>
        <v>1</v>
      </c>
      <c r="AJ97" s="163">
        <f t="shared" si="19"/>
        <v>0</v>
      </c>
      <c r="AK97" s="163">
        <f t="shared" si="20"/>
        <v>0</v>
      </c>
      <c r="AL97" s="163">
        <f t="shared" si="21"/>
        <v>0</v>
      </c>
      <c r="AM97" s="163">
        <f t="shared" si="22"/>
        <v>0</v>
      </c>
    </row>
    <row r="98" spans="2:39" ht="16" thickBot="1">
      <c r="B98" s="193" t="s">
        <v>148</v>
      </c>
      <c r="C98" s="194">
        <f t="shared" ref="C98:AD98" si="23">SUM(C82:C96)</f>
        <v>0</v>
      </c>
      <c r="D98" s="195">
        <f t="shared" si="23"/>
        <v>0</v>
      </c>
      <c r="E98" s="195">
        <f t="shared" si="23"/>
        <v>1</v>
      </c>
      <c r="F98" s="196">
        <f t="shared" si="23"/>
        <v>1.5</v>
      </c>
      <c r="G98" s="194">
        <f t="shared" si="23"/>
        <v>1.5</v>
      </c>
      <c r="H98" s="195">
        <f t="shared" si="23"/>
        <v>2</v>
      </c>
      <c r="I98" s="195">
        <f t="shared" si="23"/>
        <v>0</v>
      </c>
      <c r="J98" s="196">
        <f t="shared" si="23"/>
        <v>0</v>
      </c>
      <c r="K98" s="194">
        <f t="shared" si="23"/>
        <v>4</v>
      </c>
      <c r="L98" s="195">
        <f t="shared" si="23"/>
        <v>4</v>
      </c>
      <c r="M98" s="195">
        <f t="shared" si="23"/>
        <v>0</v>
      </c>
      <c r="N98" s="196">
        <f t="shared" si="23"/>
        <v>6.5</v>
      </c>
      <c r="O98" s="197">
        <f t="shared" si="23"/>
        <v>0</v>
      </c>
      <c r="P98" s="195">
        <f t="shared" si="23"/>
        <v>0</v>
      </c>
      <c r="Q98" s="195">
        <f t="shared" si="23"/>
        <v>6</v>
      </c>
      <c r="R98" s="196">
        <f t="shared" si="23"/>
        <v>0</v>
      </c>
      <c r="S98" s="197">
        <f t="shared" si="23"/>
        <v>2</v>
      </c>
      <c r="T98" s="195">
        <f t="shared" si="23"/>
        <v>0</v>
      </c>
      <c r="U98" s="195">
        <f t="shared" si="23"/>
        <v>4</v>
      </c>
      <c r="V98" s="196">
        <f t="shared" si="23"/>
        <v>4</v>
      </c>
      <c r="W98" s="197">
        <f t="shared" si="23"/>
        <v>0</v>
      </c>
      <c r="X98" s="195">
        <f t="shared" si="23"/>
        <v>0</v>
      </c>
      <c r="Y98" s="195">
        <f t="shared" si="23"/>
        <v>0</v>
      </c>
      <c r="Z98" s="196">
        <f t="shared" si="23"/>
        <v>0</v>
      </c>
      <c r="AA98" s="197">
        <f t="shared" si="23"/>
        <v>0</v>
      </c>
      <c r="AB98" s="195">
        <f t="shared" si="23"/>
        <v>0</v>
      </c>
      <c r="AC98" s="195">
        <f t="shared" si="23"/>
        <v>0</v>
      </c>
      <c r="AD98" s="196">
        <f t="shared" si="23"/>
        <v>0</v>
      </c>
      <c r="AF98" s="169" t="s">
        <v>148</v>
      </c>
      <c r="AG98" s="163">
        <f>SUM(AG82:AG97)</f>
        <v>2.5</v>
      </c>
      <c r="AH98" s="163">
        <f t="shared" ref="AH98:AM98" si="24">SUM(AH82:AH97)</f>
        <v>3.5</v>
      </c>
      <c r="AI98" s="163">
        <f t="shared" si="24"/>
        <v>15.5</v>
      </c>
      <c r="AJ98" s="163">
        <f t="shared" si="24"/>
        <v>6</v>
      </c>
      <c r="AK98" s="163">
        <f t="shared" si="24"/>
        <v>10</v>
      </c>
      <c r="AL98" s="163">
        <f t="shared" si="24"/>
        <v>0</v>
      </c>
      <c r="AM98" s="163">
        <f t="shared" si="24"/>
        <v>0</v>
      </c>
    </row>
    <row r="99" spans="2:39" ht="16" thickBot="1">
      <c r="B99" s="198"/>
      <c r="C99" s="199"/>
      <c r="D99" s="199"/>
      <c r="E99" s="199"/>
      <c r="F99" s="199"/>
      <c r="G99" s="199"/>
      <c r="H99" s="199"/>
      <c r="I99" s="199"/>
      <c r="J99" s="199"/>
      <c r="K99" s="199"/>
      <c r="L99" s="199"/>
      <c r="M99" s="199"/>
      <c r="N99" s="199"/>
      <c r="O99" s="199"/>
      <c r="P99" s="199"/>
      <c r="Q99" s="199"/>
      <c r="R99" s="199"/>
      <c r="S99" s="199"/>
      <c r="T99" s="199"/>
      <c r="U99" s="199"/>
      <c r="V99" s="199"/>
      <c r="W99" s="199"/>
      <c r="X99" s="199"/>
      <c r="Y99" s="199"/>
      <c r="Z99" s="199"/>
      <c r="AA99" s="199"/>
      <c r="AB99" s="199"/>
      <c r="AC99" s="199"/>
      <c r="AD99" s="199"/>
    </row>
    <row r="100" spans="2:39" ht="16" thickBot="1">
      <c r="B100" s="173"/>
      <c r="C100" s="174" t="s">
        <v>151</v>
      </c>
      <c r="D100" s="175" t="s">
        <v>152</v>
      </c>
      <c r="E100" s="175" t="s">
        <v>153</v>
      </c>
      <c r="F100" s="176" t="s">
        <v>154</v>
      </c>
      <c r="G100" s="174" t="s">
        <v>155</v>
      </c>
      <c r="H100" s="175" t="s">
        <v>156</v>
      </c>
      <c r="I100" s="175" t="s">
        <v>157</v>
      </c>
      <c r="J100" s="176" t="s">
        <v>158</v>
      </c>
      <c r="K100" s="177" t="s">
        <v>159</v>
      </c>
      <c r="L100" s="175" t="s">
        <v>160</v>
      </c>
      <c r="M100" s="175" t="s">
        <v>161</v>
      </c>
      <c r="N100" s="175" t="s">
        <v>162</v>
      </c>
      <c r="O100" s="175" t="s">
        <v>163</v>
      </c>
      <c r="P100" s="175" t="s">
        <v>164</v>
      </c>
      <c r="Q100" s="175" t="s">
        <v>165</v>
      </c>
      <c r="R100" s="176" t="s">
        <v>166</v>
      </c>
      <c r="S100" s="175" t="s">
        <v>167</v>
      </c>
      <c r="T100" s="175" t="s">
        <v>168</v>
      </c>
      <c r="U100" s="175" t="s">
        <v>169</v>
      </c>
      <c r="V100" s="176" t="s">
        <v>170</v>
      </c>
      <c r="W100" s="175" t="s">
        <v>171</v>
      </c>
      <c r="X100" s="175" t="s">
        <v>172</v>
      </c>
      <c r="Y100" s="175" t="s">
        <v>173</v>
      </c>
      <c r="Z100" s="176" t="s">
        <v>174</v>
      </c>
      <c r="AA100" s="175" t="s">
        <v>175</v>
      </c>
      <c r="AB100" s="175" t="s">
        <v>176</v>
      </c>
      <c r="AC100" s="175" t="s">
        <v>177</v>
      </c>
      <c r="AD100" s="176" t="s">
        <v>178</v>
      </c>
    </row>
    <row r="101" spans="2:39" ht="16" thickTop="1">
      <c r="B101" s="202" t="s">
        <v>180</v>
      </c>
      <c r="C101" s="203">
        <v>10</v>
      </c>
      <c r="D101" s="204">
        <v>10</v>
      </c>
      <c r="E101" s="204">
        <v>10</v>
      </c>
      <c r="F101" s="205">
        <v>10</v>
      </c>
      <c r="G101" s="203">
        <v>10</v>
      </c>
      <c r="H101" s="204">
        <v>10</v>
      </c>
      <c r="I101" s="204">
        <v>10</v>
      </c>
      <c r="J101" s="205">
        <v>10</v>
      </c>
      <c r="K101" s="203">
        <v>10</v>
      </c>
      <c r="L101" s="204">
        <v>10</v>
      </c>
      <c r="M101" s="204">
        <v>10</v>
      </c>
      <c r="N101" s="205">
        <v>10</v>
      </c>
      <c r="O101" s="203">
        <v>10</v>
      </c>
      <c r="P101" s="204">
        <v>10</v>
      </c>
      <c r="Q101" s="204">
        <v>10</v>
      </c>
      <c r="R101" s="205">
        <v>10</v>
      </c>
      <c r="S101" s="203">
        <v>10</v>
      </c>
      <c r="T101" s="204">
        <v>10</v>
      </c>
      <c r="U101" s="204">
        <v>10</v>
      </c>
      <c r="V101" s="205">
        <v>10</v>
      </c>
      <c r="W101" s="203">
        <v>10</v>
      </c>
      <c r="X101" s="204">
        <v>10</v>
      </c>
      <c r="Y101" s="204">
        <v>10</v>
      </c>
      <c r="Z101" s="205">
        <v>10</v>
      </c>
      <c r="AA101" s="203">
        <v>10</v>
      </c>
      <c r="AB101" s="204">
        <v>10</v>
      </c>
      <c r="AC101" s="204">
        <v>10</v>
      </c>
      <c r="AD101" s="205">
        <v>10</v>
      </c>
    </row>
    <row r="102" spans="2:39">
      <c r="B102" s="206" t="s">
        <v>183</v>
      </c>
      <c r="C102" s="184">
        <v>0</v>
      </c>
      <c r="D102" s="185">
        <v>0</v>
      </c>
      <c r="E102" s="185">
        <f t="shared" ref="E102:AD102" si="25">E98</f>
        <v>1</v>
      </c>
      <c r="F102" s="186">
        <f t="shared" si="25"/>
        <v>1.5</v>
      </c>
      <c r="G102" s="184">
        <f t="shared" si="25"/>
        <v>1.5</v>
      </c>
      <c r="H102" s="185">
        <f t="shared" si="25"/>
        <v>2</v>
      </c>
      <c r="I102" s="185">
        <f t="shared" si="25"/>
        <v>0</v>
      </c>
      <c r="J102" s="186">
        <f t="shared" si="25"/>
        <v>0</v>
      </c>
      <c r="K102" s="184">
        <f t="shared" si="25"/>
        <v>4</v>
      </c>
      <c r="L102" s="185">
        <f t="shared" si="25"/>
        <v>4</v>
      </c>
      <c r="M102" s="185">
        <f t="shared" si="25"/>
        <v>0</v>
      </c>
      <c r="N102" s="186">
        <f t="shared" si="25"/>
        <v>6.5</v>
      </c>
      <c r="O102" s="184">
        <f t="shared" si="25"/>
        <v>0</v>
      </c>
      <c r="P102" s="185">
        <f t="shared" si="25"/>
        <v>0</v>
      </c>
      <c r="Q102" s="185">
        <f t="shared" si="25"/>
        <v>6</v>
      </c>
      <c r="R102" s="186">
        <f t="shared" si="25"/>
        <v>0</v>
      </c>
      <c r="S102" s="184">
        <f t="shared" si="25"/>
        <v>2</v>
      </c>
      <c r="T102" s="185">
        <f t="shared" si="25"/>
        <v>0</v>
      </c>
      <c r="U102" s="185">
        <f t="shared" si="25"/>
        <v>4</v>
      </c>
      <c r="V102" s="186">
        <f t="shared" si="25"/>
        <v>4</v>
      </c>
      <c r="W102" s="184">
        <f t="shared" si="25"/>
        <v>0</v>
      </c>
      <c r="X102" s="185">
        <f t="shared" si="25"/>
        <v>0</v>
      </c>
      <c r="Y102" s="185">
        <f t="shared" si="25"/>
        <v>0</v>
      </c>
      <c r="Z102" s="186">
        <f t="shared" si="25"/>
        <v>0</v>
      </c>
      <c r="AA102" s="184">
        <f t="shared" si="25"/>
        <v>0</v>
      </c>
      <c r="AB102" s="185">
        <f t="shared" si="25"/>
        <v>0</v>
      </c>
      <c r="AC102" s="185">
        <f t="shared" si="25"/>
        <v>0</v>
      </c>
      <c r="AD102" s="186">
        <f t="shared" si="25"/>
        <v>0</v>
      </c>
    </row>
    <row r="103" spans="2:39" ht="16" thickBot="1">
      <c r="B103" s="207" t="s">
        <v>184</v>
      </c>
      <c r="C103" s="208">
        <f>C102</f>
        <v>0</v>
      </c>
      <c r="D103" s="209">
        <f>C103+D102</f>
        <v>0</v>
      </c>
      <c r="E103" s="209">
        <f>D103+E102</f>
        <v>1</v>
      </c>
      <c r="F103" s="210">
        <f>E103+F102</f>
        <v>2.5</v>
      </c>
      <c r="G103" s="208">
        <f>G102</f>
        <v>1.5</v>
      </c>
      <c r="H103" s="209">
        <f>G103+H102</f>
        <v>3.5</v>
      </c>
      <c r="I103" s="209">
        <f>H103+I102</f>
        <v>3.5</v>
      </c>
      <c r="J103" s="210">
        <f>I103+J102</f>
        <v>3.5</v>
      </c>
      <c r="K103" s="208">
        <f>K102</f>
        <v>4</v>
      </c>
      <c r="L103" s="209">
        <f>K103+L102</f>
        <v>8</v>
      </c>
      <c r="M103" s="209">
        <f>L103+M102</f>
        <v>8</v>
      </c>
      <c r="N103" s="210">
        <f>M103+N102</f>
        <v>14.5</v>
      </c>
      <c r="O103" s="208">
        <f>O102</f>
        <v>0</v>
      </c>
      <c r="P103" s="209">
        <f>O103+P102</f>
        <v>0</v>
      </c>
      <c r="Q103" s="209">
        <f>P103+Q102</f>
        <v>6</v>
      </c>
      <c r="R103" s="210">
        <f>Q103+R102</f>
        <v>6</v>
      </c>
      <c r="S103" s="208">
        <f>S102</f>
        <v>2</v>
      </c>
      <c r="T103" s="209">
        <f>S103+T102</f>
        <v>2</v>
      </c>
      <c r="U103" s="209">
        <f>T103+U102</f>
        <v>6</v>
      </c>
      <c r="V103" s="210">
        <f>U103+V102</f>
        <v>10</v>
      </c>
      <c r="W103" s="208">
        <f>W102</f>
        <v>0</v>
      </c>
      <c r="X103" s="209">
        <f>W103+X102</f>
        <v>0</v>
      </c>
      <c r="Y103" s="209">
        <f>X103+Y102</f>
        <v>0</v>
      </c>
      <c r="Z103" s="210">
        <f>Y103+Z102</f>
        <v>0</v>
      </c>
      <c r="AA103" s="208">
        <f>AA102</f>
        <v>0</v>
      </c>
      <c r="AB103" s="209">
        <f>AA103+AB102</f>
        <v>0</v>
      </c>
      <c r="AC103" s="209">
        <f>AB103+AC102</f>
        <v>0</v>
      </c>
      <c r="AD103" s="210">
        <f>AC103+AD102</f>
        <v>0</v>
      </c>
    </row>
    <row r="113" spans="2:39" ht="16" thickBot="1">
      <c r="B113" s="172" t="s">
        <v>185</v>
      </c>
    </row>
    <row r="114" spans="2:39" ht="16" thickBot="1">
      <c r="B114" s="173"/>
      <c r="C114" s="174" t="s">
        <v>151</v>
      </c>
      <c r="D114" s="175" t="s">
        <v>152</v>
      </c>
      <c r="E114" s="175" t="s">
        <v>153</v>
      </c>
      <c r="F114" s="176" t="s">
        <v>154</v>
      </c>
      <c r="G114" s="174" t="s">
        <v>155</v>
      </c>
      <c r="H114" s="175" t="s">
        <v>156</v>
      </c>
      <c r="I114" s="175" t="s">
        <v>157</v>
      </c>
      <c r="J114" s="176" t="s">
        <v>158</v>
      </c>
      <c r="K114" s="177" t="s">
        <v>159</v>
      </c>
      <c r="L114" s="175" t="s">
        <v>160</v>
      </c>
      <c r="M114" s="175" t="s">
        <v>161</v>
      </c>
      <c r="N114" s="175" t="s">
        <v>162</v>
      </c>
      <c r="O114" s="175" t="s">
        <v>163</v>
      </c>
      <c r="P114" s="175" t="s">
        <v>164</v>
      </c>
      <c r="Q114" s="175" t="s">
        <v>165</v>
      </c>
      <c r="R114" s="176" t="s">
        <v>166</v>
      </c>
      <c r="S114" s="175" t="s">
        <v>167</v>
      </c>
      <c r="T114" s="175" t="s">
        <v>168</v>
      </c>
      <c r="U114" s="175" t="s">
        <v>169</v>
      </c>
      <c r="V114" s="176" t="s">
        <v>170</v>
      </c>
      <c r="W114" s="175" t="s">
        <v>171</v>
      </c>
      <c r="X114" s="175" t="s">
        <v>172</v>
      </c>
      <c r="Y114" s="175" t="s">
        <v>173</v>
      </c>
      <c r="Z114" s="176" t="s">
        <v>174</v>
      </c>
      <c r="AA114" s="175" t="s">
        <v>175</v>
      </c>
      <c r="AB114" s="175" t="s">
        <v>176</v>
      </c>
      <c r="AC114" s="175" t="s">
        <v>177</v>
      </c>
      <c r="AD114" s="176" t="s">
        <v>178</v>
      </c>
      <c r="AF114" s="166"/>
      <c r="AG114" s="167" t="s">
        <v>121</v>
      </c>
      <c r="AH114" s="167" t="s">
        <v>122</v>
      </c>
      <c r="AI114" s="167" t="s">
        <v>123</v>
      </c>
      <c r="AJ114" s="167" t="s">
        <v>124</v>
      </c>
      <c r="AK114" s="167" t="s">
        <v>125</v>
      </c>
      <c r="AL114" s="167" t="s">
        <v>126</v>
      </c>
      <c r="AM114" s="167" t="s">
        <v>127</v>
      </c>
    </row>
    <row r="115" spans="2:39" ht="16" thickTop="1">
      <c r="B115" s="178" t="s">
        <v>179</v>
      </c>
      <c r="C115" s="179"/>
      <c r="D115" s="180"/>
      <c r="E115" s="180">
        <v>1</v>
      </c>
      <c r="F115" s="181">
        <v>1.5</v>
      </c>
      <c r="G115" s="179">
        <v>1.5</v>
      </c>
      <c r="H115" s="180"/>
      <c r="I115" s="180">
        <v>2</v>
      </c>
      <c r="J115" s="181"/>
      <c r="K115" s="179"/>
      <c r="L115" s="180"/>
      <c r="M115" s="180"/>
      <c r="N115" s="181"/>
      <c r="O115" s="182"/>
      <c r="P115" s="180"/>
      <c r="Q115" s="180">
        <v>1</v>
      </c>
      <c r="R115" s="181"/>
      <c r="S115" s="182"/>
      <c r="T115" s="180"/>
      <c r="U115" s="180"/>
      <c r="V115" s="181"/>
      <c r="W115" s="182"/>
      <c r="X115" s="180"/>
      <c r="Y115" s="180"/>
      <c r="Z115" s="181"/>
      <c r="AA115" s="182"/>
      <c r="AB115" s="180"/>
      <c r="AC115" s="180"/>
      <c r="AD115" s="181"/>
      <c r="AF115" s="168" t="s">
        <v>179</v>
      </c>
      <c r="AG115" s="163">
        <f>SUM(C115:F115)</f>
        <v>2.5</v>
      </c>
      <c r="AH115" s="163">
        <f>SUM(G115:J115)</f>
        <v>3.5</v>
      </c>
      <c r="AI115" s="163">
        <f>SUM(K115:N115)</f>
        <v>0</v>
      </c>
      <c r="AJ115" s="163">
        <f>SUM(O115:R115)</f>
        <v>1</v>
      </c>
      <c r="AK115" s="163">
        <f>SUM(S115:V115)</f>
        <v>0</v>
      </c>
      <c r="AL115" s="163">
        <f>SUM(W115:Z115)</f>
        <v>0</v>
      </c>
      <c r="AM115" s="163">
        <f>SUM(AA115:AD115)</f>
        <v>0</v>
      </c>
    </row>
    <row r="116" spans="2:39">
      <c r="B116" s="178" t="s">
        <v>129</v>
      </c>
      <c r="C116" s="179"/>
      <c r="D116" s="180"/>
      <c r="E116" s="180"/>
      <c r="F116" s="181"/>
      <c r="G116" s="179"/>
      <c r="H116" s="180"/>
      <c r="I116" s="180"/>
      <c r="J116" s="181">
        <v>4</v>
      </c>
      <c r="K116" s="179"/>
      <c r="L116" s="180"/>
      <c r="M116" s="180"/>
      <c r="N116" s="181">
        <v>2</v>
      </c>
      <c r="O116" s="182"/>
      <c r="P116" s="180">
        <v>2</v>
      </c>
      <c r="Q116" s="180"/>
      <c r="R116" s="181">
        <v>3</v>
      </c>
      <c r="S116" s="182"/>
      <c r="T116" s="180">
        <v>3</v>
      </c>
      <c r="U116" s="180">
        <v>2</v>
      </c>
      <c r="V116" s="181">
        <v>8</v>
      </c>
      <c r="W116" s="182"/>
      <c r="X116" s="180"/>
      <c r="Y116" s="180"/>
      <c r="Z116" s="181"/>
      <c r="AA116" s="182"/>
      <c r="AB116" s="180"/>
      <c r="AC116" s="180"/>
      <c r="AD116" s="181"/>
      <c r="AF116" s="168" t="s">
        <v>129</v>
      </c>
      <c r="AG116" s="163">
        <f t="shared" ref="AG116:AG130" si="26">SUM(C116:F116)</f>
        <v>0</v>
      </c>
      <c r="AH116" s="163">
        <f t="shared" ref="AH116:AH130" si="27">SUM(G116:J116)</f>
        <v>4</v>
      </c>
      <c r="AI116" s="163">
        <f t="shared" ref="AI116:AI130" si="28">SUM(K116:N116)</f>
        <v>2</v>
      </c>
      <c r="AJ116" s="163">
        <f t="shared" ref="AJ116:AJ130" si="29">SUM(O116:R116)</f>
        <v>5</v>
      </c>
      <c r="AK116" s="163">
        <f t="shared" ref="AK116:AK130" si="30">SUM(S116:V116)</f>
        <v>13</v>
      </c>
      <c r="AL116" s="163">
        <f t="shared" ref="AL116:AL130" si="31">SUM(W116:Z116)</f>
        <v>0</v>
      </c>
      <c r="AM116" s="163">
        <f t="shared" ref="AM116:AM130" si="32">SUM(AA116:AD116)</f>
        <v>0</v>
      </c>
    </row>
    <row r="117" spans="2:39">
      <c r="B117" s="178" t="s">
        <v>130</v>
      </c>
      <c r="C117" s="179"/>
      <c r="D117" s="180"/>
      <c r="E117" s="180"/>
      <c r="F117" s="181"/>
      <c r="G117" s="179"/>
      <c r="H117" s="180"/>
      <c r="I117" s="180"/>
      <c r="J117" s="181">
        <v>6</v>
      </c>
      <c r="K117" s="179">
        <v>4</v>
      </c>
      <c r="L117" s="180"/>
      <c r="M117" s="180"/>
      <c r="N117" s="181">
        <v>6</v>
      </c>
      <c r="O117" s="182"/>
      <c r="P117" s="180"/>
      <c r="Q117" s="180">
        <v>5</v>
      </c>
      <c r="R117" s="181"/>
      <c r="S117" s="182"/>
      <c r="T117" s="180"/>
      <c r="U117" s="180"/>
      <c r="V117" s="181"/>
      <c r="W117" s="182"/>
      <c r="X117" s="180"/>
      <c r="Y117" s="180"/>
      <c r="Z117" s="181"/>
      <c r="AA117" s="182"/>
      <c r="AB117" s="180"/>
      <c r="AC117" s="180"/>
      <c r="AD117" s="181"/>
      <c r="AF117" s="168" t="s">
        <v>130</v>
      </c>
      <c r="AG117" s="163">
        <f t="shared" si="26"/>
        <v>0</v>
      </c>
      <c r="AH117" s="163">
        <f t="shared" si="27"/>
        <v>6</v>
      </c>
      <c r="AI117" s="163">
        <f t="shared" si="28"/>
        <v>10</v>
      </c>
      <c r="AJ117" s="163">
        <f t="shared" si="29"/>
        <v>5</v>
      </c>
      <c r="AK117" s="163">
        <f t="shared" si="30"/>
        <v>0</v>
      </c>
      <c r="AL117" s="163">
        <f t="shared" si="31"/>
        <v>0</v>
      </c>
      <c r="AM117" s="163">
        <f t="shared" si="32"/>
        <v>0</v>
      </c>
    </row>
    <row r="118" spans="2:39">
      <c r="B118" s="178" t="s">
        <v>131</v>
      </c>
      <c r="C118" s="179"/>
      <c r="D118" s="180"/>
      <c r="E118" s="180"/>
      <c r="F118" s="181"/>
      <c r="G118" s="179"/>
      <c r="H118" s="180"/>
      <c r="I118" s="180"/>
      <c r="J118" s="181"/>
      <c r="K118" s="179"/>
      <c r="L118" s="180"/>
      <c r="M118" s="180"/>
      <c r="N118" s="181"/>
      <c r="O118" s="182"/>
      <c r="P118" s="180"/>
      <c r="Q118" s="180"/>
      <c r="R118" s="181"/>
      <c r="S118" s="182"/>
      <c r="T118" s="180"/>
      <c r="U118" s="180"/>
      <c r="V118" s="181"/>
      <c r="W118" s="182"/>
      <c r="X118" s="180"/>
      <c r="Y118" s="180"/>
      <c r="Z118" s="181"/>
      <c r="AA118" s="182"/>
      <c r="AB118" s="180"/>
      <c r="AC118" s="180"/>
      <c r="AD118" s="181"/>
      <c r="AF118" s="168" t="s">
        <v>131</v>
      </c>
      <c r="AG118" s="163">
        <f t="shared" si="26"/>
        <v>0</v>
      </c>
      <c r="AH118" s="163">
        <f t="shared" si="27"/>
        <v>0</v>
      </c>
      <c r="AI118" s="163">
        <f t="shared" si="28"/>
        <v>0</v>
      </c>
      <c r="AJ118" s="163">
        <f t="shared" si="29"/>
        <v>0</v>
      </c>
      <c r="AK118" s="163">
        <f t="shared" si="30"/>
        <v>0</v>
      </c>
      <c r="AL118" s="163">
        <f t="shared" si="31"/>
        <v>0</v>
      </c>
      <c r="AM118" s="163">
        <f t="shared" si="32"/>
        <v>0</v>
      </c>
    </row>
    <row r="119" spans="2:39">
      <c r="B119" s="178" t="s">
        <v>132</v>
      </c>
      <c r="C119" s="179"/>
      <c r="D119" s="180"/>
      <c r="E119" s="180"/>
      <c r="F119" s="181"/>
      <c r="G119" s="179"/>
      <c r="H119" s="180"/>
      <c r="I119" s="180"/>
      <c r="J119" s="181"/>
      <c r="K119" s="179"/>
      <c r="L119" s="180"/>
      <c r="M119" s="180"/>
      <c r="N119" s="181"/>
      <c r="O119" s="182"/>
      <c r="P119" s="180"/>
      <c r="Q119" s="180"/>
      <c r="R119" s="181"/>
      <c r="S119" s="182"/>
      <c r="T119" s="180"/>
      <c r="U119" s="180"/>
      <c r="V119" s="181"/>
      <c r="W119" s="182"/>
      <c r="X119" s="180"/>
      <c r="Y119" s="180"/>
      <c r="Z119" s="181"/>
      <c r="AA119" s="182"/>
      <c r="AB119" s="180"/>
      <c r="AC119" s="180"/>
      <c r="AD119" s="181"/>
      <c r="AF119" s="168" t="s">
        <v>132</v>
      </c>
      <c r="AG119" s="163">
        <f t="shared" si="26"/>
        <v>0</v>
      </c>
      <c r="AH119" s="163">
        <f t="shared" si="27"/>
        <v>0</v>
      </c>
      <c r="AI119" s="163">
        <f t="shared" si="28"/>
        <v>0</v>
      </c>
      <c r="AJ119" s="163">
        <f t="shared" si="29"/>
        <v>0</v>
      </c>
      <c r="AK119" s="163">
        <f t="shared" si="30"/>
        <v>0</v>
      </c>
      <c r="AL119" s="163">
        <f t="shared" si="31"/>
        <v>0</v>
      </c>
      <c r="AM119" s="163">
        <f t="shared" si="32"/>
        <v>0</v>
      </c>
    </row>
    <row r="120" spans="2:39">
      <c r="B120" s="183" t="s">
        <v>133</v>
      </c>
      <c r="C120" s="184"/>
      <c r="D120" s="185"/>
      <c r="E120" s="185"/>
      <c r="F120" s="186"/>
      <c r="G120" s="184"/>
      <c r="H120" s="185">
        <v>3.5</v>
      </c>
      <c r="I120" s="185">
        <v>0</v>
      </c>
      <c r="J120" s="186"/>
      <c r="K120" s="184"/>
      <c r="L120" s="185"/>
      <c r="M120" s="185"/>
      <c r="N120" s="186"/>
      <c r="O120" s="187"/>
      <c r="P120" s="185"/>
      <c r="Q120" s="185"/>
      <c r="R120" s="186"/>
      <c r="S120" s="187"/>
      <c r="T120" s="185"/>
      <c r="U120" s="185"/>
      <c r="V120" s="186"/>
      <c r="W120" s="187"/>
      <c r="X120" s="185"/>
      <c r="Y120" s="185"/>
      <c r="Z120" s="186"/>
      <c r="AA120" s="187"/>
      <c r="AB120" s="185"/>
      <c r="AC120" s="185"/>
      <c r="AD120" s="186"/>
      <c r="AF120" s="168" t="s">
        <v>133</v>
      </c>
      <c r="AG120" s="163">
        <f t="shared" si="26"/>
        <v>0</v>
      </c>
      <c r="AH120" s="163">
        <f t="shared" si="27"/>
        <v>3.5</v>
      </c>
      <c r="AI120" s="163">
        <f t="shared" si="28"/>
        <v>0</v>
      </c>
      <c r="AJ120" s="163">
        <f t="shared" si="29"/>
        <v>0</v>
      </c>
      <c r="AK120" s="163">
        <f t="shared" si="30"/>
        <v>0</v>
      </c>
      <c r="AL120" s="163">
        <f t="shared" si="31"/>
        <v>0</v>
      </c>
      <c r="AM120" s="163">
        <f t="shared" si="32"/>
        <v>0</v>
      </c>
    </row>
    <row r="121" spans="2:39">
      <c r="B121" s="183" t="s">
        <v>134</v>
      </c>
      <c r="C121" s="184"/>
      <c r="D121" s="185"/>
      <c r="E121" s="185"/>
      <c r="F121" s="186"/>
      <c r="G121" s="184"/>
      <c r="H121" s="185"/>
      <c r="I121" s="185"/>
      <c r="J121" s="186"/>
      <c r="K121" s="184"/>
      <c r="L121" s="185"/>
      <c r="M121" s="185"/>
      <c r="N121" s="186"/>
      <c r="O121" s="187"/>
      <c r="P121" s="185"/>
      <c r="Q121" s="185"/>
      <c r="R121" s="186"/>
      <c r="S121" s="187"/>
      <c r="T121" s="185"/>
      <c r="U121" s="185">
        <v>3</v>
      </c>
      <c r="V121" s="186"/>
      <c r="W121" s="187"/>
      <c r="X121" s="185"/>
      <c r="Y121" s="185"/>
      <c r="Z121" s="186"/>
      <c r="AA121" s="187"/>
      <c r="AB121" s="185"/>
      <c r="AC121" s="185"/>
      <c r="AD121" s="186"/>
      <c r="AF121" s="168" t="s">
        <v>134</v>
      </c>
      <c r="AG121" s="163">
        <f t="shared" si="26"/>
        <v>0</v>
      </c>
      <c r="AH121" s="163">
        <f t="shared" si="27"/>
        <v>0</v>
      </c>
      <c r="AI121" s="163">
        <f t="shared" si="28"/>
        <v>0</v>
      </c>
      <c r="AJ121" s="163">
        <f t="shared" si="29"/>
        <v>0</v>
      </c>
      <c r="AK121" s="163">
        <f t="shared" si="30"/>
        <v>3</v>
      </c>
      <c r="AL121" s="163">
        <f t="shared" si="31"/>
        <v>0</v>
      </c>
      <c r="AM121" s="163">
        <f t="shared" si="32"/>
        <v>0</v>
      </c>
    </row>
    <row r="122" spans="2:39">
      <c r="B122" s="183" t="s">
        <v>135</v>
      </c>
      <c r="C122" s="184"/>
      <c r="D122" s="185"/>
      <c r="E122" s="185"/>
      <c r="F122" s="186"/>
      <c r="G122" s="184"/>
      <c r="H122" s="185"/>
      <c r="I122" s="185"/>
      <c r="J122" s="186"/>
      <c r="K122" s="184"/>
      <c r="L122" s="185"/>
      <c r="M122" s="185"/>
      <c r="N122" s="186"/>
      <c r="O122" s="187"/>
      <c r="P122" s="185"/>
      <c r="Q122" s="185"/>
      <c r="R122" s="186"/>
      <c r="S122" s="187"/>
      <c r="T122" s="185"/>
      <c r="U122" s="185"/>
      <c r="V122" s="186"/>
      <c r="W122" s="187"/>
      <c r="X122" s="185"/>
      <c r="Y122" s="185"/>
      <c r="Z122" s="186"/>
      <c r="AA122" s="187"/>
      <c r="AB122" s="185"/>
      <c r="AC122" s="185"/>
      <c r="AD122" s="186"/>
      <c r="AF122" s="168" t="s">
        <v>135</v>
      </c>
      <c r="AG122" s="163">
        <f t="shared" si="26"/>
        <v>0</v>
      </c>
      <c r="AH122" s="163">
        <f t="shared" si="27"/>
        <v>0</v>
      </c>
      <c r="AI122" s="163">
        <f t="shared" si="28"/>
        <v>0</v>
      </c>
      <c r="AJ122" s="163">
        <f t="shared" si="29"/>
        <v>0</v>
      </c>
      <c r="AK122" s="163">
        <f t="shared" si="30"/>
        <v>0</v>
      </c>
      <c r="AL122" s="163">
        <f t="shared" si="31"/>
        <v>0</v>
      </c>
      <c r="AM122" s="163">
        <f t="shared" si="32"/>
        <v>0</v>
      </c>
    </row>
    <row r="123" spans="2:39" ht="30">
      <c r="B123" s="183" t="s">
        <v>136</v>
      </c>
      <c r="C123" s="184"/>
      <c r="D123" s="185"/>
      <c r="E123" s="185"/>
      <c r="F123" s="186"/>
      <c r="G123" s="184"/>
      <c r="H123" s="185"/>
      <c r="I123" s="185"/>
      <c r="J123" s="186"/>
      <c r="K123" s="184"/>
      <c r="L123" s="185"/>
      <c r="M123" s="185"/>
      <c r="N123" s="186"/>
      <c r="O123" s="187"/>
      <c r="P123" s="185"/>
      <c r="Q123" s="185"/>
      <c r="R123" s="186"/>
      <c r="S123" s="187"/>
      <c r="T123" s="185"/>
      <c r="U123" s="185"/>
      <c r="V123" s="186"/>
      <c r="W123" s="187"/>
      <c r="X123" s="185"/>
      <c r="Y123" s="185"/>
      <c r="Z123" s="186"/>
      <c r="AA123" s="187"/>
      <c r="AB123" s="185"/>
      <c r="AC123" s="185"/>
      <c r="AD123" s="186"/>
      <c r="AF123" s="168" t="s">
        <v>136</v>
      </c>
      <c r="AG123" s="163">
        <f t="shared" si="26"/>
        <v>0</v>
      </c>
      <c r="AH123" s="163">
        <f t="shared" si="27"/>
        <v>0</v>
      </c>
      <c r="AI123" s="163">
        <f t="shared" si="28"/>
        <v>0</v>
      </c>
      <c r="AJ123" s="163">
        <f t="shared" si="29"/>
        <v>0</v>
      </c>
      <c r="AK123" s="163">
        <f t="shared" si="30"/>
        <v>0</v>
      </c>
      <c r="AL123" s="163">
        <f t="shared" si="31"/>
        <v>0</v>
      </c>
      <c r="AM123" s="163">
        <f t="shared" si="32"/>
        <v>0</v>
      </c>
    </row>
    <row r="124" spans="2:39" ht="30">
      <c r="B124" s="183" t="s">
        <v>137</v>
      </c>
      <c r="C124" s="184"/>
      <c r="D124" s="185"/>
      <c r="E124" s="185"/>
      <c r="F124" s="186"/>
      <c r="G124" s="184"/>
      <c r="H124" s="185"/>
      <c r="I124" s="185"/>
      <c r="J124" s="186"/>
      <c r="K124" s="184"/>
      <c r="L124" s="185"/>
      <c r="M124" s="185"/>
      <c r="N124" s="186"/>
      <c r="O124" s="187"/>
      <c r="P124" s="185"/>
      <c r="Q124" s="185"/>
      <c r="R124" s="186"/>
      <c r="S124" s="187"/>
      <c r="T124" s="185"/>
      <c r="U124" s="185"/>
      <c r="V124" s="186"/>
      <c r="W124" s="187"/>
      <c r="X124" s="185"/>
      <c r="Y124" s="185"/>
      <c r="Z124" s="186"/>
      <c r="AA124" s="187"/>
      <c r="AB124" s="185"/>
      <c r="AC124" s="185"/>
      <c r="AD124" s="186"/>
      <c r="AF124" s="168" t="s">
        <v>137</v>
      </c>
      <c r="AG124" s="163">
        <f t="shared" si="26"/>
        <v>0</v>
      </c>
      <c r="AH124" s="163">
        <f t="shared" si="27"/>
        <v>0</v>
      </c>
      <c r="AI124" s="163">
        <f t="shared" si="28"/>
        <v>0</v>
      </c>
      <c r="AJ124" s="163">
        <f t="shared" si="29"/>
        <v>0</v>
      </c>
      <c r="AK124" s="163">
        <f t="shared" si="30"/>
        <v>0</v>
      </c>
      <c r="AL124" s="163">
        <f t="shared" si="31"/>
        <v>0</v>
      </c>
      <c r="AM124" s="163">
        <f t="shared" si="32"/>
        <v>0</v>
      </c>
    </row>
    <row r="125" spans="2:39" ht="30">
      <c r="B125" s="183" t="s">
        <v>138</v>
      </c>
      <c r="C125" s="184"/>
      <c r="D125" s="185"/>
      <c r="E125" s="185"/>
      <c r="F125" s="186"/>
      <c r="G125" s="184"/>
      <c r="H125" s="185"/>
      <c r="I125" s="185"/>
      <c r="J125" s="186"/>
      <c r="K125" s="184"/>
      <c r="L125" s="185"/>
      <c r="M125" s="185"/>
      <c r="N125" s="186"/>
      <c r="O125" s="187"/>
      <c r="P125" s="185"/>
      <c r="Q125" s="185"/>
      <c r="R125" s="186"/>
      <c r="S125" s="187"/>
      <c r="T125" s="185"/>
      <c r="U125" s="185"/>
      <c r="V125" s="186"/>
      <c r="W125" s="187"/>
      <c r="X125" s="185"/>
      <c r="Y125" s="185"/>
      <c r="Z125" s="186"/>
      <c r="AA125" s="187"/>
      <c r="AB125" s="185"/>
      <c r="AC125" s="185"/>
      <c r="AD125" s="186"/>
      <c r="AF125" s="168" t="s">
        <v>138</v>
      </c>
      <c r="AG125" s="163">
        <f t="shared" si="26"/>
        <v>0</v>
      </c>
      <c r="AH125" s="163">
        <f t="shared" si="27"/>
        <v>0</v>
      </c>
      <c r="AI125" s="163">
        <f t="shared" si="28"/>
        <v>0</v>
      </c>
      <c r="AJ125" s="163">
        <f t="shared" si="29"/>
        <v>0</v>
      </c>
      <c r="AK125" s="163">
        <f t="shared" si="30"/>
        <v>0</v>
      </c>
      <c r="AL125" s="163">
        <f t="shared" si="31"/>
        <v>0</v>
      </c>
      <c r="AM125" s="163">
        <f t="shared" si="32"/>
        <v>0</v>
      </c>
    </row>
    <row r="126" spans="2:39" ht="30">
      <c r="B126" s="183" t="s">
        <v>139</v>
      </c>
      <c r="C126" s="184"/>
      <c r="D126" s="185"/>
      <c r="E126" s="185"/>
      <c r="F126" s="186"/>
      <c r="G126" s="184"/>
      <c r="H126" s="185"/>
      <c r="I126" s="185"/>
      <c r="J126" s="186"/>
      <c r="K126" s="184"/>
      <c r="L126" s="185"/>
      <c r="M126" s="185"/>
      <c r="N126" s="186"/>
      <c r="O126" s="187"/>
      <c r="P126" s="185"/>
      <c r="Q126" s="185"/>
      <c r="R126" s="186"/>
      <c r="S126" s="187"/>
      <c r="T126" s="185"/>
      <c r="U126" s="185"/>
      <c r="V126" s="186"/>
      <c r="W126" s="187"/>
      <c r="X126" s="185"/>
      <c r="Y126" s="185"/>
      <c r="Z126" s="186"/>
      <c r="AA126" s="187"/>
      <c r="AB126" s="185"/>
      <c r="AC126" s="185"/>
      <c r="AD126" s="186"/>
      <c r="AF126" s="168" t="s">
        <v>139</v>
      </c>
      <c r="AG126" s="163">
        <f t="shared" si="26"/>
        <v>0</v>
      </c>
      <c r="AH126" s="163">
        <f t="shared" si="27"/>
        <v>0</v>
      </c>
      <c r="AI126" s="163">
        <f t="shared" si="28"/>
        <v>0</v>
      </c>
      <c r="AJ126" s="163">
        <f t="shared" si="29"/>
        <v>0</v>
      </c>
      <c r="AK126" s="163">
        <f t="shared" si="30"/>
        <v>0</v>
      </c>
      <c r="AL126" s="163">
        <f t="shared" si="31"/>
        <v>0</v>
      </c>
      <c r="AM126" s="163">
        <f t="shared" si="32"/>
        <v>0</v>
      </c>
    </row>
    <row r="127" spans="2:39" ht="30">
      <c r="B127" s="183" t="s">
        <v>140</v>
      </c>
      <c r="C127" s="184"/>
      <c r="D127" s="185"/>
      <c r="E127" s="185"/>
      <c r="F127" s="186"/>
      <c r="G127" s="184"/>
      <c r="H127" s="185"/>
      <c r="I127" s="185"/>
      <c r="J127" s="186"/>
      <c r="K127" s="184"/>
      <c r="L127" s="185"/>
      <c r="M127" s="185"/>
      <c r="N127" s="186"/>
      <c r="O127" s="187"/>
      <c r="P127" s="185"/>
      <c r="Q127" s="185"/>
      <c r="R127" s="186"/>
      <c r="S127" s="187"/>
      <c r="T127" s="185"/>
      <c r="U127" s="185"/>
      <c r="V127" s="186"/>
      <c r="W127" s="187"/>
      <c r="X127" s="185"/>
      <c r="Y127" s="185"/>
      <c r="Z127" s="186"/>
      <c r="AA127" s="187"/>
      <c r="AB127" s="185"/>
      <c r="AC127" s="185"/>
      <c r="AD127" s="186"/>
      <c r="AF127" s="168" t="s">
        <v>140</v>
      </c>
      <c r="AG127" s="163">
        <f t="shared" si="26"/>
        <v>0</v>
      </c>
      <c r="AH127" s="163">
        <f t="shared" si="27"/>
        <v>0</v>
      </c>
      <c r="AI127" s="163">
        <f t="shared" si="28"/>
        <v>0</v>
      </c>
      <c r="AJ127" s="163">
        <f t="shared" si="29"/>
        <v>0</v>
      </c>
      <c r="AK127" s="163">
        <f t="shared" si="30"/>
        <v>0</v>
      </c>
      <c r="AL127" s="163">
        <f t="shared" si="31"/>
        <v>0</v>
      </c>
      <c r="AM127" s="163">
        <f t="shared" si="32"/>
        <v>0</v>
      </c>
    </row>
    <row r="128" spans="2:39" ht="30">
      <c r="B128" s="183" t="s">
        <v>141</v>
      </c>
      <c r="C128" s="184"/>
      <c r="D128" s="185"/>
      <c r="E128" s="185"/>
      <c r="F128" s="186"/>
      <c r="G128" s="184"/>
      <c r="H128" s="185"/>
      <c r="I128" s="185"/>
      <c r="J128" s="186"/>
      <c r="K128" s="184"/>
      <c r="L128" s="185"/>
      <c r="M128" s="185"/>
      <c r="N128" s="186"/>
      <c r="O128" s="187"/>
      <c r="P128" s="185"/>
      <c r="Q128" s="185"/>
      <c r="R128" s="186"/>
      <c r="S128" s="187"/>
      <c r="T128" s="185"/>
      <c r="U128" s="185"/>
      <c r="V128" s="186"/>
      <c r="W128" s="187"/>
      <c r="X128" s="185"/>
      <c r="Y128" s="185"/>
      <c r="Z128" s="186"/>
      <c r="AA128" s="187"/>
      <c r="AB128" s="185"/>
      <c r="AC128" s="185"/>
      <c r="AD128" s="186"/>
      <c r="AF128" s="168" t="s">
        <v>141</v>
      </c>
      <c r="AG128" s="163">
        <f t="shared" si="26"/>
        <v>0</v>
      </c>
      <c r="AH128" s="163">
        <f t="shared" si="27"/>
        <v>0</v>
      </c>
      <c r="AI128" s="163">
        <f t="shared" si="28"/>
        <v>0</v>
      </c>
      <c r="AJ128" s="163">
        <f t="shared" si="29"/>
        <v>0</v>
      </c>
      <c r="AK128" s="163">
        <f t="shared" si="30"/>
        <v>0</v>
      </c>
      <c r="AL128" s="163">
        <f t="shared" si="31"/>
        <v>0</v>
      </c>
      <c r="AM128" s="163">
        <f t="shared" si="32"/>
        <v>0</v>
      </c>
    </row>
    <row r="129" spans="2:39">
      <c r="B129" s="183" t="s">
        <v>142</v>
      </c>
      <c r="C129" s="184"/>
      <c r="D129" s="185"/>
      <c r="E129" s="185"/>
      <c r="F129" s="186"/>
      <c r="G129" s="184"/>
      <c r="H129" s="185"/>
      <c r="I129" s="185"/>
      <c r="J129" s="186"/>
      <c r="K129" s="184"/>
      <c r="L129" s="185"/>
      <c r="M129" s="185"/>
      <c r="N129" s="186"/>
      <c r="O129" s="187"/>
      <c r="P129" s="185"/>
      <c r="Q129" s="185"/>
      <c r="R129" s="186"/>
      <c r="S129" s="187"/>
      <c r="T129" s="185">
        <v>3</v>
      </c>
      <c r="U129" s="185"/>
      <c r="V129" s="186"/>
      <c r="W129" s="187"/>
      <c r="X129" s="185"/>
      <c r="Y129" s="185"/>
      <c r="Z129" s="186"/>
      <c r="AA129" s="187"/>
      <c r="AB129" s="185"/>
      <c r="AC129" s="185"/>
      <c r="AD129" s="186"/>
      <c r="AF129" s="168" t="s">
        <v>142</v>
      </c>
      <c r="AG129" s="163">
        <f t="shared" si="26"/>
        <v>0</v>
      </c>
      <c r="AH129" s="163">
        <f t="shared" si="27"/>
        <v>0</v>
      </c>
      <c r="AI129" s="163">
        <f t="shared" si="28"/>
        <v>0</v>
      </c>
      <c r="AJ129" s="163">
        <f t="shared" si="29"/>
        <v>0</v>
      </c>
      <c r="AK129" s="163">
        <f t="shared" si="30"/>
        <v>3</v>
      </c>
      <c r="AL129" s="163">
        <f t="shared" si="31"/>
        <v>0</v>
      </c>
      <c r="AM129" s="163">
        <f t="shared" si="32"/>
        <v>0</v>
      </c>
    </row>
    <row r="130" spans="2:39">
      <c r="B130" s="188" t="s">
        <v>147</v>
      </c>
      <c r="C130" s="189"/>
      <c r="D130" s="190"/>
      <c r="E130" s="190"/>
      <c r="F130" s="191"/>
      <c r="G130" s="189"/>
      <c r="H130" s="190"/>
      <c r="I130" s="190"/>
      <c r="J130" s="191"/>
      <c r="K130" s="189"/>
      <c r="L130" s="190">
        <v>1</v>
      </c>
      <c r="M130" s="190"/>
      <c r="N130" s="191"/>
      <c r="O130" s="192"/>
      <c r="P130" s="190"/>
      <c r="Q130" s="190"/>
      <c r="R130" s="191"/>
      <c r="S130" s="192"/>
      <c r="T130" s="190"/>
      <c r="U130" s="190"/>
      <c r="V130" s="191"/>
      <c r="W130" s="192"/>
      <c r="X130" s="190"/>
      <c r="Y130" s="190"/>
      <c r="Z130" s="191"/>
      <c r="AA130" s="192"/>
      <c r="AB130" s="190"/>
      <c r="AC130" s="190"/>
      <c r="AD130" s="191"/>
      <c r="AF130" s="168" t="s">
        <v>147</v>
      </c>
      <c r="AG130" s="163">
        <f t="shared" si="26"/>
        <v>0</v>
      </c>
      <c r="AH130" s="163">
        <f t="shared" si="27"/>
        <v>0</v>
      </c>
      <c r="AI130" s="163">
        <f t="shared" si="28"/>
        <v>1</v>
      </c>
      <c r="AJ130" s="163">
        <f t="shared" si="29"/>
        <v>0</v>
      </c>
      <c r="AK130" s="163">
        <f t="shared" si="30"/>
        <v>0</v>
      </c>
      <c r="AL130" s="163">
        <f t="shared" si="31"/>
        <v>0</v>
      </c>
      <c r="AM130" s="163">
        <f t="shared" si="32"/>
        <v>0</v>
      </c>
    </row>
    <row r="131" spans="2:39" ht="16" thickBot="1">
      <c r="B131" s="193" t="s">
        <v>148</v>
      </c>
      <c r="C131" s="194">
        <f t="shared" ref="C131:AD131" si="33">SUM(C115:C129)</f>
        <v>0</v>
      </c>
      <c r="D131" s="195">
        <f t="shared" si="33"/>
        <v>0</v>
      </c>
      <c r="E131" s="195">
        <f t="shared" si="33"/>
        <v>1</v>
      </c>
      <c r="F131" s="196">
        <f t="shared" si="33"/>
        <v>1.5</v>
      </c>
      <c r="G131" s="194">
        <f t="shared" si="33"/>
        <v>1.5</v>
      </c>
      <c r="H131" s="195">
        <f t="shared" si="33"/>
        <v>3.5</v>
      </c>
      <c r="I131" s="195">
        <f t="shared" si="33"/>
        <v>2</v>
      </c>
      <c r="J131" s="196">
        <f t="shared" si="33"/>
        <v>10</v>
      </c>
      <c r="K131" s="194">
        <f t="shared" si="33"/>
        <v>4</v>
      </c>
      <c r="L131" s="195">
        <f t="shared" si="33"/>
        <v>0</v>
      </c>
      <c r="M131" s="195">
        <f t="shared" si="33"/>
        <v>0</v>
      </c>
      <c r="N131" s="196">
        <f t="shared" si="33"/>
        <v>8</v>
      </c>
      <c r="O131" s="197">
        <f t="shared" si="33"/>
        <v>0</v>
      </c>
      <c r="P131" s="195">
        <f t="shared" si="33"/>
        <v>2</v>
      </c>
      <c r="Q131" s="195">
        <f t="shared" si="33"/>
        <v>6</v>
      </c>
      <c r="R131" s="196">
        <f t="shared" si="33"/>
        <v>3</v>
      </c>
      <c r="S131" s="197">
        <f t="shared" si="33"/>
        <v>0</v>
      </c>
      <c r="T131" s="195">
        <f t="shared" si="33"/>
        <v>6</v>
      </c>
      <c r="U131" s="195">
        <f t="shared" si="33"/>
        <v>5</v>
      </c>
      <c r="V131" s="196">
        <f t="shared" si="33"/>
        <v>8</v>
      </c>
      <c r="W131" s="197">
        <f t="shared" si="33"/>
        <v>0</v>
      </c>
      <c r="X131" s="195">
        <f t="shared" si="33"/>
        <v>0</v>
      </c>
      <c r="Y131" s="195">
        <f t="shared" si="33"/>
        <v>0</v>
      </c>
      <c r="Z131" s="196">
        <f t="shared" si="33"/>
        <v>0</v>
      </c>
      <c r="AA131" s="197">
        <f t="shared" si="33"/>
        <v>0</v>
      </c>
      <c r="AB131" s="195">
        <f t="shared" si="33"/>
        <v>0</v>
      </c>
      <c r="AC131" s="195">
        <f t="shared" si="33"/>
        <v>0</v>
      </c>
      <c r="AD131" s="196">
        <f t="shared" si="33"/>
        <v>0</v>
      </c>
      <c r="AF131" s="169" t="s">
        <v>148</v>
      </c>
      <c r="AG131" s="163">
        <f>SUM(AG115:AG130)</f>
        <v>2.5</v>
      </c>
      <c r="AH131" s="163">
        <f t="shared" ref="AH131:AM131" si="34">SUM(AH115:AH130)</f>
        <v>17</v>
      </c>
      <c r="AI131" s="163">
        <f t="shared" si="34"/>
        <v>13</v>
      </c>
      <c r="AJ131" s="163">
        <f t="shared" si="34"/>
        <v>11</v>
      </c>
      <c r="AK131" s="163">
        <f t="shared" si="34"/>
        <v>19</v>
      </c>
      <c r="AL131" s="163">
        <f t="shared" si="34"/>
        <v>0</v>
      </c>
      <c r="AM131" s="163">
        <f t="shared" si="34"/>
        <v>0</v>
      </c>
    </row>
    <row r="132" spans="2:39" ht="16" thickBot="1">
      <c r="B132" s="198"/>
      <c r="C132" s="199"/>
      <c r="D132" s="199"/>
      <c r="E132" s="199"/>
      <c r="F132" s="199"/>
      <c r="G132" s="199"/>
      <c r="H132" s="199"/>
      <c r="I132" s="199"/>
      <c r="J132" s="199"/>
      <c r="K132" s="199"/>
      <c r="L132" s="199"/>
      <c r="M132" s="199"/>
      <c r="N132" s="199"/>
      <c r="O132" s="199"/>
      <c r="P132" s="199"/>
      <c r="Q132" s="199"/>
      <c r="R132" s="199"/>
      <c r="S132" s="199"/>
      <c r="T132" s="199"/>
      <c r="U132" s="199"/>
      <c r="V132" s="199"/>
      <c r="W132" s="199"/>
      <c r="X132" s="199"/>
      <c r="Y132" s="199"/>
      <c r="Z132" s="199"/>
      <c r="AA132" s="199"/>
      <c r="AB132" s="199"/>
      <c r="AC132" s="199"/>
      <c r="AD132" s="199"/>
    </row>
    <row r="133" spans="2:39" ht="16" thickBot="1">
      <c r="B133" s="173"/>
      <c r="C133" s="174" t="s">
        <v>151</v>
      </c>
      <c r="D133" s="175" t="s">
        <v>152</v>
      </c>
      <c r="E133" s="175" t="s">
        <v>153</v>
      </c>
      <c r="F133" s="176" t="s">
        <v>154</v>
      </c>
      <c r="G133" s="174" t="s">
        <v>155</v>
      </c>
      <c r="H133" s="175" t="s">
        <v>156</v>
      </c>
      <c r="I133" s="175" t="s">
        <v>157</v>
      </c>
      <c r="J133" s="176" t="s">
        <v>158</v>
      </c>
      <c r="K133" s="177" t="s">
        <v>159</v>
      </c>
      <c r="L133" s="175" t="s">
        <v>160</v>
      </c>
      <c r="M133" s="175" t="s">
        <v>161</v>
      </c>
      <c r="N133" s="175" t="s">
        <v>162</v>
      </c>
      <c r="O133" s="175" t="s">
        <v>163</v>
      </c>
      <c r="P133" s="175" t="s">
        <v>164</v>
      </c>
      <c r="Q133" s="175" t="s">
        <v>165</v>
      </c>
      <c r="R133" s="176" t="s">
        <v>166</v>
      </c>
      <c r="S133" s="175" t="s">
        <v>167</v>
      </c>
      <c r="T133" s="175" t="s">
        <v>168</v>
      </c>
      <c r="U133" s="175" t="s">
        <v>169</v>
      </c>
      <c r="V133" s="176" t="s">
        <v>170</v>
      </c>
      <c r="W133" s="175" t="s">
        <v>171</v>
      </c>
      <c r="X133" s="175" t="s">
        <v>172</v>
      </c>
      <c r="Y133" s="175" t="s">
        <v>173</v>
      </c>
      <c r="Z133" s="176" t="s">
        <v>174</v>
      </c>
      <c r="AA133" s="175" t="s">
        <v>175</v>
      </c>
      <c r="AB133" s="175" t="s">
        <v>176</v>
      </c>
      <c r="AC133" s="175" t="s">
        <v>177</v>
      </c>
      <c r="AD133" s="176" t="s">
        <v>178</v>
      </c>
    </row>
    <row r="134" spans="2:39" ht="16" thickTop="1">
      <c r="B134" s="202" t="s">
        <v>180</v>
      </c>
      <c r="C134" s="203">
        <v>10</v>
      </c>
      <c r="D134" s="204">
        <v>10</v>
      </c>
      <c r="E134" s="204">
        <v>10</v>
      </c>
      <c r="F134" s="205">
        <v>10</v>
      </c>
      <c r="G134" s="203">
        <v>10</v>
      </c>
      <c r="H134" s="204">
        <v>10</v>
      </c>
      <c r="I134" s="204">
        <v>10</v>
      </c>
      <c r="J134" s="205">
        <v>10</v>
      </c>
      <c r="K134" s="203">
        <v>10</v>
      </c>
      <c r="L134" s="204">
        <v>10</v>
      </c>
      <c r="M134" s="204">
        <v>10</v>
      </c>
      <c r="N134" s="205">
        <v>10</v>
      </c>
      <c r="O134" s="203">
        <v>10</v>
      </c>
      <c r="P134" s="204">
        <v>10</v>
      </c>
      <c r="Q134" s="204">
        <v>10</v>
      </c>
      <c r="R134" s="205">
        <v>10</v>
      </c>
      <c r="S134" s="203">
        <v>10</v>
      </c>
      <c r="T134" s="204">
        <v>10</v>
      </c>
      <c r="U134" s="204">
        <v>10</v>
      </c>
      <c r="V134" s="205">
        <v>10</v>
      </c>
      <c r="W134" s="203">
        <v>10</v>
      </c>
      <c r="X134" s="204">
        <v>10</v>
      </c>
      <c r="Y134" s="204">
        <v>10</v>
      </c>
      <c r="Z134" s="205">
        <v>10</v>
      </c>
      <c r="AA134" s="203">
        <v>10</v>
      </c>
      <c r="AB134" s="204">
        <v>10</v>
      </c>
      <c r="AC134" s="204">
        <v>10</v>
      </c>
      <c r="AD134" s="205">
        <v>10</v>
      </c>
    </row>
    <row r="135" spans="2:39">
      <c r="B135" s="206" t="s">
        <v>186</v>
      </c>
      <c r="C135" s="184">
        <v>0</v>
      </c>
      <c r="D135" s="185">
        <v>0</v>
      </c>
      <c r="E135" s="185">
        <f t="shared" ref="E135:AD135" si="35">E131</f>
        <v>1</v>
      </c>
      <c r="F135" s="186">
        <f t="shared" si="35"/>
        <v>1.5</v>
      </c>
      <c r="G135" s="184">
        <f t="shared" si="35"/>
        <v>1.5</v>
      </c>
      <c r="H135" s="185">
        <f t="shared" si="35"/>
        <v>3.5</v>
      </c>
      <c r="I135" s="185">
        <f t="shared" si="35"/>
        <v>2</v>
      </c>
      <c r="J135" s="186">
        <f t="shared" si="35"/>
        <v>10</v>
      </c>
      <c r="K135" s="184">
        <f t="shared" si="35"/>
        <v>4</v>
      </c>
      <c r="L135" s="185">
        <f t="shared" si="35"/>
        <v>0</v>
      </c>
      <c r="M135" s="185">
        <f t="shared" si="35"/>
        <v>0</v>
      </c>
      <c r="N135" s="186">
        <f t="shared" si="35"/>
        <v>8</v>
      </c>
      <c r="O135" s="184">
        <f t="shared" si="35"/>
        <v>0</v>
      </c>
      <c r="P135" s="185">
        <f t="shared" si="35"/>
        <v>2</v>
      </c>
      <c r="Q135" s="185">
        <f t="shared" si="35"/>
        <v>6</v>
      </c>
      <c r="R135" s="186">
        <f t="shared" si="35"/>
        <v>3</v>
      </c>
      <c r="S135" s="184">
        <f t="shared" si="35"/>
        <v>0</v>
      </c>
      <c r="T135" s="185">
        <f t="shared" si="35"/>
        <v>6</v>
      </c>
      <c r="U135" s="185">
        <f t="shared" si="35"/>
        <v>5</v>
      </c>
      <c r="V135" s="186">
        <f t="shared" si="35"/>
        <v>8</v>
      </c>
      <c r="W135" s="184">
        <f t="shared" si="35"/>
        <v>0</v>
      </c>
      <c r="X135" s="185">
        <f t="shared" si="35"/>
        <v>0</v>
      </c>
      <c r="Y135" s="185">
        <f t="shared" si="35"/>
        <v>0</v>
      </c>
      <c r="Z135" s="186">
        <f t="shared" si="35"/>
        <v>0</v>
      </c>
      <c r="AA135" s="184">
        <f t="shared" si="35"/>
        <v>0</v>
      </c>
      <c r="AB135" s="185">
        <f t="shared" si="35"/>
        <v>0</v>
      </c>
      <c r="AC135" s="185">
        <f t="shared" si="35"/>
        <v>0</v>
      </c>
      <c r="AD135" s="186">
        <f t="shared" si="35"/>
        <v>0</v>
      </c>
    </row>
    <row r="136" spans="2:39" ht="16" thickBot="1">
      <c r="B136" s="207" t="s">
        <v>187</v>
      </c>
      <c r="C136" s="208">
        <f>C135</f>
        <v>0</v>
      </c>
      <c r="D136" s="209">
        <f>C136+D135</f>
        <v>0</v>
      </c>
      <c r="E136" s="209">
        <f>D136+E135</f>
        <v>1</v>
      </c>
      <c r="F136" s="210">
        <f>E136+F135</f>
        <v>2.5</v>
      </c>
      <c r="G136" s="208">
        <f>G135</f>
        <v>1.5</v>
      </c>
      <c r="H136" s="209">
        <f>G136+H135</f>
        <v>5</v>
      </c>
      <c r="I136" s="209">
        <f>H136+I135</f>
        <v>7</v>
      </c>
      <c r="J136" s="210">
        <f>I136+J135</f>
        <v>17</v>
      </c>
      <c r="K136" s="208">
        <f>K135</f>
        <v>4</v>
      </c>
      <c r="L136" s="209">
        <f>K136+L135</f>
        <v>4</v>
      </c>
      <c r="M136" s="209">
        <f>L136+M135</f>
        <v>4</v>
      </c>
      <c r="N136" s="210">
        <f>M136+N135</f>
        <v>12</v>
      </c>
      <c r="O136" s="208">
        <f>O135</f>
        <v>0</v>
      </c>
      <c r="P136" s="209">
        <f>O136+P135</f>
        <v>2</v>
      </c>
      <c r="Q136" s="209">
        <f>P136+Q135</f>
        <v>8</v>
      </c>
      <c r="R136" s="210">
        <f>Q136+R135</f>
        <v>11</v>
      </c>
      <c r="S136" s="208">
        <f>S135</f>
        <v>0</v>
      </c>
      <c r="T136" s="209">
        <f>S136+T135</f>
        <v>6</v>
      </c>
      <c r="U136" s="209">
        <f>T136+U135</f>
        <v>11</v>
      </c>
      <c r="V136" s="210">
        <f>U136+V135</f>
        <v>19</v>
      </c>
      <c r="W136" s="208">
        <f>W135</f>
        <v>0</v>
      </c>
      <c r="X136" s="209">
        <f>W136+X135</f>
        <v>0</v>
      </c>
      <c r="Y136" s="209">
        <f>X136+Y135</f>
        <v>0</v>
      </c>
      <c r="Z136" s="210">
        <f>Y136+Z135</f>
        <v>0</v>
      </c>
      <c r="AA136" s="208">
        <f>AA135</f>
        <v>0</v>
      </c>
      <c r="AB136" s="209">
        <f>AA136+AB135</f>
        <v>0</v>
      </c>
      <c r="AC136" s="209">
        <f>AB136+AC135</f>
        <v>0</v>
      </c>
      <c r="AD136" s="210">
        <f>AC136+AD135</f>
        <v>0</v>
      </c>
    </row>
    <row r="150" spans="2:10">
      <c r="B150" t="s">
        <v>188</v>
      </c>
    </row>
    <row r="152" spans="2:10">
      <c r="C152" s="185" t="s">
        <v>122</v>
      </c>
      <c r="D152" s="185" t="s">
        <v>123</v>
      </c>
      <c r="E152" s="185" t="s">
        <v>124</v>
      </c>
      <c r="F152" s="185" t="s">
        <v>125</v>
      </c>
      <c r="G152" s="185" t="s">
        <v>126</v>
      </c>
      <c r="H152" s="185" t="s">
        <v>127</v>
      </c>
      <c r="I152" s="185" t="s">
        <v>189</v>
      </c>
    </row>
    <row r="153" spans="2:10" ht="30">
      <c r="B153" s="211" t="s">
        <v>190</v>
      </c>
      <c r="C153" s="185">
        <v>13.5</v>
      </c>
      <c r="D153" s="185">
        <v>15</v>
      </c>
      <c r="E153" s="185">
        <v>35</v>
      </c>
      <c r="F153" s="185">
        <v>12</v>
      </c>
      <c r="G153" s="185">
        <v>0</v>
      </c>
      <c r="H153" s="185">
        <v>0</v>
      </c>
      <c r="I153" s="185">
        <v>0</v>
      </c>
    </row>
    <row r="154" spans="2:10" ht="30">
      <c r="B154" s="211" t="s">
        <v>191</v>
      </c>
      <c r="C154" s="185">
        <v>0</v>
      </c>
      <c r="D154" s="185">
        <v>0</v>
      </c>
      <c r="E154" s="185">
        <v>0</v>
      </c>
      <c r="F154" s="185">
        <v>17.5</v>
      </c>
      <c r="G154" s="185">
        <v>0</v>
      </c>
      <c r="H154" s="185">
        <v>0</v>
      </c>
      <c r="I154" s="185">
        <v>0</v>
      </c>
    </row>
    <row r="155" spans="2:10" ht="30">
      <c r="B155" s="211" t="s">
        <v>192</v>
      </c>
      <c r="C155" s="185">
        <v>0</v>
      </c>
      <c r="D155" s="185">
        <v>4</v>
      </c>
      <c r="E155" s="185">
        <v>0</v>
      </c>
      <c r="F155" s="185">
        <v>19</v>
      </c>
      <c r="G155" s="185">
        <v>18</v>
      </c>
      <c r="H155" s="185">
        <v>0</v>
      </c>
      <c r="I155" s="185">
        <v>0</v>
      </c>
    </row>
    <row r="156" spans="2:10" ht="30">
      <c r="B156" s="211" t="s">
        <v>193</v>
      </c>
      <c r="C156" s="185">
        <v>0</v>
      </c>
      <c r="D156" s="185">
        <v>0</v>
      </c>
      <c r="E156" s="185">
        <v>0</v>
      </c>
      <c r="F156" s="185">
        <v>19.5</v>
      </c>
      <c r="G156" s="185">
        <v>57.5</v>
      </c>
      <c r="H156" s="185">
        <v>149.5</v>
      </c>
      <c r="I156" s="185">
        <v>60.5</v>
      </c>
    </row>
    <row r="157" spans="2:10" ht="16" thickBot="1">
      <c r="B157" s="212" t="s">
        <v>144</v>
      </c>
      <c r="C157" s="213">
        <f t="shared" ref="C157:I157" si="36">SUM(C153:C156)</f>
        <v>13.5</v>
      </c>
      <c r="D157" s="213">
        <f t="shared" si="36"/>
        <v>19</v>
      </c>
      <c r="E157" s="213">
        <f t="shared" si="36"/>
        <v>35</v>
      </c>
      <c r="F157" s="213">
        <f t="shared" si="36"/>
        <v>68</v>
      </c>
      <c r="G157" s="213">
        <f t="shared" si="36"/>
        <v>75.5</v>
      </c>
      <c r="H157" s="214">
        <f t="shared" si="36"/>
        <v>149.5</v>
      </c>
      <c r="I157" s="214">
        <f t="shared" si="36"/>
        <v>60.5</v>
      </c>
      <c r="J157" s="136">
        <f>SUM(C157:I157)</f>
        <v>421</v>
      </c>
    </row>
    <row r="158" spans="2:10">
      <c r="J158">
        <f>J157/7</f>
        <v>60.142857142857146</v>
      </c>
    </row>
  </sheetData>
  <phoneticPr fontId="1"/>
  <pageMargins left="0.7" right="0.7" top="0.75" bottom="0.75" header="0.3" footer="0.3"/>
  <pageSetup paperSize="9"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/>
  </sheetPr>
  <dimension ref="A1:Y49"/>
  <sheetViews>
    <sheetView zoomScale="68" zoomScaleNormal="68" workbookViewId="0">
      <selection activeCell="T49" sqref="A1:T49"/>
    </sheetView>
  </sheetViews>
  <sheetFormatPr baseColWidth="10" defaultColWidth="11" defaultRowHeight="15"/>
  <cols>
    <col min="1" max="1" width="4" bestFit="1" customWidth="1"/>
    <col min="2" max="3" width="3.6640625" style="245" bestFit="1" customWidth="1"/>
    <col min="4" max="5" width="3.6640625" style="245" customWidth="1"/>
    <col min="6" max="6" width="3.6640625" style="245" bestFit="1" customWidth="1"/>
    <col min="7" max="9" width="3.6640625" style="152" customWidth="1"/>
    <col min="10" max="10" width="5.1640625" style="281" bestFit="1" customWidth="1"/>
    <col min="11" max="11" width="66.6640625" style="152" bestFit="1" customWidth="1"/>
    <col min="12" max="13" width="3.6640625" style="152" bestFit="1" customWidth="1"/>
    <col min="14" max="14" width="3.83203125" style="152" customWidth="1"/>
    <col min="15" max="20" width="3.6640625" style="152" bestFit="1" customWidth="1"/>
    <col min="21" max="23" width="3.6640625" bestFit="1" customWidth="1"/>
  </cols>
  <sheetData>
    <row r="1" spans="1:25" ht="16" thickBot="1">
      <c r="B1" s="119" t="s">
        <v>194</v>
      </c>
      <c r="C1" s="215"/>
      <c r="D1" s="215"/>
      <c r="E1" s="215"/>
      <c r="F1" s="216"/>
      <c r="G1" s="217" t="s">
        <v>195</v>
      </c>
      <c r="H1" s="218"/>
      <c r="I1" s="218"/>
      <c r="J1" s="219"/>
      <c r="K1" s="5"/>
      <c r="L1" s="5"/>
      <c r="M1" s="5"/>
      <c r="N1" s="217" t="s">
        <v>196</v>
      </c>
      <c r="O1" s="218"/>
      <c r="P1" s="218"/>
      <c r="Q1" s="218"/>
      <c r="R1" s="218"/>
      <c r="S1" s="218"/>
      <c r="T1" s="220"/>
    </row>
    <row r="2" spans="1:25" ht="319" customHeight="1" thickBot="1">
      <c r="A2" s="221" t="s">
        <v>197</v>
      </c>
      <c r="B2" s="222" t="s">
        <v>198</v>
      </c>
      <c r="C2" s="223" t="s">
        <v>199</v>
      </c>
      <c r="D2" s="223" t="s">
        <v>200</v>
      </c>
      <c r="E2" s="223" t="s">
        <v>201</v>
      </c>
      <c r="F2" s="224" t="s">
        <v>202</v>
      </c>
      <c r="G2" s="225" t="s">
        <v>203</v>
      </c>
      <c r="H2" s="226" t="s">
        <v>204</v>
      </c>
      <c r="I2" s="226" t="s">
        <v>205</v>
      </c>
      <c r="J2" s="227" t="s">
        <v>206</v>
      </c>
      <c r="K2" s="228" t="s">
        <v>46</v>
      </c>
      <c r="L2" s="229" t="s">
        <v>207</v>
      </c>
      <c r="M2" s="230" t="s">
        <v>208</v>
      </c>
      <c r="N2" s="231" t="s">
        <v>209</v>
      </c>
      <c r="O2" s="232" t="s">
        <v>210</v>
      </c>
      <c r="P2" s="232" t="s">
        <v>211</v>
      </c>
      <c r="Q2" s="232" t="s">
        <v>212</v>
      </c>
      <c r="R2" s="232" t="s">
        <v>213</v>
      </c>
      <c r="S2" s="232" t="s">
        <v>214</v>
      </c>
      <c r="T2" s="233" t="s">
        <v>215</v>
      </c>
      <c r="U2" s="234" t="s">
        <v>216</v>
      </c>
      <c r="V2" s="235" t="s">
        <v>217</v>
      </c>
      <c r="W2" s="235" t="s">
        <v>218</v>
      </c>
      <c r="X2" s="235" t="s">
        <v>219</v>
      </c>
      <c r="Y2" s="235" t="s">
        <v>220</v>
      </c>
    </row>
    <row r="3" spans="1:25">
      <c r="A3" s="236">
        <v>1</v>
      </c>
      <c r="B3" s="237" t="s">
        <v>221</v>
      </c>
      <c r="C3" s="238"/>
      <c r="D3" s="238"/>
      <c r="E3" s="238" t="s">
        <v>221</v>
      </c>
      <c r="F3" s="239"/>
      <c r="G3" s="115" t="s">
        <v>221</v>
      </c>
      <c r="H3" s="113"/>
      <c r="I3" s="113"/>
      <c r="J3" s="240" t="s">
        <v>222</v>
      </c>
      <c r="K3" s="241" t="s">
        <v>223</v>
      </c>
      <c r="L3" s="242"/>
      <c r="M3" s="243" t="s">
        <v>221</v>
      </c>
      <c r="N3" s="244" t="s">
        <v>221</v>
      </c>
      <c r="O3" s="113" t="s">
        <v>221</v>
      </c>
      <c r="P3" s="113" t="s">
        <v>221</v>
      </c>
      <c r="Q3" s="113" t="s">
        <v>221</v>
      </c>
      <c r="R3" s="113" t="s">
        <v>221</v>
      </c>
      <c r="S3" s="63"/>
      <c r="T3" s="64"/>
      <c r="U3" s="245">
        <f t="shared" ref="U3:U49" si="0">COUNTIF(L3:T3,"●")</f>
        <v>6</v>
      </c>
      <c r="V3">
        <f t="shared" ref="V3:V49" si="1">COUNTIF(B3:I3,"●")</f>
        <v>3</v>
      </c>
      <c r="W3">
        <f t="shared" ref="W3:W49" si="2">U3+V3</f>
        <v>9</v>
      </c>
      <c r="X3">
        <v>10</v>
      </c>
      <c r="Y3">
        <f t="shared" ref="Y3:Y49" si="3">SUM(U3:X3)</f>
        <v>28</v>
      </c>
    </row>
    <row r="4" spans="1:25">
      <c r="A4" s="236">
        <v>2</v>
      </c>
      <c r="B4" s="237"/>
      <c r="C4" s="238" t="s">
        <v>221</v>
      </c>
      <c r="D4" s="238" t="s">
        <v>221</v>
      </c>
      <c r="E4" s="238" t="s">
        <v>221</v>
      </c>
      <c r="F4" s="239"/>
      <c r="G4" s="115"/>
      <c r="H4" s="113"/>
      <c r="I4" s="113"/>
      <c r="J4" s="240" t="s">
        <v>222</v>
      </c>
      <c r="K4" s="246" t="s">
        <v>224</v>
      </c>
      <c r="L4" s="242" t="s">
        <v>221</v>
      </c>
      <c r="M4" s="243"/>
      <c r="N4" s="62"/>
      <c r="O4" s="113" t="s">
        <v>221</v>
      </c>
      <c r="P4" s="113" t="s">
        <v>221</v>
      </c>
      <c r="Q4" s="113" t="s">
        <v>221</v>
      </c>
      <c r="R4" s="63"/>
      <c r="S4" s="63"/>
      <c r="T4" s="64"/>
      <c r="U4" s="245">
        <f t="shared" si="0"/>
        <v>4</v>
      </c>
      <c r="V4">
        <f t="shared" si="1"/>
        <v>3</v>
      </c>
      <c r="W4">
        <f t="shared" si="2"/>
        <v>7</v>
      </c>
      <c r="X4">
        <v>10</v>
      </c>
      <c r="Y4">
        <f t="shared" si="3"/>
        <v>24</v>
      </c>
    </row>
    <row r="5" spans="1:25">
      <c r="A5" s="236">
        <v>3</v>
      </c>
      <c r="B5" s="237"/>
      <c r="C5" s="238" t="s">
        <v>221</v>
      </c>
      <c r="D5" s="238" t="s">
        <v>221</v>
      </c>
      <c r="E5" s="238" t="s">
        <v>221</v>
      </c>
      <c r="F5" s="239"/>
      <c r="G5" s="115"/>
      <c r="H5" s="113"/>
      <c r="I5" s="113"/>
      <c r="J5" s="240" t="s">
        <v>222</v>
      </c>
      <c r="K5" s="246" t="s">
        <v>225</v>
      </c>
      <c r="L5" s="247" t="s">
        <v>221</v>
      </c>
      <c r="M5" s="248"/>
      <c r="N5" s="62"/>
      <c r="O5" s="113" t="s">
        <v>221</v>
      </c>
      <c r="P5" s="113" t="s">
        <v>221</v>
      </c>
      <c r="Q5" s="113" t="s">
        <v>221</v>
      </c>
      <c r="R5" s="63"/>
      <c r="S5" s="63"/>
      <c r="T5" s="64"/>
      <c r="U5" s="245">
        <f t="shared" si="0"/>
        <v>4</v>
      </c>
      <c r="V5">
        <f t="shared" si="1"/>
        <v>3</v>
      </c>
      <c r="W5">
        <f t="shared" si="2"/>
        <v>7</v>
      </c>
      <c r="X5">
        <v>10</v>
      </c>
      <c r="Y5">
        <f t="shared" si="3"/>
        <v>24</v>
      </c>
    </row>
    <row r="6" spans="1:25">
      <c r="A6" s="236">
        <v>4</v>
      </c>
      <c r="B6" s="249"/>
      <c r="C6" s="250"/>
      <c r="D6" s="250"/>
      <c r="E6" s="250"/>
      <c r="F6" s="251" t="s">
        <v>221</v>
      </c>
      <c r="G6" s="252"/>
      <c r="H6" s="253"/>
      <c r="I6" s="253" t="s">
        <v>221</v>
      </c>
      <c r="J6" s="240" t="s">
        <v>222</v>
      </c>
      <c r="K6" s="246" t="s">
        <v>226</v>
      </c>
      <c r="L6" s="247"/>
      <c r="M6" s="243" t="s">
        <v>221</v>
      </c>
      <c r="N6" s="254" t="s">
        <v>221</v>
      </c>
      <c r="O6" s="253" t="s">
        <v>221</v>
      </c>
      <c r="P6" s="253" t="s">
        <v>221</v>
      </c>
      <c r="Q6" s="253" t="s">
        <v>221</v>
      </c>
      <c r="R6" s="253" t="s">
        <v>221</v>
      </c>
      <c r="S6" s="161"/>
      <c r="T6" s="162"/>
      <c r="U6" s="245">
        <f t="shared" si="0"/>
        <v>6</v>
      </c>
      <c r="V6">
        <f t="shared" si="1"/>
        <v>2</v>
      </c>
      <c r="W6">
        <f t="shared" si="2"/>
        <v>8</v>
      </c>
      <c r="X6">
        <v>10</v>
      </c>
      <c r="Y6">
        <f t="shared" si="3"/>
        <v>26</v>
      </c>
    </row>
    <row r="7" spans="1:25">
      <c r="A7" s="236">
        <v>5</v>
      </c>
      <c r="B7" s="249"/>
      <c r="C7" s="250" t="s">
        <v>221</v>
      </c>
      <c r="D7" s="250" t="s">
        <v>221</v>
      </c>
      <c r="E7" s="250"/>
      <c r="F7" s="251"/>
      <c r="G7" s="252"/>
      <c r="H7" s="253"/>
      <c r="I7" s="253"/>
      <c r="J7" s="240" t="s">
        <v>222</v>
      </c>
      <c r="K7" s="246" t="s">
        <v>227</v>
      </c>
      <c r="L7" s="247"/>
      <c r="M7" s="243" t="s">
        <v>221</v>
      </c>
      <c r="N7" s="254" t="s">
        <v>221</v>
      </c>
      <c r="O7" s="253" t="s">
        <v>221</v>
      </c>
      <c r="P7" s="253" t="s">
        <v>221</v>
      </c>
      <c r="Q7" s="253" t="s">
        <v>221</v>
      </c>
      <c r="R7" s="253" t="s">
        <v>221</v>
      </c>
      <c r="S7" s="161"/>
      <c r="T7" s="162"/>
      <c r="U7" s="245">
        <f t="shared" si="0"/>
        <v>6</v>
      </c>
      <c r="V7">
        <f t="shared" si="1"/>
        <v>2</v>
      </c>
      <c r="W7">
        <f t="shared" si="2"/>
        <v>8</v>
      </c>
      <c r="X7">
        <v>10</v>
      </c>
      <c r="Y7">
        <f t="shared" si="3"/>
        <v>26</v>
      </c>
    </row>
    <row r="8" spans="1:25">
      <c r="A8" s="236">
        <v>6</v>
      </c>
      <c r="B8" s="249"/>
      <c r="C8" s="250"/>
      <c r="D8" s="250"/>
      <c r="E8" s="250"/>
      <c r="F8" s="251"/>
      <c r="G8" s="252"/>
      <c r="H8" s="253"/>
      <c r="I8" s="253"/>
      <c r="J8" s="240" t="s">
        <v>222</v>
      </c>
      <c r="K8" s="246" t="s">
        <v>228</v>
      </c>
      <c r="L8" s="247" t="s">
        <v>221</v>
      </c>
      <c r="M8" s="243"/>
      <c r="N8" s="254" t="s">
        <v>221</v>
      </c>
      <c r="O8" s="253" t="s">
        <v>221</v>
      </c>
      <c r="P8" s="253" t="s">
        <v>221</v>
      </c>
      <c r="Q8" s="253" t="s">
        <v>221</v>
      </c>
      <c r="R8" s="253" t="s">
        <v>221</v>
      </c>
      <c r="S8" s="161"/>
      <c r="T8" s="162"/>
      <c r="U8" s="245">
        <f t="shared" si="0"/>
        <v>6</v>
      </c>
      <c r="V8">
        <f t="shared" si="1"/>
        <v>0</v>
      </c>
      <c r="W8">
        <f t="shared" si="2"/>
        <v>6</v>
      </c>
      <c r="X8">
        <v>10</v>
      </c>
      <c r="Y8">
        <f t="shared" si="3"/>
        <v>22</v>
      </c>
    </row>
    <row r="9" spans="1:25">
      <c r="A9" s="236">
        <v>7</v>
      </c>
      <c r="B9" s="249" t="s">
        <v>221</v>
      </c>
      <c r="C9" s="250"/>
      <c r="D9" s="250"/>
      <c r="E9" s="250" t="s">
        <v>221</v>
      </c>
      <c r="F9" s="251"/>
      <c r="G9" s="252" t="s">
        <v>221</v>
      </c>
      <c r="H9" s="253"/>
      <c r="I9" s="253"/>
      <c r="J9" s="240" t="s">
        <v>222</v>
      </c>
      <c r="K9" s="246" t="s">
        <v>229</v>
      </c>
      <c r="L9" s="247"/>
      <c r="M9" s="243" t="s">
        <v>221</v>
      </c>
      <c r="N9" s="254" t="s">
        <v>221</v>
      </c>
      <c r="O9" s="253" t="s">
        <v>221</v>
      </c>
      <c r="P9" s="253" t="s">
        <v>221</v>
      </c>
      <c r="Q9" s="253" t="s">
        <v>221</v>
      </c>
      <c r="R9" s="161"/>
      <c r="S9" s="161"/>
      <c r="T9" s="162"/>
      <c r="U9" s="245">
        <f t="shared" si="0"/>
        <v>5</v>
      </c>
      <c r="V9">
        <f t="shared" si="1"/>
        <v>3</v>
      </c>
      <c r="W9">
        <f t="shared" si="2"/>
        <v>8</v>
      </c>
      <c r="X9">
        <v>10</v>
      </c>
      <c r="Y9">
        <f t="shared" si="3"/>
        <v>26</v>
      </c>
    </row>
    <row r="10" spans="1:25">
      <c r="A10" s="236">
        <v>8</v>
      </c>
      <c r="B10" s="249" t="s">
        <v>221</v>
      </c>
      <c r="C10" s="250"/>
      <c r="D10" s="250"/>
      <c r="E10" s="250" t="s">
        <v>221</v>
      </c>
      <c r="F10" s="251"/>
      <c r="G10" s="252"/>
      <c r="H10" s="253" t="s">
        <v>221</v>
      </c>
      <c r="I10" s="253"/>
      <c r="J10" s="240" t="s">
        <v>222</v>
      </c>
      <c r="K10" s="246" t="s">
        <v>230</v>
      </c>
      <c r="L10" s="247"/>
      <c r="M10" s="243" t="s">
        <v>221</v>
      </c>
      <c r="N10" s="254" t="s">
        <v>221</v>
      </c>
      <c r="O10" s="253" t="s">
        <v>221</v>
      </c>
      <c r="P10" s="253" t="s">
        <v>221</v>
      </c>
      <c r="Q10" s="253" t="s">
        <v>221</v>
      </c>
      <c r="R10" s="161"/>
      <c r="S10" s="161"/>
      <c r="T10" s="162"/>
      <c r="U10" s="245">
        <f t="shared" si="0"/>
        <v>5</v>
      </c>
      <c r="V10">
        <f t="shared" si="1"/>
        <v>3</v>
      </c>
      <c r="W10">
        <f t="shared" si="2"/>
        <v>8</v>
      </c>
      <c r="X10">
        <v>10</v>
      </c>
      <c r="Y10">
        <f t="shared" si="3"/>
        <v>26</v>
      </c>
    </row>
    <row r="11" spans="1:25">
      <c r="A11" s="236">
        <v>9</v>
      </c>
      <c r="B11" s="249"/>
      <c r="C11" s="250"/>
      <c r="D11" s="250"/>
      <c r="E11" s="250"/>
      <c r="F11" s="251"/>
      <c r="G11" s="252"/>
      <c r="H11" s="253" t="s">
        <v>221</v>
      </c>
      <c r="I11" s="253"/>
      <c r="J11" s="240" t="s">
        <v>222</v>
      </c>
      <c r="K11" s="246" t="s">
        <v>231</v>
      </c>
      <c r="L11" s="247" t="s">
        <v>221</v>
      </c>
      <c r="M11" s="243"/>
      <c r="N11" s="254" t="s">
        <v>221</v>
      </c>
      <c r="O11" s="253" t="s">
        <v>221</v>
      </c>
      <c r="P11" s="253" t="s">
        <v>221</v>
      </c>
      <c r="Q11" s="253" t="s">
        <v>221</v>
      </c>
      <c r="R11" s="253" t="s">
        <v>221</v>
      </c>
      <c r="S11" s="161"/>
      <c r="T11" s="162"/>
      <c r="U11" s="245">
        <f t="shared" si="0"/>
        <v>6</v>
      </c>
      <c r="V11">
        <f t="shared" si="1"/>
        <v>1</v>
      </c>
      <c r="W11">
        <f t="shared" si="2"/>
        <v>7</v>
      </c>
      <c r="X11">
        <v>10</v>
      </c>
      <c r="Y11">
        <f t="shared" si="3"/>
        <v>24</v>
      </c>
    </row>
    <row r="12" spans="1:25">
      <c r="A12" s="236">
        <v>10</v>
      </c>
      <c r="B12" s="249"/>
      <c r="C12" s="250" t="s">
        <v>221</v>
      </c>
      <c r="D12" s="250" t="s">
        <v>221</v>
      </c>
      <c r="E12" s="250"/>
      <c r="F12" s="251" t="s">
        <v>221</v>
      </c>
      <c r="G12" s="252" t="s">
        <v>221</v>
      </c>
      <c r="H12" s="253" t="s">
        <v>221</v>
      </c>
      <c r="I12" s="253" t="s">
        <v>221</v>
      </c>
      <c r="J12" s="240" t="s">
        <v>222</v>
      </c>
      <c r="K12" s="246" t="s">
        <v>232</v>
      </c>
      <c r="L12" s="247"/>
      <c r="M12" s="243"/>
      <c r="N12" s="255"/>
      <c r="O12" s="161"/>
      <c r="P12" s="253"/>
      <c r="Q12" s="161"/>
      <c r="R12" s="161"/>
      <c r="S12" s="161"/>
      <c r="T12" s="162"/>
      <c r="U12" s="245">
        <f t="shared" si="0"/>
        <v>0</v>
      </c>
      <c r="V12">
        <f t="shared" si="1"/>
        <v>6</v>
      </c>
      <c r="W12">
        <f t="shared" si="2"/>
        <v>6</v>
      </c>
      <c r="X12">
        <v>5</v>
      </c>
      <c r="Y12">
        <f t="shared" si="3"/>
        <v>17</v>
      </c>
    </row>
    <row r="13" spans="1:25">
      <c r="A13" s="236">
        <v>11</v>
      </c>
      <c r="B13" s="249"/>
      <c r="C13" s="250"/>
      <c r="D13" s="250"/>
      <c r="E13" s="250"/>
      <c r="F13" s="251" t="s">
        <v>221</v>
      </c>
      <c r="G13" s="252"/>
      <c r="H13" s="253"/>
      <c r="I13" s="253" t="s">
        <v>221</v>
      </c>
      <c r="J13" s="240" t="s">
        <v>222</v>
      </c>
      <c r="K13" s="246" t="s">
        <v>233</v>
      </c>
      <c r="L13" s="247"/>
      <c r="M13" s="243" t="s">
        <v>221</v>
      </c>
      <c r="N13" s="254" t="s">
        <v>221</v>
      </c>
      <c r="O13" s="253"/>
      <c r="P13" s="161"/>
      <c r="Q13" s="161"/>
      <c r="R13" s="253" t="s">
        <v>221</v>
      </c>
      <c r="S13" s="161"/>
      <c r="T13" s="162"/>
      <c r="U13" s="245">
        <f t="shared" si="0"/>
        <v>3</v>
      </c>
      <c r="V13">
        <f t="shared" si="1"/>
        <v>2</v>
      </c>
      <c r="W13">
        <f t="shared" si="2"/>
        <v>5</v>
      </c>
      <c r="X13">
        <v>10</v>
      </c>
      <c r="Y13">
        <f t="shared" si="3"/>
        <v>20</v>
      </c>
    </row>
    <row r="14" spans="1:25">
      <c r="A14" s="236">
        <v>12</v>
      </c>
      <c r="B14" s="249"/>
      <c r="C14" s="250"/>
      <c r="D14" s="250"/>
      <c r="E14" s="250"/>
      <c r="F14" s="251"/>
      <c r="G14" s="252"/>
      <c r="H14" s="253"/>
      <c r="I14" s="253"/>
      <c r="J14" s="240" t="s">
        <v>222</v>
      </c>
      <c r="K14" s="246" t="s">
        <v>234</v>
      </c>
      <c r="L14" s="247" t="s">
        <v>221</v>
      </c>
      <c r="M14" s="243"/>
      <c r="N14" s="254" t="s">
        <v>221</v>
      </c>
      <c r="O14" s="161"/>
      <c r="P14" s="253" t="s">
        <v>221</v>
      </c>
      <c r="Q14" s="253" t="s">
        <v>221</v>
      </c>
      <c r="R14" s="253" t="s">
        <v>221</v>
      </c>
      <c r="S14" s="161"/>
      <c r="T14" s="162"/>
      <c r="U14" s="245">
        <f t="shared" si="0"/>
        <v>5</v>
      </c>
      <c r="V14">
        <f t="shared" si="1"/>
        <v>0</v>
      </c>
      <c r="W14">
        <f t="shared" si="2"/>
        <v>5</v>
      </c>
      <c r="X14">
        <v>10</v>
      </c>
      <c r="Y14">
        <f t="shared" si="3"/>
        <v>20</v>
      </c>
    </row>
    <row r="15" spans="1:25" ht="17">
      <c r="A15" s="236">
        <v>13</v>
      </c>
      <c r="B15" s="256" t="s">
        <v>221</v>
      </c>
      <c r="C15" s="257"/>
      <c r="D15" s="257"/>
      <c r="E15" s="257"/>
      <c r="F15" s="258" t="s">
        <v>221</v>
      </c>
      <c r="G15" s="259"/>
      <c r="H15" s="260" t="s">
        <v>221</v>
      </c>
      <c r="I15" s="260" t="s">
        <v>221</v>
      </c>
      <c r="J15" s="240" t="s">
        <v>222</v>
      </c>
      <c r="K15" s="261" t="s">
        <v>235</v>
      </c>
      <c r="L15" s="247" t="s">
        <v>221</v>
      </c>
      <c r="M15" s="262"/>
      <c r="N15" s="263"/>
      <c r="O15" s="264"/>
      <c r="P15" s="264"/>
      <c r="Q15" s="264"/>
      <c r="R15" s="264"/>
      <c r="S15" s="264"/>
      <c r="T15" s="265"/>
      <c r="U15" s="245">
        <f t="shared" si="0"/>
        <v>1</v>
      </c>
      <c r="V15">
        <f t="shared" si="1"/>
        <v>4</v>
      </c>
      <c r="W15">
        <f t="shared" si="2"/>
        <v>5</v>
      </c>
      <c r="X15">
        <v>10</v>
      </c>
      <c r="Y15">
        <f t="shared" si="3"/>
        <v>20</v>
      </c>
    </row>
    <row r="16" spans="1:25">
      <c r="A16" s="236">
        <v>14</v>
      </c>
      <c r="B16" s="249"/>
      <c r="C16" s="250" t="s">
        <v>221</v>
      </c>
      <c r="D16" s="250" t="s">
        <v>221</v>
      </c>
      <c r="E16" s="250"/>
      <c r="F16" s="251"/>
      <c r="G16" s="252"/>
      <c r="H16" s="253"/>
      <c r="I16" s="253"/>
      <c r="J16" s="240" t="s">
        <v>222</v>
      </c>
      <c r="K16" s="246" t="s">
        <v>236</v>
      </c>
      <c r="L16" s="247"/>
      <c r="M16" s="243" t="s">
        <v>237</v>
      </c>
      <c r="N16" s="254"/>
      <c r="O16" s="253" t="s">
        <v>237</v>
      </c>
      <c r="P16" s="253" t="s">
        <v>237</v>
      </c>
      <c r="Q16" s="253"/>
      <c r="R16" s="253"/>
      <c r="S16" s="161"/>
      <c r="T16" s="162"/>
      <c r="U16" s="245">
        <f t="shared" si="0"/>
        <v>3</v>
      </c>
      <c r="V16">
        <f t="shared" si="1"/>
        <v>2</v>
      </c>
      <c r="W16">
        <f t="shared" si="2"/>
        <v>5</v>
      </c>
      <c r="X16">
        <v>10</v>
      </c>
      <c r="Y16">
        <f t="shared" si="3"/>
        <v>20</v>
      </c>
    </row>
    <row r="17" spans="1:25">
      <c r="A17" s="236">
        <v>15</v>
      </c>
      <c r="B17" s="249" t="s">
        <v>237</v>
      </c>
      <c r="C17" s="250"/>
      <c r="D17" s="250"/>
      <c r="E17" s="250" t="s">
        <v>237</v>
      </c>
      <c r="F17" s="251"/>
      <c r="G17" s="252" t="s">
        <v>237</v>
      </c>
      <c r="H17" s="253"/>
      <c r="I17" s="253"/>
      <c r="J17" s="240" t="s">
        <v>222</v>
      </c>
      <c r="K17" s="246" t="s">
        <v>238</v>
      </c>
      <c r="L17" s="247"/>
      <c r="M17" s="243" t="s">
        <v>237</v>
      </c>
      <c r="N17" s="254" t="s">
        <v>237</v>
      </c>
      <c r="O17" s="253"/>
      <c r="P17" s="253"/>
      <c r="Q17" s="253"/>
      <c r="R17" s="253"/>
      <c r="S17" s="161"/>
      <c r="T17" s="162"/>
      <c r="U17" s="245">
        <f t="shared" si="0"/>
        <v>2</v>
      </c>
      <c r="V17">
        <f t="shared" si="1"/>
        <v>3</v>
      </c>
      <c r="W17">
        <f t="shared" si="2"/>
        <v>5</v>
      </c>
      <c r="X17">
        <v>10</v>
      </c>
      <c r="Y17">
        <f t="shared" si="3"/>
        <v>20</v>
      </c>
    </row>
    <row r="18" spans="1:25">
      <c r="A18" s="236">
        <v>16</v>
      </c>
      <c r="B18" s="249" t="s">
        <v>237</v>
      </c>
      <c r="C18" s="250"/>
      <c r="D18" s="250"/>
      <c r="E18" s="250" t="s">
        <v>237</v>
      </c>
      <c r="F18" s="251"/>
      <c r="G18" s="252" t="s">
        <v>237</v>
      </c>
      <c r="H18" s="253"/>
      <c r="I18" s="253"/>
      <c r="J18" s="240" t="s">
        <v>222</v>
      </c>
      <c r="K18" s="246" t="s">
        <v>239</v>
      </c>
      <c r="L18" s="247"/>
      <c r="M18" s="243" t="s">
        <v>237</v>
      </c>
      <c r="N18" s="254" t="s">
        <v>237</v>
      </c>
      <c r="O18" s="253"/>
      <c r="P18" s="253"/>
      <c r="Q18" s="253"/>
      <c r="R18" s="253"/>
      <c r="S18" s="161"/>
      <c r="T18" s="162"/>
      <c r="U18" s="245">
        <f t="shared" si="0"/>
        <v>2</v>
      </c>
      <c r="V18">
        <f t="shared" si="1"/>
        <v>3</v>
      </c>
      <c r="W18">
        <f t="shared" si="2"/>
        <v>5</v>
      </c>
      <c r="X18">
        <v>10</v>
      </c>
      <c r="Y18">
        <f t="shared" si="3"/>
        <v>20</v>
      </c>
    </row>
    <row r="19" spans="1:25">
      <c r="A19" s="236">
        <v>17</v>
      </c>
      <c r="B19" s="249"/>
      <c r="C19" s="250"/>
      <c r="D19" s="250" t="s">
        <v>237</v>
      </c>
      <c r="E19" s="250" t="s">
        <v>237</v>
      </c>
      <c r="F19" s="251"/>
      <c r="G19" s="252"/>
      <c r="H19" s="253"/>
      <c r="I19" s="253"/>
      <c r="J19" s="240" t="s">
        <v>222</v>
      </c>
      <c r="K19" s="246" t="s">
        <v>240</v>
      </c>
      <c r="L19" s="247" t="s">
        <v>237</v>
      </c>
      <c r="M19" s="243"/>
      <c r="N19" s="255"/>
      <c r="O19" s="161"/>
      <c r="P19" s="253" t="s">
        <v>237</v>
      </c>
      <c r="Q19" s="161"/>
      <c r="R19" s="161"/>
      <c r="S19" s="161"/>
      <c r="T19" s="162"/>
      <c r="U19" s="245">
        <f t="shared" si="0"/>
        <v>2</v>
      </c>
      <c r="V19">
        <f t="shared" si="1"/>
        <v>2</v>
      </c>
      <c r="W19">
        <f t="shared" si="2"/>
        <v>4</v>
      </c>
      <c r="X19">
        <v>10</v>
      </c>
      <c r="Y19">
        <f t="shared" si="3"/>
        <v>18</v>
      </c>
    </row>
    <row r="20" spans="1:25">
      <c r="A20" s="236">
        <v>18</v>
      </c>
      <c r="B20" s="249"/>
      <c r="C20" s="250"/>
      <c r="D20" s="250" t="s">
        <v>237</v>
      </c>
      <c r="E20" s="250" t="s">
        <v>237</v>
      </c>
      <c r="F20" s="251"/>
      <c r="G20" s="252"/>
      <c r="H20" s="253"/>
      <c r="I20" s="253"/>
      <c r="J20" s="240" t="s">
        <v>222</v>
      </c>
      <c r="K20" s="246" t="s">
        <v>241</v>
      </c>
      <c r="L20" s="247" t="s">
        <v>237</v>
      </c>
      <c r="M20" s="243"/>
      <c r="N20" s="255"/>
      <c r="O20" s="161"/>
      <c r="P20" s="253" t="s">
        <v>237</v>
      </c>
      <c r="Q20" s="161"/>
      <c r="R20" s="161"/>
      <c r="S20" s="161"/>
      <c r="T20" s="162"/>
      <c r="U20" s="245">
        <f t="shared" si="0"/>
        <v>2</v>
      </c>
      <c r="V20">
        <f t="shared" si="1"/>
        <v>2</v>
      </c>
      <c r="W20">
        <f t="shared" si="2"/>
        <v>4</v>
      </c>
      <c r="X20">
        <v>10</v>
      </c>
      <c r="Y20">
        <f t="shared" si="3"/>
        <v>18</v>
      </c>
    </row>
    <row r="21" spans="1:25">
      <c r="A21" s="236">
        <v>19</v>
      </c>
      <c r="B21" s="249"/>
      <c r="C21" s="250"/>
      <c r="D21" s="250" t="s">
        <v>237</v>
      </c>
      <c r="E21" s="250" t="s">
        <v>237</v>
      </c>
      <c r="F21" s="251"/>
      <c r="G21" s="252"/>
      <c r="H21" s="253"/>
      <c r="I21" s="253"/>
      <c r="J21" s="240" t="s">
        <v>222</v>
      </c>
      <c r="K21" s="246" t="s">
        <v>242</v>
      </c>
      <c r="L21" s="247" t="s">
        <v>237</v>
      </c>
      <c r="M21" s="243"/>
      <c r="N21" s="255"/>
      <c r="O21" s="161"/>
      <c r="P21" s="253" t="s">
        <v>237</v>
      </c>
      <c r="Q21" s="161"/>
      <c r="R21" s="161"/>
      <c r="S21" s="161"/>
      <c r="T21" s="162"/>
      <c r="U21" s="245">
        <f t="shared" si="0"/>
        <v>2</v>
      </c>
      <c r="V21">
        <f t="shared" si="1"/>
        <v>2</v>
      </c>
      <c r="W21">
        <f t="shared" si="2"/>
        <v>4</v>
      </c>
      <c r="X21">
        <v>10</v>
      </c>
      <c r="Y21">
        <f t="shared" si="3"/>
        <v>18</v>
      </c>
    </row>
    <row r="22" spans="1:25">
      <c r="A22" s="236">
        <v>20</v>
      </c>
      <c r="B22" s="249"/>
      <c r="C22" s="250"/>
      <c r="D22" s="250" t="s">
        <v>237</v>
      </c>
      <c r="E22" s="250" t="s">
        <v>237</v>
      </c>
      <c r="F22" s="251"/>
      <c r="G22" s="252"/>
      <c r="H22" s="253"/>
      <c r="I22" s="253"/>
      <c r="J22" s="240" t="s">
        <v>222</v>
      </c>
      <c r="K22" s="246" t="s">
        <v>243</v>
      </c>
      <c r="L22" s="247"/>
      <c r="M22" s="243" t="s">
        <v>237</v>
      </c>
      <c r="N22" s="255"/>
      <c r="O22" s="161"/>
      <c r="P22" s="253" t="s">
        <v>237</v>
      </c>
      <c r="Q22" s="161"/>
      <c r="R22" s="161"/>
      <c r="S22" s="161"/>
      <c r="T22" s="162"/>
      <c r="U22" s="245">
        <f t="shared" si="0"/>
        <v>2</v>
      </c>
      <c r="V22">
        <f t="shared" si="1"/>
        <v>2</v>
      </c>
      <c r="W22">
        <f t="shared" si="2"/>
        <v>4</v>
      </c>
      <c r="X22">
        <v>10</v>
      </c>
      <c r="Y22">
        <f t="shared" si="3"/>
        <v>18</v>
      </c>
    </row>
    <row r="23" spans="1:25">
      <c r="A23" s="236">
        <v>21</v>
      </c>
      <c r="B23" s="249"/>
      <c r="C23" s="250"/>
      <c r="D23" s="250" t="s">
        <v>237</v>
      </c>
      <c r="E23" s="250" t="s">
        <v>237</v>
      </c>
      <c r="F23" s="251"/>
      <c r="G23" s="252"/>
      <c r="H23" s="253"/>
      <c r="I23" s="253"/>
      <c r="J23" s="240" t="s">
        <v>222</v>
      </c>
      <c r="K23" s="246" t="s">
        <v>244</v>
      </c>
      <c r="L23" s="247" t="s">
        <v>237</v>
      </c>
      <c r="M23" s="243"/>
      <c r="N23" s="255"/>
      <c r="O23" s="161"/>
      <c r="P23" s="253" t="s">
        <v>237</v>
      </c>
      <c r="Q23" s="161"/>
      <c r="R23" s="161"/>
      <c r="S23" s="161"/>
      <c r="T23" s="162"/>
      <c r="U23" s="245">
        <f t="shared" si="0"/>
        <v>2</v>
      </c>
      <c r="V23">
        <f t="shared" si="1"/>
        <v>2</v>
      </c>
      <c r="W23">
        <f t="shared" si="2"/>
        <v>4</v>
      </c>
      <c r="X23">
        <v>10</v>
      </c>
      <c r="Y23">
        <f t="shared" si="3"/>
        <v>18</v>
      </c>
    </row>
    <row r="24" spans="1:25">
      <c r="A24" s="236">
        <v>22</v>
      </c>
      <c r="B24" s="256" t="s">
        <v>237</v>
      </c>
      <c r="C24" s="257"/>
      <c r="D24" s="257"/>
      <c r="E24" s="257" t="s">
        <v>237</v>
      </c>
      <c r="F24" s="258"/>
      <c r="G24" s="259"/>
      <c r="H24" s="260"/>
      <c r="I24" s="260"/>
      <c r="J24" s="240" t="s">
        <v>222</v>
      </c>
      <c r="K24" s="261" t="s">
        <v>245</v>
      </c>
      <c r="L24" s="266"/>
      <c r="M24" s="243" t="s">
        <v>237</v>
      </c>
      <c r="N24" s="263"/>
      <c r="O24" s="264"/>
      <c r="P24" s="264"/>
      <c r="Q24" s="264"/>
      <c r="R24" s="264"/>
      <c r="S24" s="264"/>
      <c r="T24" s="265"/>
      <c r="U24" s="245">
        <f t="shared" si="0"/>
        <v>1</v>
      </c>
      <c r="V24">
        <f t="shared" si="1"/>
        <v>2</v>
      </c>
      <c r="W24">
        <f t="shared" si="2"/>
        <v>3</v>
      </c>
      <c r="X24">
        <v>10</v>
      </c>
      <c r="Y24">
        <f t="shared" si="3"/>
        <v>16</v>
      </c>
    </row>
    <row r="25" spans="1:25">
      <c r="A25" s="236">
        <v>23</v>
      </c>
      <c r="B25" s="249"/>
      <c r="C25" s="250"/>
      <c r="D25" s="250"/>
      <c r="E25" s="250" t="s">
        <v>237</v>
      </c>
      <c r="F25" s="251"/>
      <c r="G25" s="252"/>
      <c r="H25" s="253"/>
      <c r="I25" s="253"/>
      <c r="J25" s="240" t="s">
        <v>222</v>
      </c>
      <c r="K25" s="246" t="s">
        <v>246</v>
      </c>
      <c r="L25" s="247"/>
      <c r="M25" s="243" t="s">
        <v>237</v>
      </c>
      <c r="N25" s="254" t="s">
        <v>237</v>
      </c>
      <c r="O25" s="161"/>
      <c r="P25" s="161"/>
      <c r="Q25" s="161"/>
      <c r="R25" s="161"/>
      <c r="S25" s="161"/>
      <c r="T25" s="162"/>
      <c r="U25" s="245">
        <f t="shared" si="0"/>
        <v>2</v>
      </c>
      <c r="V25">
        <f t="shared" si="1"/>
        <v>1</v>
      </c>
      <c r="W25">
        <f t="shared" si="2"/>
        <v>3</v>
      </c>
      <c r="X25">
        <v>10</v>
      </c>
      <c r="Y25">
        <f t="shared" si="3"/>
        <v>16</v>
      </c>
    </row>
    <row r="26" spans="1:25">
      <c r="A26" s="236">
        <v>24</v>
      </c>
      <c r="B26" s="249"/>
      <c r="C26" s="250"/>
      <c r="D26" s="250"/>
      <c r="E26" s="250"/>
      <c r="F26" s="251"/>
      <c r="G26" s="252"/>
      <c r="H26" s="253"/>
      <c r="I26" s="253" t="s">
        <v>237</v>
      </c>
      <c r="J26" s="240" t="s">
        <v>222</v>
      </c>
      <c r="K26" s="246" t="s">
        <v>247</v>
      </c>
      <c r="L26" s="247" t="s">
        <v>237</v>
      </c>
      <c r="M26" s="243"/>
      <c r="N26" s="254" t="s">
        <v>237</v>
      </c>
      <c r="O26" s="253" t="s">
        <v>237</v>
      </c>
      <c r="P26" s="253" t="s">
        <v>237</v>
      </c>
      <c r="Q26" s="253" t="s">
        <v>237</v>
      </c>
      <c r="R26" s="253" t="s">
        <v>237</v>
      </c>
      <c r="S26" s="161"/>
      <c r="T26" s="162"/>
      <c r="U26" s="245">
        <f t="shared" si="0"/>
        <v>6</v>
      </c>
      <c r="V26">
        <f t="shared" si="1"/>
        <v>1</v>
      </c>
      <c r="W26">
        <f t="shared" si="2"/>
        <v>7</v>
      </c>
      <c r="Y26">
        <f t="shared" si="3"/>
        <v>14</v>
      </c>
    </row>
    <row r="27" spans="1:25">
      <c r="A27" s="236">
        <v>25</v>
      </c>
      <c r="B27" s="249"/>
      <c r="C27" s="250"/>
      <c r="D27" s="250"/>
      <c r="E27" s="250"/>
      <c r="F27" s="251"/>
      <c r="G27" s="252"/>
      <c r="H27" s="253" t="s">
        <v>237</v>
      </c>
      <c r="I27" s="253"/>
      <c r="J27" s="240" t="s">
        <v>222</v>
      </c>
      <c r="K27" s="246" t="s">
        <v>248</v>
      </c>
      <c r="L27" s="247"/>
      <c r="M27" s="243" t="s">
        <v>237</v>
      </c>
      <c r="N27" s="254" t="s">
        <v>237</v>
      </c>
      <c r="O27" s="253" t="s">
        <v>237</v>
      </c>
      <c r="P27" s="253" t="s">
        <v>237</v>
      </c>
      <c r="Q27" s="253" t="s">
        <v>237</v>
      </c>
      <c r="R27" s="253" t="s">
        <v>237</v>
      </c>
      <c r="S27" s="161"/>
      <c r="T27" s="162"/>
      <c r="U27" s="245">
        <f t="shared" si="0"/>
        <v>6</v>
      </c>
      <c r="V27">
        <f t="shared" si="1"/>
        <v>1</v>
      </c>
      <c r="W27">
        <f t="shared" si="2"/>
        <v>7</v>
      </c>
      <c r="Y27">
        <f t="shared" si="3"/>
        <v>14</v>
      </c>
    </row>
    <row r="28" spans="1:25">
      <c r="A28" s="236">
        <v>26</v>
      </c>
      <c r="B28" s="249"/>
      <c r="C28" s="250"/>
      <c r="D28" s="250"/>
      <c r="E28" s="250"/>
      <c r="F28" s="251"/>
      <c r="G28" s="252" t="s">
        <v>237</v>
      </c>
      <c r="H28" s="253"/>
      <c r="I28" s="253"/>
      <c r="J28" s="240" t="s">
        <v>222</v>
      </c>
      <c r="K28" s="246" t="s">
        <v>249</v>
      </c>
      <c r="L28" s="247"/>
      <c r="M28" s="243" t="s">
        <v>237</v>
      </c>
      <c r="N28" s="254" t="s">
        <v>237</v>
      </c>
      <c r="O28" s="253" t="s">
        <v>237</v>
      </c>
      <c r="P28" s="253" t="s">
        <v>237</v>
      </c>
      <c r="Q28" s="253" t="s">
        <v>237</v>
      </c>
      <c r="R28" s="161"/>
      <c r="S28" s="161"/>
      <c r="T28" s="162"/>
      <c r="U28" s="245">
        <f t="shared" si="0"/>
        <v>5</v>
      </c>
      <c r="V28">
        <f t="shared" si="1"/>
        <v>1</v>
      </c>
      <c r="W28">
        <f t="shared" si="2"/>
        <v>6</v>
      </c>
      <c r="Y28">
        <f t="shared" si="3"/>
        <v>12</v>
      </c>
    </row>
    <row r="29" spans="1:25">
      <c r="A29" s="236">
        <v>27</v>
      </c>
      <c r="B29" s="249"/>
      <c r="C29" s="250"/>
      <c r="D29" s="250"/>
      <c r="E29" s="250"/>
      <c r="F29" s="251"/>
      <c r="G29" s="252"/>
      <c r="H29" s="253"/>
      <c r="I29" s="253"/>
      <c r="J29" s="240" t="s">
        <v>250</v>
      </c>
      <c r="K29" s="246" t="s">
        <v>251</v>
      </c>
      <c r="L29" s="247"/>
      <c r="M29" s="243" t="s">
        <v>237</v>
      </c>
      <c r="N29" s="254" t="s">
        <v>237</v>
      </c>
      <c r="O29" s="253" t="s">
        <v>237</v>
      </c>
      <c r="P29" s="253" t="s">
        <v>237</v>
      </c>
      <c r="Q29" s="253" t="s">
        <v>237</v>
      </c>
      <c r="R29" s="253" t="s">
        <v>237</v>
      </c>
      <c r="S29" s="161"/>
      <c r="T29" s="162"/>
      <c r="U29" s="245">
        <f t="shared" si="0"/>
        <v>6</v>
      </c>
      <c r="V29">
        <f t="shared" si="1"/>
        <v>0</v>
      </c>
      <c r="W29">
        <f t="shared" si="2"/>
        <v>6</v>
      </c>
      <c r="Y29">
        <f t="shared" si="3"/>
        <v>12</v>
      </c>
    </row>
    <row r="30" spans="1:25">
      <c r="A30" s="236">
        <v>28</v>
      </c>
      <c r="B30" s="249"/>
      <c r="C30" s="250"/>
      <c r="D30" s="250"/>
      <c r="E30" s="250"/>
      <c r="F30" s="251"/>
      <c r="G30" s="252"/>
      <c r="H30" s="253" t="s">
        <v>237</v>
      </c>
      <c r="I30" s="253"/>
      <c r="J30" s="240" t="s">
        <v>222</v>
      </c>
      <c r="K30" s="246" t="s">
        <v>252</v>
      </c>
      <c r="L30" s="247" t="s">
        <v>237</v>
      </c>
      <c r="M30" s="243"/>
      <c r="N30" s="254" t="s">
        <v>237</v>
      </c>
      <c r="O30" s="161"/>
      <c r="P30" s="161"/>
      <c r="Q30" s="161"/>
      <c r="R30" s="253" t="s">
        <v>237</v>
      </c>
      <c r="S30" s="161"/>
      <c r="T30" s="162"/>
      <c r="U30" s="245">
        <f t="shared" si="0"/>
        <v>3</v>
      </c>
      <c r="V30">
        <f t="shared" si="1"/>
        <v>1</v>
      </c>
      <c r="W30">
        <f t="shared" si="2"/>
        <v>4</v>
      </c>
      <c r="Y30">
        <f t="shared" si="3"/>
        <v>8</v>
      </c>
    </row>
    <row r="31" spans="1:25" ht="30">
      <c r="A31" s="236">
        <v>29</v>
      </c>
      <c r="B31" s="249"/>
      <c r="C31" s="250" t="s">
        <v>237</v>
      </c>
      <c r="D31" s="250"/>
      <c r="E31" s="250"/>
      <c r="F31" s="251"/>
      <c r="G31" s="252"/>
      <c r="H31" s="253"/>
      <c r="I31" s="253"/>
      <c r="J31" s="240" t="s">
        <v>222</v>
      </c>
      <c r="K31" s="267" t="s">
        <v>253</v>
      </c>
      <c r="L31" s="247" t="s">
        <v>237</v>
      </c>
      <c r="M31" s="243"/>
      <c r="N31" s="255"/>
      <c r="O31" s="253" t="s">
        <v>237</v>
      </c>
      <c r="P31" s="161"/>
      <c r="Q31" s="161"/>
      <c r="R31" s="161"/>
      <c r="S31" s="253" t="s">
        <v>237</v>
      </c>
      <c r="T31" s="162"/>
      <c r="U31" s="245">
        <f t="shared" si="0"/>
        <v>3</v>
      </c>
      <c r="V31">
        <f t="shared" si="1"/>
        <v>1</v>
      </c>
      <c r="W31">
        <f t="shared" si="2"/>
        <v>4</v>
      </c>
      <c r="Y31">
        <f t="shared" si="3"/>
        <v>8</v>
      </c>
    </row>
    <row r="32" spans="1:25">
      <c r="A32" s="236">
        <v>30</v>
      </c>
      <c r="B32" s="249"/>
      <c r="C32" s="250"/>
      <c r="D32" s="250"/>
      <c r="E32" s="250"/>
      <c r="F32" s="251"/>
      <c r="G32" s="252"/>
      <c r="H32" s="253"/>
      <c r="I32" s="253"/>
      <c r="J32" s="240" t="s">
        <v>222</v>
      </c>
      <c r="K32" s="246" t="s">
        <v>254</v>
      </c>
      <c r="L32" s="247"/>
      <c r="M32" s="243" t="s">
        <v>237</v>
      </c>
      <c r="N32" s="254" t="s">
        <v>237</v>
      </c>
      <c r="O32" s="253"/>
      <c r="P32" s="161"/>
      <c r="Q32" s="161"/>
      <c r="R32" s="161"/>
      <c r="S32" s="161"/>
      <c r="T32" s="162"/>
      <c r="U32" s="245">
        <f t="shared" si="0"/>
        <v>2</v>
      </c>
      <c r="V32">
        <f t="shared" si="1"/>
        <v>0</v>
      </c>
      <c r="W32">
        <f t="shared" si="2"/>
        <v>2</v>
      </c>
      <c r="Y32">
        <f t="shared" si="3"/>
        <v>4</v>
      </c>
    </row>
    <row r="33" spans="1:25">
      <c r="A33" s="236">
        <v>31</v>
      </c>
      <c r="B33" s="249"/>
      <c r="C33" s="250"/>
      <c r="D33" s="250"/>
      <c r="E33" s="250"/>
      <c r="F33" s="251"/>
      <c r="G33" s="252"/>
      <c r="H33" s="253"/>
      <c r="I33" s="253"/>
      <c r="J33" s="240" t="s">
        <v>222</v>
      </c>
      <c r="K33" s="246" t="s">
        <v>255</v>
      </c>
      <c r="L33" s="247"/>
      <c r="M33" s="243" t="s">
        <v>237</v>
      </c>
      <c r="N33" s="254" t="s">
        <v>237</v>
      </c>
      <c r="O33" s="253" t="s">
        <v>237</v>
      </c>
      <c r="P33" s="161"/>
      <c r="Q33" s="161"/>
      <c r="R33" s="161"/>
      <c r="S33" s="161"/>
      <c r="T33" s="162"/>
      <c r="U33" s="245">
        <f t="shared" si="0"/>
        <v>3</v>
      </c>
      <c r="V33">
        <f t="shared" si="1"/>
        <v>0</v>
      </c>
      <c r="W33">
        <f t="shared" si="2"/>
        <v>3</v>
      </c>
      <c r="Y33">
        <f t="shared" si="3"/>
        <v>6</v>
      </c>
    </row>
    <row r="34" spans="1:25">
      <c r="A34" s="236">
        <v>32</v>
      </c>
      <c r="B34" s="249"/>
      <c r="C34" s="250"/>
      <c r="D34" s="250"/>
      <c r="E34" s="250"/>
      <c r="F34" s="251"/>
      <c r="G34" s="252"/>
      <c r="H34" s="253"/>
      <c r="I34" s="253"/>
      <c r="J34" s="240" t="s">
        <v>222</v>
      </c>
      <c r="K34" s="246" t="s">
        <v>256</v>
      </c>
      <c r="L34" s="247"/>
      <c r="M34" s="243" t="s">
        <v>257</v>
      </c>
      <c r="N34" s="254" t="s">
        <v>257</v>
      </c>
      <c r="O34" s="253" t="s">
        <v>257</v>
      </c>
      <c r="P34" s="161"/>
      <c r="Q34" s="161"/>
      <c r="R34" s="161"/>
      <c r="S34" s="161"/>
      <c r="T34" s="162"/>
      <c r="U34" s="245">
        <f t="shared" si="0"/>
        <v>3</v>
      </c>
      <c r="V34">
        <f t="shared" si="1"/>
        <v>0</v>
      </c>
      <c r="W34">
        <f t="shared" si="2"/>
        <v>3</v>
      </c>
      <c r="Y34">
        <f t="shared" si="3"/>
        <v>6</v>
      </c>
    </row>
    <row r="35" spans="1:25">
      <c r="A35" s="236">
        <v>33</v>
      </c>
      <c r="B35" s="249"/>
      <c r="C35" s="250" t="s">
        <v>257</v>
      </c>
      <c r="D35" s="250"/>
      <c r="E35" s="250"/>
      <c r="F35" s="251"/>
      <c r="G35" s="252"/>
      <c r="H35" s="253"/>
      <c r="I35" s="253"/>
      <c r="J35" s="240" t="s">
        <v>222</v>
      </c>
      <c r="K35" s="246" t="s">
        <v>258</v>
      </c>
      <c r="L35" s="247" t="s">
        <v>257</v>
      </c>
      <c r="M35" s="243"/>
      <c r="N35" s="255"/>
      <c r="O35" s="253" t="s">
        <v>257</v>
      </c>
      <c r="P35" s="161"/>
      <c r="Q35" s="161"/>
      <c r="R35" s="161"/>
      <c r="S35" s="161"/>
      <c r="T35" s="162"/>
      <c r="U35" s="245">
        <f t="shared" si="0"/>
        <v>2</v>
      </c>
      <c r="V35">
        <f t="shared" si="1"/>
        <v>1</v>
      </c>
      <c r="W35">
        <f t="shared" si="2"/>
        <v>3</v>
      </c>
      <c r="Y35">
        <f t="shared" si="3"/>
        <v>6</v>
      </c>
    </row>
    <row r="36" spans="1:25">
      <c r="A36" s="236">
        <v>34</v>
      </c>
      <c r="B36" s="249"/>
      <c r="C36" s="250" t="s">
        <v>257</v>
      </c>
      <c r="D36" s="250"/>
      <c r="E36" s="250"/>
      <c r="F36" s="251"/>
      <c r="G36" s="252"/>
      <c r="H36" s="253"/>
      <c r="I36" s="253"/>
      <c r="J36" s="240" t="s">
        <v>250</v>
      </c>
      <c r="K36" s="246" t="s">
        <v>259</v>
      </c>
      <c r="L36" s="247"/>
      <c r="M36" s="243" t="s">
        <v>257</v>
      </c>
      <c r="N36" s="255"/>
      <c r="O36" s="253" t="s">
        <v>257</v>
      </c>
      <c r="P36" s="161"/>
      <c r="Q36" s="161"/>
      <c r="R36" s="161"/>
      <c r="S36" s="161"/>
      <c r="T36" s="162"/>
      <c r="U36" s="245">
        <f t="shared" si="0"/>
        <v>2</v>
      </c>
      <c r="V36">
        <f t="shared" si="1"/>
        <v>1</v>
      </c>
      <c r="W36">
        <f t="shared" si="2"/>
        <v>3</v>
      </c>
      <c r="Y36">
        <f t="shared" si="3"/>
        <v>6</v>
      </c>
    </row>
    <row r="37" spans="1:25">
      <c r="A37" s="236">
        <v>35</v>
      </c>
      <c r="B37" s="256"/>
      <c r="C37" s="257"/>
      <c r="D37" s="257"/>
      <c r="E37" s="257"/>
      <c r="F37" s="258" t="s">
        <v>257</v>
      </c>
      <c r="G37" s="259"/>
      <c r="H37" s="260"/>
      <c r="I37" s="260"/>
      <c r="J37" s="240" t="s">
        <v>222</v>
      </c>
      <c r="K37" s="261" t="s">
        <v>260</v>
      </c>
      <c r="L37" s="266"/>
      <c r="M37" s="243" t="s">
        <v>257</v>
      </c>
      <c r="N37" s="263"/>
      <c r="O37" s="264"/>
      <c r="P37" s="264"/>
      <c r="Q37" s="264"/>
      <c r="R37" s="264"/>
      <c r="S37" s="264"/>
      <c r="T37" s="265"/>
      <c r="U37" s="245">
        <f t="shared" si="0"/>
        <v>1</v>
      </c>
      <c r="V37">
        <f t="shared" si="1"/>
        <v>1</v>
      </c>
      <c r="W37">
        <f t="shared" si="2"/>
        <v>2</v>
      </c>
      <c r="Y37">
        <f t="shared" si="3"/>
        <v>4</v>
      </c>
    </row>
    <row r="38" spans="1:25">
      <c r="A38" s="236">
        <v>36</v>
      </c>
      <c r="B38" s="249"/>
      <c r="C38" s="250"/>
      <c r="D38" s="250"/>
      <c r="E38" s="250"/>
      <c r="F38" s="251"/>
      <c r="G38" s="252"/>
      <c r="H38" s="253"/>
      <c r="I38" s="253"/>
      <c r="J38" s="240" t="s">
        <v>222</v>
      </c>
      <c r="K38" s="246" t="s">
        <v>261</v>
      </c>
      <c r="L38" s="247" t="s">
        <v>257</v>
      </c>
      <c r="M38" s="243"/>
      <c r="N38" s="255"/>
      <c r="O38" s="161"/>
      <c r="P38" s="253" t="s">
        <v>257</v>
      </c>
      <c r="Q38" s="161"/>
      <c r="R38" s="161"/>
      <c r="S38" s="161"/>
      <c r="T38" s="162"/>
      <c r="U38" s="245">
        <f t="shared" si="0"/>
        <v>2</v>
      </c>
      <c r="V38">
        <f t="shared" si="1"/>
        <v>0</v>
      </c>
      <c r="W38">
        <f t="shared" si="2"/>
        <v>2</v>
      </c>
      <c r="Y38">
        <f t="shared" si="3"/>
        <v>4</v>
      </c>
    </row>
    <row r="39" spans="1:25">
      <c r="A39" s="236">
        <v>37</v>
      </c>
      <c r="B39" s="249"/>
      <c r="C39" s="250"/>
      <c r="D39" s="250"/>
      <c r="E39" s="250"/>
      <c r="F39" s="251"/>
      <c r="G39" s="252"/>
      <c r="H39" s="253"/>
      <c r="I39" s="253"/>
      <c r="J39" s="240" t="s">
        <v>222</v>
      </c>
      <c r="K39" s="246" t="s">
        <v>262</v>
      </c>
      <c r="L39" s="247" t="s">
        <v>257</v>
      </c>
      <c r="M39" s="243"/>
      <c r="N39" s="254" t="s">
        <v>257</v>
      </c>
      <c r="O39" s="161"/>
      <c r="P39" s="161"/>
      <c r="Q39" s="161"/>
      <c r="R39" s="161"/>
      <c r="S39" s="161"/>
      <c r="T39" s="162"/>
      <c r="U39" s="245">
        <f t="shared" si="0"/>
        <v>2</v>
      </c>
      <c r="V39">
        <f t="shared" si="1"/>
        <v>0</v>
      </c>
      <c r="W39">
        <f t="shared" si="2"/>
        <v>2</v>
      </c>
      <c r="Y39">
        <f t="shared" si="3"/>
        <v>4</v>
      </c>
    </row>
    <row r="40" spans="1:25">
      <c r="A40" s="236">
        <v>38</v>
      </c>
      <c r="B40" s="249"/>
      <c r="C40" s="250"/>
      <c r="D40" s="250"/>
      <c r="E40" s="250"/>
      <c r="F40" s="251"/>
      <c r="G40" s="252"/>
      <c r="H40" s="253"/>
      <c r="I40" s="253"/>
      <c r="J40" s="240" t="s">
        <v>222</v>
      </c>
      <c r="K40" s="246" t="s">
        <v>263</v>
      </c>
      <c r="L40" s="247" t="s">
        <v>257</v>
      </c>
      <c r="M40" s="243"/>
      <c r="N40" s="255"/>
      <c r="O40" s="161"/>
      <c r="P40" s="161"/>
      <c r="Q40" s="161"/>
      <c r="R40" s="253" t="s">
        <v>257</v>
      </c>
      <c r="S40" s="161"/>
      <c r="T40" s="162"/>
      <c r="U40" s="245">
        <f t="shared" si="0"/>
        <v>2</v>
      </c>
      <c r="V40">
        <f t="shared" si="1"/>
        <v>0</v>
      </c>
      <c r="W40">
        <f t="shared" si="2"/>
        <v>2</v>
      </c>
      <c r="Y40">
        <f t="shared" si="3"/>
        <v>4</v>
      </c>
    </row>
    <row r="41" spans="1:25">
      <c r="A41" s="236">
        <v>39</v>
      </c>
      <c r="B41" s="249"/>
      <c r="C41" s="250"/>
      <c r="D41" s="250"/>
      <c r="E41" s="250"/>
      <c r="F41" s="251"/>
      <c r="G41" s="252"/>
      <c r="H41" s="253"/>
      <c r="I41" s="253"/>
      <c r="J41" s="240" t="s">
        <v>250</v>
      </c>
      <c r="K41" s="246" t="s">
        <v>264</v>
      </c>
      <c r="L41" s="247"/>
      <c r="M41" s="243" t="s">
        <v>257</v>
      </c>
      <c r="N41" s="255"/>
      <c r="O41" s="161"/>
      <c r="P41" s="161"/>
      <c r="Q41" s="161"/>
      <c r="R41" s="161"/>
      <c r="S41" s="161"/>
      <c r="T41" s="268" t="s">
        <v>257</v>
      </c>
      <c r="U41" s="245">
        <f t="shared" si="0"/>
        <v>2</v>
      </c>
      <c r="V41">
        <f t="shared" si="1"/>
        <v>0</v>
      </c>
      <c r="W41">
        <f t="shared" si="2"/>
        <v>2</v>
      </c>
      <c r="Y41">
        <f t="shared" si="3"/>
        <v>4</v>
      </c>
    </row>
    <row r="42" spans="1:25">
      <c r="A42" s="236">
        <v>40</v>
      </c>
      <c r="B42" s="249"/>
      <c r="C42" s="250"/>
      <c r="D42" s="250"/>
      <c r="E42" s="250"/>
      <c r="F42" s="251"/>
      <c r="G42" s="252"/>
      <c r="H42" s="253"/>
      <c r="I42" s="253"/>
      <c r="J42" s="240" t="s">
        <v>250</v>
      </c>
      <c r="K42" s="246" t="s">
        <v>265</v>
      </c>
      <c r="L42" s="247"/>
      <c r="M42" s="243" t="s">
        <v>257</v>
      </c>
      <c r="N42" s="255"/>
      <c r="O42" s="161"/>
      <c r="P42" s="161"/>
      <c r="Q42" s="161"/>
      <c r="R42" s="161"/>
      <c r="S42" s="161"/>
      <c r="T42" s="268" t="s">
        <v>257</v>
      </c>
      <c r="U42" s="245">
        <f t="shared" si="0"/>
        <v>2</v>
      </c>
      <c r="V42">
        <f t="shared" si="1"/>
        <v>0</v>
      </c>
      <c r="W42">
        <f t="shared" si="2"/>
        <v>2</v>
      </c>
      <c r="Y42">
        <f t="shared" si="3"/>
        <v>4</v>
      </c>
    </row>
    <row r="43" spans="1:25">
      <c r="A43" s="236">
        <v>41</v>
      </c>
      <c r="B43" s="249"/>
      <c r="C43" s="250"/>
      <c r="D43" s="250"/>
      <c r="E43" s="250"/>
      <c r="F43" s="251"/>
      <c r="G43" s="252"/>
      <c r="H43" s="253"/>
      <c r="I43" s="253"/>
      <c r="J43" s="240" t="s">
        <v>222</v>
      </c>
      <c r="K43" s="246" t="s">
        <v>266</v>
      </c>
      <c r="L43" s="247" t="s">
        <v>257</v>
      </c>
      <c r="M43" s="243"/>
      <c r="N43" s="255"/>
      <c r="O43" s="253"/>
      <c r="P43" s="161"/>
      <c r="Q43" s="161"/>
      <c r="R43" s="161"/>
      <c r="S43" s="161"/>
      <c r="T43" s="162"/>
      <c r="U43" s="245">
        <f t="shared" si="0"/>
        <v>1</v>
      </c>
      <c r="V43">
        <f t="shared" si="1"/>
        <v>0</v>
      </c>
      <c r="W43">
        <f t="shared" si="2"/>
        <v>1</v>
      </c>
      <c r="Y43">
        <f t="shared" si="3"/>
        <v>2</v>
      </c>
    </row>
    <row r="44" spans="1:25">
      <c r="A44" s="236">
        <v>42</v>
      </c>
      <c r="B44" s="249"/>
      <c r="C44" s="250"/>
      <c r="D44" s="250"/>
      <c r="E44" s="250"/>
      <c r="F44" s="251"/>
      <c r="G44" s="252"/>
      <c r="H44" s="253"/>
      <c r="I44" s="253"/>
      <c r="J44" s="240" t="s">
        <v>222</v>
      </c>
      <c r="K44" s="246" t="s">
        <v>267</v>
      </c>
      <c r="L44" s="247" t="s">
        <v>257</v>
      </c>
      <c r="M44" s="243"/>
      <c r="N44" s="255"/>
      <c r="O44" s="161"/>
      <c r="P44" s="161"/>
      <c r="Q44" s="161"/>
      <c r="R44" s="161"/>
      <c r="S44" s="161"/>
      <c r="T44" s="162"/>
      <c r="U44" s="245">
        <f t="shared" si="0"/>
        <v>1</v>
      </c>
      <c r="V44">
        <f t="shared" si="1"/>
        <v>0</v>
      </c>
      <c r="W44">
        <f t="shared" si="2"/>
        <v>1</v>
      </c>
      <c r="Y44">
        <f t="shared" si="3"/>
        <v>2</v>
      </c>
    </row>
    <row r="45" spans="1:25">
      <c r="A45" s="236">
        <v>43</v>
      </c>
      <c r="B45" s="249"/>
      <c r="C45" s="250"/>
      <c r="D45" s="250"/>
      <c r="E45" s="250"/>
      <c r="F45" s="251"/>
      <c r="G45" s="252"/>
      <c r="H45" s="253"/>
      <c r="I45" s="253"/>
      <c r="J45" s="240" t="s">
        <v>250</v>
      </c>
      <c r="K45" s="246" t="s">
        <v>268</v>
      </c>
      <c r="L45" s="247"/>
      <c r="M45" s="243" t="s">
        <v>257</v>
      </c>
      <c r="N45" s="255"/>
      <c r="O45" s="161"/>
      <c r="P45" s="161"/>
      <c r="Q45" s="161"/>
      <c r="R45" s="161"/>
      <c r="S45" s="161"/>
      <c r="T45" s="162"/>
      <c r="U45" s="245">
        <f t="shared" si="0"/>
        <v>1</v>
      </c>
      <c r="V45">
        <f t="shared" si="1"/>
        <v>0</v>
      </c>
      <c r="W45">
        <f t="shared" si="2"/>
        <v>1</v>
      </c>
      <c r="Y45">
        <f t="shared" si="3"/>
        <v>2</v>
      </c>
    </row>
    <row r="46" spans="1:25">
      <c r="A46" s="236">
        <v>44</v>
      </c>
      <c r="B46" s="249"/>
      <c r="C46" s="250"/>
      <c r="D46" s="250"/>
      <c r="E46" s="250"/>
      <c r="F46" s="251"/>
      <c r="G46" s="252"/>
      <c r="H46" s="253"/>
      <c r="I46" s="253"/>
      <c r="J46" s="240" t="s">
        <v>250</v>
      </c>
      <c r="K46" s="246" t="s">
        <v>269</v>
      </c>
      <c r="L46" s="247"/>
      <c r="M46" s="243" t="s">
        <v>257</v>
      </c>
      <c r="N46" s="255"/>
      <c r="O46" s="161"/>
      <c r="P46" s="161"/>
      <c r="Q46" s="161"/>
      <c r="R46" s="161"/>
      <c r="S46" s="161"/>
      <c r="T46" s="162"/>
      <c r="U46" s="245">
        <f t="shared" si="0"/>
        <v>1</v>
      </c>
      <c r="V46">
        <f t="shared" si="1"/>
        <v>0</v>
      </c>
      <c r="W46">
        <f t="shared" si="2"/>
        <v>1</v>
      </c>
      <c r="Y46">
        <f t="shared" si="3"/>
        <v>2</v>
      </c>
    </row>
    <row r="47" spans="1:25" ht="16" thickBot="1">
      <c r="A47" s="236">
        <v>45</v>
      </c>
      <c r="B47" s="249"/>
      <c r="C47" s="250"/>
      <c r="D47" s="250"/>
      <c r="E47" s="250"/>
      <c r="F47" s="251"/>
      <c r="G47" s="252"/>
      <c r="H47" s="253"/>
      <c r="I47" s="253"/>
      <c r="J47" s="240" t="s">
        <v>250</v>
      </c>
      <c r="K47" s="246" t="s">
        <v>270</v>
      </c>
      <c r="L47" s="269"/>
      <c r="M47" s="270" t="s">
        <v>257</v>
      </c>
      <c r="N47" s="255"/>
      <c r="O47" s="161"/>
      <c r="P47" s="161"/>
      <c r="Q47" s="161"/>
      <c r="R47" s="161"/>
      <c r="S47" s="161"/>
      <c r="T47" s="162"/>
      <c r="U47" s="245">
        <f t="shared" si="0"/>
        <v>1</v>
      </c>
      <c r="V47">
        <f t="shared" si="1"/>
        <v>0</v>
      </c>
      <c r="W47">
        <f t="shared" si="2"/>
        <v>1</v>
      </c>
      <c r="Y47">
        <f t="shared" si="3"/>
        <v>2</v>
      </c>
    </row>
    <row r="48" spans="1:25">
      <c r="A48" s="236">
        <v>46</v>
      </c>
      <c r="B48" s="249"/>
      <c r="C48" s="250"/>
      <c r="D48" s="250"/>
      <c r="E48" s="250"/>
      <c r="F48" s="251"/>
      <c r="G48" s="252"/>
      <c r="H48" s="253"/>
      <c r="I48" s="253"/>
      <c r="J48" s="240" t="s">
        <v>250</v>
      </c>
      <c r="K48" s="246" t="s">
        <v>271</v>
      </c>
      <c r="L48" s="247"/>
      <c r="M48" s="243" t="s">
        <v>257</v>
      </c>
      <c r="N48" s="255"/>
      <c r="O48" s="161"/>
      <c r="P48" s="161"/>
      <c r="Q48" s="161"/>
      <c r="R48" s="161"/>
      <c r="S48" s="161"/>
      <c r="T48" s="162"/>
      <c r="U48" s="245">
        <f t="shared" si="0"/>
        <v>1</v>
      </c>
      <c r="V48">
        <f t="shared" si="1"/>
        <v>0</v>
      </c>
      <c r="W48">
        <f t="shared" si="2"/>
        <v>1</v>
      </c>
      <c r="Y48">
        <f t="shared" si="3"/>
        <v>2</v>
      </c>
    </row>
    <row r="49" spans="1:25" ht="16" thickBot="1">
      <c r="A49" s="236">
        <v>47</v>
      </c>
      <c r="B49" s="271"/>
      <c r="C49" s="272"/>
      <c r="D49" s="272"/>
      <c r="E49" s="272"/>
      <c r="F49" s="273"/>
      <c r="G49" s="274"/>
      <c r="H49" s="275"/>
      <c r="I49" s="275"/>
      <c r="J49" s="276" t="s">
        <v>250</v>
      </c>
      <c r="K49" s="277" t="s">
        <v>272</v>
      </c>
      <c r="L49" s="269"/>
      <c r="M49" s="270" t="s">
        <v>221</v>
      </c>
      <c r="N49" s="278"/>
      <c r="O49" s="279"/>
      <c r="P49" s="279"/>
      <c r="Q49" s="279"/>
      <c r="R49" s="279"/>
      <c r="S49" s="279"/>
      <c r="T49" s="280"/>
      <c r="U49" s="245">
        <f t="shared" si="0"/>
        <v>1</v>
      </c>
      <c r="V49">
        <f t="shared" si="1"/>
        <v>0</v>
      </c>
      <c r="W49">
        <f t="shared" si="2"/>
        <v>1</v>
      </c>
      <c r="Y49">
        <f t="shared" si="3"/>
        <v>2</v>
      </c>
    </row>
  </sheetData>
  <autoFilter ref="A2:Y49" xr:uid="{00000000-0009-0000-0000-000003000000}">
    <sortState ref="A3:Y49">
      <sortCondition descending="1" ref="Y2"/>
    </sortState>
  </autoFilter>
  <phoneticPr fontId="1"/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6"/>
    <pageSetUpPr fitToPage="1"/>
  </sheetPr>
  <dimension ref="A2:R51"/>
  <sheetViews>
    <sheetView zoomScale="42" zoomScaleNormal="42" workbookViewId="0">
      <selection activeCell="R40" sqref="A3:R40"/>
    </sheetView>
  </sheetViews>
  <sheetFormatPr baseColWidth="10" defaultColWidth="11" defaultRowHeight="15"/>
  <cols>
    <col min="1" max="2" width="3.6640625" bestFit="1" customWidth="1"/>
    <col min="3" max="3" width="3.6640625" customWidth="1"/>
    <col min="4" max="4" width="3.6640625" bestFit="1" customWidth="1"/>
    <col min="5" max="5" width="3.6640625" customWidth="1"/>
    <col min="6" max="8" width="3.6640625" style="136" customWidth="1"/>
    <col min="9" max="9" width="35.33203125" bestFit="1" customWidth="1"/>
    <col min="10" max="10" width="25.1640625" bestFit="1" customWidth="1"/>
    <col min="11" max="11" width="37.6640625" bestFit="1" customWidth="1"/>
    <col min="12" max="12" width="32.1640625" bestFit="1" customWidth="1"/>
    <col min="13" max="13" width="27" customWidth="1"/>
    <col min="14" max="14" width="48" bestFit="1" customWidth="1"/>
    <col min="15" max="15" width="42.1640625" bestFit="1" customWidth="1"/>
    <col min="16" max="16" width="73.1640625" bestFit="1" customWidth="1"/>
    <col min="17" max="17" width="61" customWidth="1"/>
    <col min="18" max="18" width="46" bestFit="1" customWidth="1"/>
  </cols>
  <sheetData>
    <row r="2" spans="1:18" ht="16" thickBot="1"/>
    <row r="3" spans="1:18" ht="16" thickBot="1">
      <c r="A3" s="282" t="s">
        <v>194</v>
      </c>
      <c r="B3" s="283"/>
      <c r="C3" s="283"/>
      <c r="D3" s="283"/>
      <c r="E3" s="220"/>
      <c r="F3" s="217" t="s">
        <v>195</v>
      </c>
      <c r="G3" s="218"/>
      <c r="H3" s="218"/>
    </row>
    <row r="4" spans="1:18" ht="327" customHeight="1" thickBot="1">
      <c r="A4" s="284" t="s">
        <v>198</v>
      </c>
      <c r="B4" s="285" t="s">
        <v>273</v>
      </c>
      <c r="C4" s="285" t="s">
        <v>274</v>
      </c>
      <c r="D4" s="285" t="s">
        <v>201</v>
      </c>
      <c r="E4" s="286" t="s">
        <v>275</v>
      </c>
      <c r="F4" s="287" t="s">
        <v>203</v>
      </c>
      <c r="G4" s="288" t="s">
        <v>204</v>
      </c>
      <c r="H4" s="289" t="s">
        <v>205</v>
      </c>
      <c r="I4" s="283" t="s">
        <v>276</v>
      </c>
      <c r="J4" s="290" t="s">
        <v>277</v>
      </c>
      <c r="K4" s="291" t="s">
        <v>278</v>
      </c>
      <c r="L4" s="292" t="s">
        <v>208</v>
      </c>
      <c r="M4" s="293" t="s">
        <v>279</v>
      </c>
      <c r="N4" s="294" t="s">
        <v>280</v>
      </c>
      <c r="O4" s="295" t="s">
        <v>281</v>
      </c>
      <c r="P4" s="296" t="s">
        <v>282</v>
      </c>
      <c r="Q4" s="296" t="s">
        <v>283</v>
      </c>
      <c r="R4" s="297" t="s">
        <v>284</v>
      </c>
    </row>
    <row r="5" spans="1:18">
      <c r="A5" s="298" t="s">
        <v>221</v>
      </c>
      <c r="B5" s="299"/>
      <c r="C5" s="299"/>
      <c r="D5" s="299" t="s">
        <v>221</v>
      </c>
      <c r="E5" s="300" t="s">
        <v>221</v>
      </c>
      <c r="F5" s="301"/>
      <c r="G5" s="302"/>
      <c r="H5" s="303"/>
      <c r="I5" s="21" t="s">
        <v>285</v>
      </c>
      <c r="J5" s="20" t="s">
        <v>286</v>
      </c>
      <c r="K5" s="304" t="s">
        <v>287</v>
      </c>
      <c r="L5" s="305"/>
      <c r="M5" s="306"/>
      <c r="N5" s="307"/>
      <c r="O5" s="94"/>
      <c r="P5" s="94"/>
      <c r="Q5" s="94"/>
      <c r="R5" s="308"/>
    </row>
    <row r="6" spans="1:18">
      <c r="A6" s="309"/>
      <c r="B6" s="310"/>
      <c r="C6" s="310"/>
      <c r="D6" s="310" t="s">
        <v>221</v>
      </c>
      <c r="E6" s="311" t="s">
        <v>221</v>
      </c>
      <c r="F6" s="252"/>
      <c r="G6" s="253"/>
      <c r="H6" s="268"/>
      <c r="I6" s="312" t="s">
        <v>285</v>
      </c>
      <c r="J6" s="313" t="s">
        <v>288</v>
      </c>
      <c r="K6" s="314" t="s">
        <v>289</v>
      </c>
      <c r="L6" s="107"/>
      <c r="M6" s="94"/>
      <c r="N6" s="308"/>
      <c r="O6" s="315" t="s">
        <v>290</v>
      </c>
      <c r="P6" s="310" t="s">
        <v>291</v>
      </c>
      <c r="Q6" s="310" t="s">
        <v>292</v>
      </c>
      <c r="R6" s="311" t="s">
        <v>293</v>
      </c>
    </row>
    <row r="7" spans="1:18" ht="16" thickBot="1">
      <c r="A7" s="316"/>
      <c r="B7" s="213"/>
      <c r="C7" s="213"/>
      <c r="D7" s="213" t="s">
        <v>237</v>
      </c>
      <c r="E7" s="214" t="s">
        <v>237</v>
      </c>
      <c r="F7" s="274"/>
      <c r="G7" s="275"/>
      <c r="H7" s="317"/>
      <c r="I7" s="318" t="s">
        <v>285</v>
      </c>
      <c r="J7" s="319" t="s">
        <v>288</v>
      </c>
      <c r="K7" s="320" t="s">
        <v>286</v>
      </c>
      <c r="L7" s="130"/>
      <c r="M7" s="321"/>
      <c r="N7" s="322"/>
      <c r="O7" s="323" t="s">
        <v>294</v>
      </c>
      <c r="P7" s="213" t="s">
        <v>295</v>
      </c>
      <c r="Q7" s="213" t="s">
        <v>296</v>
      </c>
      <c r="R7" s="214" t="s">
        <v>297</v>
      </c>
    </row>
    <row r="8" spans="1:18">
      <c r="A8" s="324"/>
      <c r="B8" s="325"/>
      <c r="C8" s="325"/>
      <c r="D8" s="325"/>
      <c r="E8" s="326"/>
      <c r="F8" s="115"/>
      <c r="G8" s="113" t="s">
        <v>221</v>
      </c>
      <c r="H8" s="114"/>
      <c r="I8" s="318" t="s">
        <v>285</v>
      </c>
      <c r="J8" s="327" t="s">
        <v>298</v>
      </c>
      <c r="K8" s="32"/>
      <c r="L8" s="75" t="s">
        <v>299</v>
      </c>
      <c r="M8" s="56" t="s">
        <v>300</v>
      </c>
      <c r="N8" s="328" t="s">
        <v>301</v>
      </c>
      <c r="O8" s="138" t="s">
        <v>302</v>
      </c>
      <c r="P8" s="36" t="s">
        <v>303</v>
      </c>
      <c r="Q8" s="37" t="s">
        <v>304</v>
      </c>
      <c r="R8" s="308"/>
    </row>
    <row r="9" spans="1:18">
      <c r="A9" s="309"/>
      <c r="B9" s="310"/>
      <c r="C9" s="310"/>
      <c r="D9" s="310"/>
      <c r="E9" s="311"/>
      <c r="F9" s="252"/>
      <c r="G9" s="253"/>
      <c r="H9" s="268"/>
      <c r="I9" s="318" t="s">
        <v>285</v>
      </c>
      <c r="J9" s="329" t="s">
        <v>298</v>
      </c>
      <c r="K9" s="32"/>
      <c r="L9" s="330" t="s">
        <v>299</v>
      </c>
      <c r="M9" s="331" t="s">
        <v>300</v>
      </c>
      <c r="N9" s="332" t="s">
        <v>305</v>
      </c>
      <c r="O9" s="333" t="s">
        <v>302</v>
      </c>
      <c r="P9" s="72" t="s">
        <v>306</v>
      </c>
      <c r="Q9" s="72" t="s">
        <v>307</v>
      </c>
      <c r="R9" s="162" t="s">
        <v>308</v>
      </c>
    </row>
    <row r="10" spans="1:18">
      <c r="A10" s="309"/>
      <c r="B10" s="310"/>
      <c r="C10" s="310"/>
      <c r="D10" s="310"/>
      <c r="E10" s="311"/>
      <c r="F10" s="252"/>
      <c r="G10" s="253"/>
      <c r="H10" s="268"/>
      <c r="I10" s="318" t="s">
        <v>285</v>
      </c>
      <c r="J10" s="334" t="s">
        <v>298</v>
      </c>
      <c r="K10" s="32"/>
      <c r="L10" s="335" t="s">
        <v>299</v>
      </c>
      <c r="M10" s="331" t="s">
        <v>300</v>
      </c>
      <c r="N10" s="332" t="s">
        <v>305</v>
      </c>
      <c r="O10" s="336" t="s">
        <v>302</v>
      </c>
      <c r="P10" s="337" t="s">
        <v>306</v>
      </c>
      <c r="Q10" s="338" t="s">
        <v>307</v>
      </c>
      <c r="R10" s="162" t="s">
        <v>309</v>
      </c>
    </row>
    <row r="11" spans="1:18">
      <c r="A11" s="309"/>
      <c r="B11" s="310"/>
      <c r="C11" s="310"/>
      <c r="D11" s="310"/>
      <c r="E11" s="311"/>
      <c r="F11" s="252"/>
      <c r="G11" s="253"/>
      <c r="H11" s="268"/>
      <c r="I11" s="318" t="s">
        <v>285</v>
      </c>
      <c r="J11" s="334" t="s">
        <v>298</v>
      </c>
      <c r="K11" s="32"/>
      <c r="L11" s="339" t="s">
        <v>299</v>
      </c>
      <c r="M11" s="338" t="s">
        <v>300</v>
      </c>
      <c r="N11" s="340" t="s">
        <v>305</v>
      </c>
      <c r="O11" s="341" t="s">
        <v>302</v>
      </c>
      <c r="P11" s="342" t="s">
        <v>310</v>
      </c>
      <c r="Q11" s="342" t="s">
        <v>311</v>
      </c>
      <c r="R11" s="308"/>
    </row>
    <row r="12" spans="1:18">
      <c r="A12" s="309"/>
      <c r="B12" s="310"/>
      <c r="C12" s="310"/>
      <c r="D12" s="310"/>
      <c r="E12" s="311"/>
      <c r="F12" s="252"/>
      <c r="G12" s="253"/>
      <c r="H12" s="268" t="s">
        <v>221</v>
      </c>
      <c r="I12" s="318" t="s">
        <v>285</v>
      </c>
      <c r="J12" s="334" t="s">
        <v>298</v>
      </c>
      <c r="K12" s="32"/>
      <c r="L12" s="343" t="s">
        <v>312</v>
      </c>
      <c r="M12" s="344" t="s">
        <v>313</v>
      </c>
      <c r="N12" s="345"/>
      <c r="O12" s="346"/>
      <c r="P12" s="347"/>
      <c r="Q12" s="346"/>
      <c r="R12" s="308"/>
    </row>
    <row r="13" spans="1:18" ht="30">
      <c r="A13" s="309"/>
      <c r="B13" s="310"/>
      <c r="C13" s="310"/>
      <c r="D13" s="310"/>
      <c r="E13" s="311"/>
      <c r="F13" s="252"/>
      <c r="G13" s="253"/>
      <c r="H13" s="268"/>
      <c r="I13" s="318" t="s">
        <v>285</v>
      </c>
      <c r="J13" s="334" t="s">
        <v>298</v>
      </c>
      <c r="K13" s="32"/>
      <c r="L13" s="348" t="s">
        <v>314</v>
      </c>
      <c r="M13" s="349" t="s">
        <v>315</v>
      </c>
      <c r="N13" s="350"/>
      <c r="O13" s="94"/>
      <c r="P13" s="94"/>
      <c r="Q13" s="94"/>
      <c r="R13" s="308"/>
    </row>
    <row r="14" spans="1:18">
      <c r="A14" s="309"/>
      <c r="B14" s="310"/>
      <c r="C14" s="310"/>
      <c r="D14" s="310"/>
      <c r="E14" s="311"/>
      <c r="F14" s="252"/>
      <c r="G14" s="253"/>
      <c r="H14" s="268"/>
      <c r="I14" s="318" t="s">
        <v>285</v>
      </c>
      <c r="J14" s="334" t="s">
        <v>298</v>
      </c>
      <c r="K14" s="32"/>
      <c r="L14" s="351" t="s">
        <v>316</v>
      </c>
      <c r="M14" s="344" t="s">
        <v>317</v>
      </c>
      <c r="N14" s="352" t="s">
        <v>318</v>
      </c>
      <c r="O14" s="107"/>
      <c r="P14" s="94"/>
      <c r="Q14" s="94"/>
      <c r="R14" s="308"/>
    </row>
    <row r="15" spans="1:18">
      <c r="A15" s="309"/>
      <c r="B15" s="310"/>
      <c r="C15" s="310"/>
      <c r="D15" s="310"/>
      <c r="E15" s="311"/>
      <c r="F15" s="252"/>
      <c r="G15" s="253"/>
      <c r="H15" s="268"/>
      <c r="I15" s="318" t="s">
        <v>285</v>
      </c>
      <c r="J15" s="334" t="s">
        <v>298</v>
      </c>
      <c r="K15" s="32"/>
      <c r="L15" s="330" t="s">
        <v>316</v>
      </c>
      <c r="M15" s="344" t="s">
        <v>319</v>
      </c>
      <c r="N15" s="352" t="s">
        <v>320</v>
      </c>
      <c r="O15" s="107"/>
      <c r="P15" s="94"/>
      <c r="Q15" s="94"/>
      <c r="R15" s="308"/>
    </row>
    <row r="16" spans="1:18" ht="16" thickBot="1">
      <c r="A16" s="316"/>
      <c r="B16" s="213" t="s">
        <v>221</v>
      </c>
      <c r="C16" s="213"/>
      <c r="D16" s="213" t="s">
        <v>221</v>
      </c>
      <c r="E16" s="214"/>
      <c r="F16" s="353"/>
      <c r="G16" s="127"/>
      <c r="H16" s="128"/>
      <c r="I16" s="318" t="s">
        <v>285</v>
      </c>
      <c r="J16" s="334" t="s">
        <v>298</v>
      </c>
      <c r="K16" s="32"/>
      <c r="L16" s="335" t="s">
        <v>316</v>
      </c>
      <c r="M16" s="72" t="s">
        <v>321</v>
      </c>
      <c r="N16" s="354" t="s">
        <v>322</v>
      </c>
      <c r="O16" s="130"/>
      <c r="P16" s="321"/>
      <c r="Q16" s="321"/>
      <c r="R16" s="322"/>
    </row>
    <row r="17" spans="1:18">
      <c r="A17" s="324"/>
      <c r="B17" s="325"/>
      <c r="C17" s="325"/>
      <c r="D17" s="325"/>
      <c r="E17" s="355"/>
      <c r="F17" s="225"/>
      <c r="G17" s="226"/>
      <c r="H17" s="356"/>
      <c r="I17" s="21" t="s">
        <v>210</v>
      </c>
      <c r="J17" s="357"/>
      <c r="K17" s="358"/>
      <c r="L17" s="359"/>
      <c r="M17" s="357"/>
      <c r="N17" s="360"/>
      <c r="O17" s="306"/>
      <c r="P17" s="306"/>
      <c r="Q17" s="306"/>
      <c r="R17" s="307"/>
    </row>
    <row r="18" spans="1:18" ht="16" thickBot="1">
      <c r="A18" s="316"/>
      <c r="B18" s="213"/>
      <c r="C18" s="213"/>
      <c r="D18" s="213"/>
      <c r="E18" s="361"/>
      <c r="F18" s="274"/>
      <c r="G18" s="275"/>
      <c r="H18" s="317"/>
      <c r="I18" s="362" t="s">
        <v>210</v>
      </c>
      <c r="J18" s="363"/>
      <c r="K18" s="364"/>
      <c r="L18" s="365"/>
      <c r="M18" s="363"/>
      <c r="N18" s="366"/>
      <c r="O18" s="321"/>
      <c r="P18" s="321"/>
      <c r="Q18" s="321"/>
      <c r="R18" s="322"/>
    </row>
    <row r="19" spans="1:18">
      <c r="A19" s="324"/>
      <c r="B19" s="325"/>
      <c r="C19" s="325" t="s">
        <v>221</v>
      </c>
      <c r="D19" s="325" t="s">
        <v>221</v>
      </c>
      <c r="E19" s="355"/>
      <c r="F19" s="115"/>
      <c r="G19" s="113"/>
      <c r="H19" s="114"/>
      <c r="I19" s="21" t="s">
        <v>211</v>
      </c>
      <c r="J19" s="367" t="s">
        <v>323</v>
      </c>
      <c r="K19" s="304" t="s">
        <v>324</v>
      </c>
      <c r="L19" s="359"/>
      <c r="M19" s="357"/>
      <c r="N19" s="360"/>
      <c r="O19" s="306"/>
      <c r="P19" s="306"/>
      <c r="Q19" s="306"/>
      <c r="R19" s="307"/>
    </row>
    <row r="20" spans="1:18">
      <c r="A20" s="309"/>
      <c r="B20" s="310"/>
      <c r="C20" s="310"/>
      <c r="D20" s="310"/>
      <c r="E20" s="368"/>
      <c r="F20" s="252"/>
      <c r="G20" s="253"/>
      <c r="H20" s="268"/>
      <c r="I20" s="312" t="s">
        <v>211</v>
      </c>
      <c r="J20" s="344" t="s">
        <v>325</v>
      </c>
      <c r="K20" s="98"/>
      <c r="L20" s="369"/>
      <c r="M20" s="97"/>
      <c r="N20" s="370"/>
      <c r="O20" s="94"/>
      <c r="P20" s="94"/>
      <c r="Q20" s="94"/>
      <c r="R20" s="308"/>
    </row>
    <row r="21" spans="1:18">
      <c r="A21" s="309"/>
      <c r="B21" s="310"/>
      <c r="C21" s="310"/>
      <c r="D21" s="310"/>
      <c r="E21" s="368"/>
      <c r="F21" s="252"/>
      <c r="G21" s="253"/>
      <c r="H21" s="268"/>
      <c r="I21" s="318" t="s">
        <v>211</v>
      </c>
      <c r="J21" s="72" t="s">
        <v>326</v>
      </c>
      <c r="K21" s="314" t="s">
        <v>327</v>
      </c>
      <c r="L21" s="369"/>
      <c r="M21" s="97"/>
      <c r="N21" s="370"/>
      <c r="O21" s="94"/>
      <c r="P21" s="94"/>
      <c r="Q21" s="94"/>
      <c r="R21" s="308"/>
    </row>
    <row r="22" spans="1:18">
      <c r="A22" s="309"/>
      <c r="B22" s="310"/>
      <c r="C22" s="310"/>
      <c r="D22" s="310"/>
      <c r="E22" s="368"/>
      <c r="F22" s="252"/>
      <c r="G22" s="253"/>
      <c r="H22" s="268"/>
      <c r="I22" s="318" t="s">
        <v>211</v>
      </c>
      <c r="J22" s="337" t="s">
        <v>326</v>
      </c>
      <c r="K22" s="314" t="s">
        <v>328</v>
      </c>
      <c r="L22" s="369"/>
      <c r="M22" s="97"/>
      <c r="N22" s="370"/>
      <c r="O22" s="94"/>
      <c r="P22" s="94"/>
      <c r="Q22" s="94"/>
      <c r="R22" s="308"/>
    </row>
    <row r="23" spans="1:18">
      <c r="A23" s="309"/>
      <c r="B23" s="310"/>
      <c r="C23" s="310"/>
      <c r="D23" s="310"/>
      <c r="E23" s="368"/>
      <c r="F23" s="252"/>
      <c r="G23" s="253"/>
      <c r="H23" s="268"/>
      <c r="I23" s="318" t="s">
        <v>211</v>
      </c>
      <c r="J23" s="72" t="s">
        <v>329</v>
      </c>
      <c r="K23" s="314" t="s">
        <v>330</v>
      </c>
      <c r="L23" s="371" t="s">
        <v>331</v>
      </c>
      <c r="M23" s="97"/>
      <c r="N23" s="370"/>
      <c r="O23" s="94"/>
      <c r="P23" s="94"/>
      <c r="Q23" s="94"/>
      <c r="R23" s="308"/>
    </row>
    <row r="24" spans="1:18">
      <c r="A24" s="309"/>
      <c r="B24" s="310"/>
      <c r="C24" s="310"/>
      <c r="D24" s="310"/>
      <c r="E24" s="368"/>
      <c r="F24" s="252"/>
      <c r="G24" s="253"/>
      <c r="H24" s="268"/>
      <c r="I24" s="318" t="s">
        <v>211</v>
      </c>
      <c r="J24" s="337" t="s">
        <v>329</v>
      </c>
      <c r="K24" s="314" t="s">
        <v>332</v>
      </c>
      <c r="L24" s="75"/>
      <c r="M24" s="97"/>
      <c r="N24" s="370"/>
      <c r="O24" s="94"/>
      <c r="P24" s="94"/>
      <c r="Q24" s="94"/>
      <c r="R24" s="308"/>
    </row>
    <row r="25" spans="1:18">
      <c r="A25" s="309"/>
      <c r="B25" s="310"/>
      <c r="C25" s="310"/>
      <c r="D25" s="310"/>
      <c r="E25" s="368"/>
      <c r="F25" s="252"/>
      <c r="G25" s="253"/>
      <c r="H25" s="268"/>
      <c r="I25" s="318" t="s">
        <v>211</v>
      </c>
      <c r="J25" s="72" t="s">
        <v>333</v>
      </c>
      <c r="K25" s="314" t="s">
        <v>334</v>
      </c>
      <c r="L25" s="371" t="s">
        <v>335</v>
      </c>
      <c r="M25" s="97"/>
      <c r="N25" s="370"/>
      <c r="O25" s="94"/>
      <c r="P25" s="94"/>
      <c r="Q25" s="94"/>
      <c r="R25" s="308"/>
    </row>
    <row r="26" spans="1:18">
      <c r="A26" s="309"/>
      <c r="B26" s="310"/>
      <c r="C26" s="310"/>
      <c r="D26" s="310"/>
      <c r="E26" s="368"/>
      <c r="F26" s="259"/>
      <c r="G26" s="260"/>
      <c r="H26" s="372"/>
      <c r="I26" s="318" t="s">
        <v>211</v>
      </c>
      <c r="J26" s="373" t="s">
        <v>333</v>
      </c>
      <c r="K26" s="314" t="s">
        <v>336</v>
      </c>
      <c r="L26" s="369"/>
      <c r="M26" s="97"/>
      <c r="N26" s="370"/>
      <c r="O26" s="94"/>
      <c r="P26" s="94"/>
      <c r="Q26" s="94"/>
      <c r="R26" s="308"/>
    </row>
    <row r="27" spans="1:18">
      <c r="A27" s="309"/>
      <c r="B27" s="310"/>
      <c r="C27" s="310"/>
      <c r="D27" s="310"/>
      <c r="E27" s="368"/>
      <c r="F27" s="252"/>
      <c r="G27" s="253"/>
      <c r="H27" s="268"/>
      <c r="I27" s="318" t="s">
        <v>211</v>
      </c>
      <c r="J27" s="331" t="s">
        <v>333</v>
      </c>
      <c r="K27" s="314" t="s">
        <v>337</v>
      </c>
      <c r="L27" s="369"/>
      <c r="M27" s="97"/>
      <c r="N27" s="370"/>
      <c r="O27" s="94"/>
      <c r="P27" s="94"/>
      <c r="Q27" s="94"/>
      <c r="R27" s="308"/>
    </row>
    <row r="28" spans="1:18">
      <c r="A28" s="309"/>
      <c r="B28" s="310"/>
      <c r="C28" s="310"/>
      <c r="D28" s="310"/>
      <c r="E28" s="368"/>
      <c r="F28" s="252"/>
      <c r="G28" s="253"/>
      <c r="H28" s="268"/>
      <c r="I28" s="318" t="s">
        <v>211</v>
      </c>
      <c r="J28" s="338" t="s">
        <v>333</v>
      </c>
      <c r="K28" s="314" t="s">
        <v>338</v>
      </c>
      <c r="L28" s="371" t="s">
        <v>339</v>
      </c>
      <c r="M28" s="97"/>
      <c r="N28" s="370"/>
      <c r="O28" s="94"/>
      <c r="P28" s="94"/>
      <c r="Q28" s="94"/>
      <c r="R28" s="308"/>
    </row>
    <row r="29" spans="1:18">
      <c r="A29" s="309"/>
      <c r="B29" s="310"/>
      <c r="C29" s="310"/>
      <c r="D29" s="310"/>
      <c r="E29" s="368"/>
      <c r="F29" s="252"/>
      <c r="G29" s="253"/>
      <c r="H29" s="268"/>
      <c r="I29" s="318" t="s">
        <v>211</v>
      </c>
      <c r="J29" s="97"/>
      <c r="K29" s="98"/>
      <c r="L29" s="369"/>
      <c r="M29" s="97"/>
      <c r="N29" s="370"/>
      <c r="O29" s="94"/>
      <c r="P29" s="94"/>
      <c r="Q29" s="94"/>
      <c r="R29" s="308"/>
    </row>
    <row r="30" spans="1:18" ht="16" thickBot="1">
      <c r="A30" s="316"/>
      <c r="B30" s="213"/>
      <c r="C30" s="213"/>
      <c r="D30" s="213"/>
      <c r="E30" s="361"/>
      <c r="F30" s="252"/>
      <c r="G30" s="253"/>
      <c r="H30" s="268"/>
      <c r="I30" s="362" t="s">
        <v>211</v>
      </c>
      <c r="J30" s="363"/>
      <c r="K30" s="364"/>
      <c r="L30" s="365"/>
      <c r="M30" s="363"/>
      <c r="N30" s="366"/>
      <c r="O30" s="94"/>
      <c r="P30" s="94"/>
      <c r="Q30" s="94"/>
      <c r="R30" s="308"/>
    </row>
    <row r="31" spans="1:18" ht="16" thickBot="1">
      <c r="A31" s="374"/>
      <c r="B31" s="375"/>
      <c r="C31" s="375"/>
      <c r="D31" s="375" t="s">
        <v>221</v>
      </c>
      <c r="E31" s="376"/>
      <c r="F31" s="252"/>
      <c r="G31" s="253"/>
      <c r="H31" s="268"/>
      <c r="I31" s="41" t="s">
        <v>340</v>
      </c>
      <c r="J31" s="56"/>
      <c r="K31" s="32"/>
      <c r="L31" s="75"/>
      <c r="M31" s="56"/>
      <c r="N31" s="377"/>
      <c r="O31" s="31"/>
      <c r="P31" s="31"/>
      <c r="Q31" s="31"/>
      <c r="R31" s="328"/>
    </row>
    <row r="32" spans="1:18">
      <c r="A32" s="117"/>
      <c r="B32" s="104"/>
      <c r="C32" s="104"/>
      <c r="D32" s="104"/>
      <c r="E32" s="327"/>
      <c r="F32" s="252"/>
      <c r="G32" s="253"/>
      <c r="H32" s="268"/>
      <c r="I32" s="31"/>
      <c r="J32" s="56"/>
      <c r="K32" s="32"/>
      <c r="L32" s="75"/>
      <c r="M32" s="56"/>
      <c r="N32" s="377"/>
      <c r="O32" s="31"/>
      <c r="P32" s="31"/>
      <c r="Q32" s="31"/>
      <c r="R32" s="328"/>
    </row>
    <row r="33" spans="1:18">
      <c r="A33" s="309"/>
      <c r="B33" s="310"/>
      <c r="C33" s="310"/>
      <c r="D33" s="310"/>
      <c r="E33" s="368"/>
      <c r="F33" s="252"/>
      <c r="G33" s="253"/>
      <c r="H33" s="268"/>
      <c r="I33" s="318"/>
      <c r="J33" s="56"/>
      <c r="K33" s="32"/>
      <c r="L33" s="75"/>
      <c r="M33" s="56"/>
      <c r="N33" s="377"/>
      <c r="O33" s="31"/>
      <c r="P33" s="31"/>
      <c r="Q33" s="31"/>
      <c r="R33" s="328"/>
    </row>
    <row r="34" spans="1:18">
      <c r="A34" s="378"/>
      <c r="B34" s="379"/>
      <c r="C34" s="379"/>
      <c r="D34" s="379"/>
      <c r="E34" s="380"/>
      <c r="F34" s="252"/>
      <c r="G34" s="253"/>
      <c r="H34" s="268"/>
      <c r="I34" s="318"/>
      <c r="J34" s="56"/>
      <c r="K34" s="32"/>
      <c r="L34" s="75"/>
      <c r="M34" s="56"/>
      <c r="N34" s="377"/>
      <c r="O34" s="31"/>
      <c r="P34" s="31"/>
      <c r="Q34" s="31"/>
      <c r="R34" s="328"/>
    </row>
    <row r="35" spans="1:18">
      <c r="A35" s="378"/>
      <c r="B35" s="379"/>
      <c r="C35" s="379"/>
      <c r="D35" s="379"/>
      <c r="E35" s="380"/>
      <c r="F35" s="252"/>
      <c r="G35" s="253"/>
      <c r="H35" s="268"/>
      <c r="I35" s="318"/>
      <c r="J35" s="56"/>
      <c r="K35" s="32"/>
      <c r="L35" s="75"/>
      <c r="M35" s="56"/>
      <c r="N35" s="377"/>
      <c r="O35" s="31"/>
      <c r="P35" s="31"/>
      <c r="Q35" s="31"/>
      <c r="R35" s="328"/>
    </row>
    <row r="36" spans="1:18" ht="16" thickBot="1">
      <c r="A36" s="316"/>
      <c r="B36" s="213"/>
      <c r="C36" s="213"/>
      <c r="D36" s="213"/>
      <c r="E36" s="361"/>
      <c r="F36" s="252"/>
      <c r="G36" s="253"/>
      <c r="H36" s="268"/>
      <c r="I36" s="362"/>
      <c r="J36" s="73"/>
      <c r="K36" s="42"/>
      <c r="L36" s="106"/>
      <c r="M36" s="73"/>
      <c r="N36" s="381"/>
      <c r="O36" s="41"/>
      <c r="P36" s="41"/>
      <c r="Q36" s="41"/>
      <c r="R36" s="382"/>
    </row>
    <row r="37" spans="1:18">
      <c r="A37" s="309"/>
      <c r="B37" s="310"/>
      <c r="C37" s="310"/>
      <c r="D37" s="310"/>
      <c r="E37" s="368"/>
      <c r="F37" s="252"/>
      <c r="G37" s="253"/>
      <c r="H37" s="268"/>
      <c r="I37" s="318"/>
      <c r="J37" s="56"/>
      <c r="K37" s="32"/>
      <c r="L37" s="75"/>
      <c r="M37" s="56"/>
      <c r="N37" s="377"/>
      <c r="O37" s="31"/>
      <c r="P37" s="31"/>
      <c r="Q37" s="31"/>
      <c r="R37" s="328"/>
    </row>
    <row r="38" spans="1:18">
      <c r="A38" s="378"/>
      <c r="B38" s="379"/>
      <c r="C38" s="379"/>
      <c r="D38" s="379"/>
      <c r="E38" s="380"/>
      <c r="F38" s="252"/>
      <c r="G38" s="253"/>
      <c r="H38" s="268"/>
      <c r="I38" s="318"/>
      <c r="J38" s="56"/>
      <c r="K38" s="32"/>
      <c r="L38" s="75"/>
      <c r="M38" s="56"/>
      <c r="N38" s="377"/>
      <c r="O38" s="31"/>
      <c r="P38" s="31"/>
      <c r="Q38" s="31"/>
      <c r="R38" s="328"/>
    </row>
    <row r="39" spans="1:18">
      <c r="A39" s="378"/>
      <c r="B39" s="379"/>
      <c r="C39" s="379"/>
      <c r="D39" s="379"/>
      <c r="E39" s="380"/>
      <c r="F39" s="259"/>
      <c r="G39" s="260"/>
      <c r="H39" s="372"/>
      <c r="I39" s="318"/>
      <c r="J39" s="56"/>
      <c r="K39" s="32"/>
      <c r="L39" s="75"/>
      <c r="M39" s="56"/>
      <c r="N39" s="377"/>
      <c r="O39" s="31"/>
      <c r="P39" s="31"/>
      <c r="Q39" s="31"/>
      <c r="R39" s="328"/>
    </row>
    <row r="40" spans="1:18" ht="16" thickBot="1">
      <c r="A40" s="316"/>
      <c r="B40" s="213"/>
      <c r="C40" s="213"/>
      <c r="D40" s="213"/>
      <c r="E40" s="361"/>
      <c r="F40" s="274"/>
      <c r="G40" s="275"/>
      <c r="H40" s="317"/>
      <c r="I40" s="362"/>
      <c r="J40" s="73"/>
      <c r="K40" s="42"/>
      <c r="L40" s="106"/>
      <c r="M40" s="73"/>
      <c r="N40" s="381"/>
      <c r="O40" s="41"/>
      <c r="P40" s="41"/>
      <c r="Q40" s="41"/>
      <c r="R40" s="382"/>
    </row>
    <row r="41" spans="1:18">
      <c r="F41" s="151"/>
      <c r="G41" s="151"/>
      <c r="H41" s="151"/>
    </row>
    <row r="42" spans="1:18">
      <c r="F42" s="151"/>
      <c r="G42" s="151"/>
      <c r="H42" s="151"/>
    </row>
    <row r="43" spans="1:18">
      <c r="F43" s="151"/>
      <c r="G43" s="151"/>
      <c r="H43" s="151"/>
    </row>
    <row r="44" spans="1:18">
      <c r="F44" s="151"/>
      <c r="G44" s="151"/>
      <c r="H44" s="151"/>
    </row>
    <row r="45" spans="1:18">
      <c r="F45" s="151"/>
      <c r="G45" s="151"/>
      <c r="H45" s="151"/>
    </row>
    <row r="46" spans="1:18">
      <c r="F46" s="151"/>
      <c r="G46" s="151"/>
      <c r="H46" s="151"/>
    </row>
    <row r="47" spans="1:18">
      <c r="F47" s="151"/>
      <c r="G47" s="151"/>
      <c r="H47" s="151"/>
    </row>
    <row r="48" spans="1:18">
      <c r="F48" s="151"/>
      <c r="G48" s="151"/>
      <c r="H48" s="151"/>
    </row>
    <row r="49" spans="6:8">
      <c r="F49" s="151"/>
      <c r="G49" s="151"/>
      <c r="H49" s="151"/>
    </row>
    <row r="50" spans="6:8">
      <c r="F50" s="151"/>
      <c r="G50" s="151"/>
      <c r="H50" s="151"/>
    </row>
    <row r="51" spans="6:8">
      <c r="F51" s="151"/>
      <c r="G51" s="151"/>
      <c r="H51" s="151"/>
    </row>
  </sheetData>
  <phoneticPr fontId="1"/>
  <pageMargins left="0.70866141732283472" right="0.70866141732283472" top="0.74803149606299213" bottom="0.74803149606299213" header="0.31496062992125984" footer="0.31496062992125984"/>
  <pageSetup paperSize="8" scale="78" orientation="landscape" horizontalDpi="4294967294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6"/>
  </sheetPr>
  <dimension ref="D3:I22"/>
  <sheetViews>
    <sheetView zoomScale="49" zoomScaleNormal="49" workbookViewId="0">
      <selection activeCell="G105" sqref="G105"/>
    </sheetView>
  </sheetViews>
  <sheetFormatPr baseColWidth="10" defaultColWidth="8.6640625" defaultRowHeight="15"/>
  <cols>
    <col min="4" max="4" width="33.83203125" bestFit="1" customWidth="1"/>
    <col min="5" max="5" width="73.6640625" bestFit="1" customWidth="1"/>
    <col min="6" max="7" width="56" bestFit="1" customWidth="1"/>
    <col min="8" max="8" width="40.33203125" bestFit="1" customWidth="1"/>
    <col min="9" max="9" width="33.83203125" bestFit="1" customWidth="1"/>
  </cols>
  <sheetData>
    <row r="3" spans="4:9" ht="16" thickBot="1">
      <c r="D3" t="s">
        <v>341</v>
      </c>
    </row>
    <row r="4" spans="4:9">
      <c r="D4" s="383" t="s">
        <v>342</v>
      </c>
      <c r="E4" s="384" t="s">
        <v>343</v>
      </c>
      <c r="F4" s="385" t="s">
        <v>344</v>
      </c>
      <c r="G4" s="386" t="s">
        <v>345</v>
      </c>
      <c r="H4" s="385" t="s">
        <v>346</v>
      </c>
      <c r="I4" s="387" t="s">
        <v>347</v>
      </c>
    </row>
    <row r="5" spans="4:9">
      <c r="D5" s="75" t="s">
        <v>348</v>
      </c>
      <c r="E5" s="355" t="s">
        <v>349</v>
      </c>
      <c r="F5" s="325" t="s">
        <v>350</v>
      </c>
      <c r="G5" s="94"/>
      <c r="H5" s="94"/>
      <c r="I5" s="308"/>
    </row>
    <row r="6" spans="4:9">
      <c r="D6" s="330" t="s">
        <v>348</v>
      </c>
      <c r="E6" s="368" t="s">
        <v>351</v>
      </c>
      <c r="F6" s="310" t="s">
        <v>352</v>
      </c>
      <c r="G6" s="94"/>
      <c r="H6" s="94"/>
      <c r="I6" s="308"/>
    </row>
    <row r="7" spans="4:9">
      <c r="D7" s="339" t="s">
        <v>348</v>
      </c>
      <c r="E7" s="368" t="s">
        <v>353</v>
      </c>
      <c r="F7" s="310" t="s">
        <v>354</v>
      </c>
      <c r="G7" s="94"/>
      <c r="H7" s="94"/>
      <c r="I7" s="308"/>
    </row>
    <row r="8" spans="4:9">
      <c r="D8" s="351" t="s">
        <v>355</v>
      </c>
      <c r="E8" s="66" t="s">
        <v>356</v>
      </c>
      <c r="F8" s="72" t="s">
        <v>357</v>
      </c>
      <c r="G8" s="388" t="s">
        <v>358</v>
      </c>
      <c r="H8" s="389" t="s">
        <v>359</v>
      </c>
      <c r="I8" s="352" t="s">
        <v>360</v>
      </c>
    </row>
    <row r="9" spans="4:9">
      <c r="D9" s="330" t="s">
        <v>355</v>
      </c>
      <c r="E9" s="334" t="s">
        <v>361</v>
      </c>
      <c r="F9" s="331" t="s">
        <v>362</v>
      </c>
      <c r="G9" s="336" t="s">
        <v>358</v>
      </c>
      <c r="H9" s="389" t="s">
        <v>363</v>
      </c>
      <c r="I9" s="308"/>
    </row>
    <row r="10" spans="4:9">
      <c r="D10" s="335" t="s">
        <v>355</v>
      </c>
      <c r="E10" s="66" t="s">
        <v>364</v>
      </c>
      <c r="F10" s="72" t="s">
        <v>365</v>
      </c>
      <c r="G10" s="388" t="s">
        <v>366</v>
      </c>
      <c r="H10" s="389" t="s">
        <v>360</v>
      </c>
      <c r="I10" s="390"/>
    </row>
    <row r="11" spans="4:9">
      <c r="D11" s="339" t="s">
        <v>355</v>
      </c>
      <c r="E11" s="391" t="s">
        <v>364</v>
      </c>
      <c r="F11" s="338" t="s">
        <v>367</v>
      </c>
      <c r="G11" s="341" t="s">
        <v>366</v>
      </c>
      <c r="H11" s="389" t="s">
        <v>368</v>
      </c>
      <c r="I11" s="392"/>
    </row>
    <row r="12" spans="4:9">
      <c r="D12" s="393" t="s">
        <v>369</v>
      </c>
      <c r="E12" s="66" t="s">
        <v>370</v>
      </c>
      <c r="F12" s="72" t="s">
        <v>371</v>
      </c>
      <c r="G12" s="138" t="s">
        <v>363</v>
      </c>
      <c r="H12" s="394"/>
      <c r="I12" s="390"/>
    </row>
    <row r="13" spans="4:9">
      <c r="D13" s="395" t="s">
        <v>369</v>
      </c>
      <c r="E13" s="391" t="s">
        <v>370</v>
      </c>
      <c r="F13" s="338" t="s">
        <v>371</v>
      </c>
      <c r="G13" s="140" t="s">
        <v>372</v>
      </c>
      <c r="H13" s="396"/>
      <c r="I13" s="392"/>
    </row>
    <row r="14" spans="4:9">
      <c r="D14" s="395" t="s">
        <v>369</v>
      </c>
      <c r="E14" s="66" t="s">
        <v>373</v>
      </c>
      <c r="F14" s="72" t="s">
        <v>360</v>
      </c>
      <c r="G14" s="389" t="s">
        <v>374</v>
      </c>
      <c r="H14" s="394"/>
      <c r="I14" s="390"/>
    </row>
    <row r="15" spans="4:9">
      <c r="D15" s="395" t="s">
        <v>369</v>
      </c>
      <c r="E15" s="391" t="s">
        <v>373</v>
      </c>
      <c r="F15" s="101" t="s">
        <v>375</v>
      </c>
      <c r="G15" s="94"/>
      <c r="H15" s="94"/>
      <c r="I15" s="308"/>
    </row>
    <row r="16" spans="4:9">
      <c r="D16" s="395" t="s">
        <v>369</v>
      </c>
      <c r="E16" s="314" t="s">
        <v>376</v>
      </c>
      <c r="F16" s="344" t="s">
        <v>377</v>
      </c>
      <c r="G16" s="94"/>
      <c r="H16" s="94"/>
      <c r="I16" s="308"/>
    </row>
    <row r="17" spans="4:9">
      <c r="D17" s="397" t="s">
        <v>369</v>
      </c>
      <c r="E17" s="66" t="s">
        <v>378</v>
      </c>
      <c r="F17" s="72" t="s">
        <v>379</v>
      </c>
      <c r="G17" s="396"/>
      <c r="H17" s="396"/>
      <c r="I17" s="392"/>
    </row>
    <row r="18" spans="4:9">
      <c r="D18" s="398" t="s">
        <v>380</v>
      </c>
      <c r="E18" s="66" t="s">
        <v>381</v>
      </c>
      <c r="F18" s="72" t="s">
        <v>382</v>
      </c>
      <c r="G18" s="315" t="s">
        <v>383</v>
      </c>
      <c r="H18" s="315" t="s">
        <v>384</v>
      </c>
      <c r="I18" s="390"/>
    </row>
    <row r="19" spans="4:9">
      <c r="D19" s="335" t="s">
        <v>380</v>
      </c>
      <c r="E19" s="329" t="s">
        <v>381</v>
      </c>
      <c r="F19" s="331" t="s">
        <v>382</v>
      </c>
      <c r="G19" s="315" t="s">
        <v>385</v>
      </c>
      <c r="H19" s="315" t="s">
        <v>386</v>
      </c>
      <c r="I19" s="308"/>
    </row>
    <row r="20" spans="4:9">
      <c r="D20" s="335" t="s">
        <v>380</v>
      </c>
      <c r="E20" s="399" t="s">
        <v>381</v>
      </c>
      <c r="F20" s="338" t="s">
        <v>382</v>
      </c>
      <c r="G20" s="315" t="s">
        <v>387</v>
      </c>
      <c r="H20" s="396"/>
      <c r="I20" s="392"/>
    </row>
    <row r="21" spans="4:9">
      <c r="D21" s="335" t="s">
        <v>380</v>
      </c>
      <c r="E21" s="58" t="s">
        <v>388</v>
      </c>
      <c r="F21" s="101" t="s">
        <v>389</v>
      </c>
      <c r="G21" s="400" t="s">
        <v>384</v>
      </c>
      <c r="H21" s="396"/>
      <c r="I21" s="392"/>
    </row>
    <row r="22" spans="4:9" ht="16" thickBot="1">
      <c r="D22" s="401" t="s">
        <v>380</v>
      </c>
      <c r="E22" s="42" t="s">
        <v>390</v>
      </c>
      <c r="F22" s="321"/>
      <c r="G22" s="321"/>
      <c r="H22" s="321"/>
      <c r="I22" s="322"/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FD498-FC35-9241-97AF-375BA34CAD2A}">
  <sheetPr>
    <tabColor rgb="FFFFFF00"/>
  </sheetPr>
  <dimension ref="R9:S40"/>
  <sheetViews>
    <sheetView tabSelected="1" topLeftCell="A5" zoomScale="123" zoomScaleNormal="123" workbookViewId="0">
      <selection activeCell="S13" sqref="S13"/>
    </sheetView>
  </sheetViews>
  <sheetFormatPr baseColWidth="10" defaultRowHeight="15"/>
  <sheetData>
    <row r="9" spans="19:19">
      <c r="S9">
        <v>3270</v>
      </c>
    </row>
    <row r="10" spans="19:19">
      <c r="S10">
        <v>160</v>
      </c>
    </row>
    <row r="11" spans="19:19">
      <c r="S11">
        <f>S9-S10</f>
        <v>3110</v>
      </c>
    </row>
    <row r="18" spans="18:18">
      <c r="R18">
        <v>3120</v>
      </c>
    </row>
    <row r="37" spans="19:19">
      <c r="S37" t="s">
        <v>592</v>
      </c>
    </row>
    <row r="38" spans="19:19">
      <c r="S38">
        <f>5000-3630</f>
        <v>1370</v>
      </c>
    </row>
    <row r="40" spans="19:19">
      <c r="S40">
        <f>2790-610</f>
        <v>2180</v>
      </c>
    </row>
  </sheetData>
  <phoneticPr fontId="1"/>
  <pageMargins left="0.7" right="0.7" top="0.75" bottom="0.75" header="0.3" footer="0.3"/>
  <pageSetup paperSize="9" orientation="portrait" horizontalDpi="0" verticalDpi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9AD90-53F4-1846-A136-E86BF12F4E61}">
  <sheetPr>
    <tabColor rgb="FFFFFF00"/>
  </sheetPr>
  <dimension ref="A1:L72"/>
  <sheetViews>
    <sheetView topLeftCell="B54" zoomScale="130" zoomScaleNormal="130" workbookViewId="0">
      <selection activeCell="B72" sqref="B72:O87"/>
    </sheetView>
  </sheetViews>
  <sheetFormatPr baseColWidth="10" defaultColWidth="11" defaultRowHeight="15"/>
  <cols>
    <col min="1" max="1" width="8.6640625" bestFit="1" customWidth="1"/>
    <col min="3" max="3" width="11" style="570"/>
  </cols>
  <sheetData>
    <row r="1" spans="1:12">
      <c r="C1"/>
      <c r="D1">
        <f>180/8</f>
        <v>22.5</v>
      </c>
      <c r="E1">
        <v>90</v>
      </c>
      <c r="F1">
        <f>180/4</f>
        <v>45</v>
      </c>
      <c r="G1">
        <v>1</v>
      </c>
      <c r="H1">
        <f>-1*(180-57.853087776732)</f>
        <v>-122.146912223268</v>
      </c>
    </row>
    <row r="2" spans="1:12">
      <c r="C2"/>
      <c r="D2" t="s">
        <v>487</v>
      </c>
      <c r="E2" t="s">
        <v>488</v>
      </c>
      <c r="F2" t="s">
        <v>489</v>
      </c>
      <c r="G2">
        <f>C3/180</f>
        <v>1.7453292519943295E-2</v>
      </c>
      <c r="H2">
        <f>H1*G2</f>
        <v>-2.1318657894405337</v>
      </c>
    </row>
    <row r="3" spans="1:12">
      <c r="C3">
        <f>PI()</f>
        <v>3.1415926535897931</v>
      </c>
      <c r="D3">
        <f>C3/8</f>
        <v>0.39269908169872414</v>
      </c>
      <c r="E3">
        <f>C3/2</f>
        <v>1.5707963267948966</v>
      </c>
      <c r="F3">
        <f>C3/4</f>
        <v>0.78539816339744828</v>
      </c>
    </row>
    <row r="4" spans="1:12">
      <c r="C4"/>
    </row>
    <row r="5" spans="1:12" ht="16" thickBot="1">
      <c r="C5" t="s">
        <v>490</v>
      </c>
      <c r="I5" t="s">
        <v>491</v>
      </c>
    </row>
    <row r="6" spans="1:12">
      <c r="A6" s="298" t="s">
        <v>492</v>
      </c>
      <c r="B6" s="299" t="s">
        <v>493</v>
      </c>
      <c r="C6" s="299" t="s">
        <v>494</v>
      </c>
      <c r="D6" s="299" t="s">
        <v>495</v>
      </c>
      <c r="E6" s="299" t="s">
        <v>496</v>
      </c>
      <c r="F6" s="300"/>
      <c r="H6" s="298" t="s">
        <v>493</v>
      </c>
      <c r="I6" s="299" t="s">
        <v>494</v>
      </c>
      <c r="J6" s="299" t="s">
        <v>495</v>
      </c>
      <c r="K6" s="299" t="s">
        <v>496</v>
      </c>
      <c r="L6" s="300"/>
    </row>
    <row r="7" spans="1:12">
      <c r="A7" s="309"/>
      <c r="B7" s="310" t="s">
        <v>497</v>
      </c>
      <c r="C7" s="572"/>
      <c r="D7" s="310"/>
      <c r="E7" s="310"/>
      <c r="F7" s="311"/>
      <c r="H7" s="309" t="s">
        <v>497</v>
      </c>
      <c r="I7" s="310">
        <f>-D1</f>
        <v>-22.5</v>
      </c>
      <c r="J7" s="310">
        <v>0</v>
      </c>
      <c r="K7" s="310">
        <f>D1</f>
        <v>22.5</v>
      </c>
      <c r="L7" s="311"/>
    </row>
    <row r="8" spans="1:12">
      <c r="A8" s="309"/>
      <c r="B8" s="310" t="s">
        <v>498</v>
      </c>
      <c r="C8" s="572"/>
      <c r="D8" s="310"/>
      <c r="E8" s="572"/>
      <c r="F8" s="311" t="s">
        <v>499</v>
      </c>
      <c r="H8" s="309" t="s">
        <v>498</v>
      </c>
      <c r="I8" s="310">
        <f>I7</f>
        <v>-22.5</v>
      </c>
      <c r="J8" s="310">
        <v>0</v>
      </c>
      <c r="K8" s="310">
        <f>F1</f>
        <v>45</v>
      </c>
      <c r="L8" s="311"/>
    </row>
    <row r="9" spans="1:12">
      <c r="A9" s="309" t="s">
        <v>466</v>
      </c>
      <c r="B9" s="310" t="s">
        <v>500</v>
      </c>
      <c r="C9" s="310"/>
      <c r="D9" s="310"/>
      <c r="E9" s="573"/>
      <c r="F9" s="311"/>
      <c r="H9" s="309" t="s">
        <v>500</v>
      </c>
      <c r="I9" s="310">
        <f>I8</f>
        <v>-22.5</v>
      </c>
      <c r="J9" s="310"/>
      <c r="K9" s="310">
        <f>E1+D1</f>
        <v>112.5</v>
      </c>
      <c r="L9" s="311"/>
    </row>
    <row r="10" spans="1:12">
      <c r="A10" s="309"/>
      <c r="B10" s="310" t="s">
        <v>501</v>
      </c>
      <c r="C10" s="573"/>
      <c r="D10" s="310"/>
      <c r="E10" s="574"/>
      <c r="F10" s="311"/>
      <c r="H10" s="309" t="s">
        <v>501</v>
      </c>
      <c r="I10" s="310">
        <f>F1</f>
        <v>45</v>
      </c>
      <c r="J10" s="310"/>
      <c r="K10" s="310">
        <f>K9</f>
        <v>112.5</v>
      </c>
      <c r="L10" s="311"/>
    </row>
    <row r="11" spans="1:12">
      <c r="A11" s="309"/>
      <c r="B11" s="310" t="s">
        <v>502</v>
      </c>
      <c r="C11" s="573"/>
      <c r="D11" s="310"/>
      <c r="E11" s="575"/>
      <c r="F11" s="311"/>
      <c r="H11" s="309" t="s">
        <v>502</v>
      </c>
      <c r="I11" s="310">
        <f>J11-D1</f>
        <v>67.5</v>
      </c>
      <c r="J11" s="310">
        <f>E1</f>
        <v>90</v>
      </c>
      <c r="K11" s="310">
        <f>J11+D1</f>
        <v>112.5</v>
      </c>
      <c r="L11" s="311"/>
    </row>
    <row r="12" spans="1:12">
      <c r="A12" s="309"/>
      <c r="B12" s="310" t="s">
        <v>503</v>
      </c>
      <c r="C12" s="575"/>
      <c r="D12" s="310"/>
      <c r="E12" s="575"/>
      <c r="F12" s="311"/>
      <c r="H12" s="309" t="s">
        <v>503</v>
      </c>
      <c r="I12" s="310">
        <f>I10</f>
        <v>45</v>
      </c>
      <c r="J12" s="310"/>
      <c r="K12" s="310">
        <f>K13</f>
        <v>112.5</v>
      </c>
      <c r="L12" s="311"/>
    </row>
    <row r="13" spans="1:12">
      <c r="A13" s="309" t="s">
        <v>466</v>
      </c>
      <c r="B13" s="310" t="s">
        <v>504</v>
      </c>
      <c r="C13" s="576"/>
      <c r="D13" s="310"/>
      <c r="E13" s="310"/>
      <c r="F13" s="311"/>
      <c r="H13" s="309" t="s">
        <v>504</v>
      </c>
      <c r="I13" s="310">
        <f>I9</f>
        <v>-22.5</v>
      </c>
      <c r="J13" s="310"/>
      <c r="K13" s="310">
        <f>K11</f>
        <v>112.5</v>
      </c>
      <c r="L13" s="311"/>
    </row>
    <row r="14" spans="1:12" ht="16" thickBot="1">
      <c r="A14" s="378"/>
      <c r="B14" s="379" t="s">
        <v>505</v>
      </c>
      <c r="C14" s="577"/>
      <c r="D14" s="379"/>
      <c r="E14" s="577"/>
      <c r="F14" s="578"/>
      <c r="H14" s="378" t="s">
        <v>505</v>
      </c>
      <c r="I14" s="379">
        <f>I13</f>
        <v>-22.5</v>
      </c>
      <c r="J14" s="379"/>
      <c r="K14" s="379">
        <f>K13</f>
        <v>112.5</v>
      </c>
      <c r="L14" s="578"/>
    </row>
    <row r="15" spans="1:12">
      <c r="A15" s="298"/>
      <c r="B15" s="299" t="s">
        <v>506</v>
      </c>
      <c r="C15" s="579"/>
      <c r="D15" s="579"/>
      <c r="E15" s="580"/>
      <c r="F15" s="300" t="s">
        <v>507</v>
      </c>
      <c r="H15" s="298" t="s">
        <v>506</v>
      </c>
      <c r="I15" s="299">
        <f>J15-D1</f>
        <v>-22.5</v>
      </c>
      <c r="J15" s="299">
        <v>0</v>
      </c>
      <c r="K15" s="299">
        <f>D1</f>
        <v>22.5</v>
      </c>
      <c r="L15" s="300" t="s">
        <v>507</v>
      </c>
    </row>
    <row r="16" spans="1:12" ht="16" thickBot="1">
      <c r="A16" s="316"/>
      <c r="B16" s="213" t="s">
        <v>508</v>
      </c>
      <c r="C16" s="581"/>
      <c r="D16" s="279"/>
      <c r="E16" s="581"/>
      <c r="F16" s="214"/>
      <c r="H16" s="316" t="s">
        <v>508</v>
      </c>
      <c r="I16" s="213">
        <f>-1*F1</f>
        <v>-45</v>
      </c>
      <c r="J16" s="213"/>
      <c r="K16" s="213">
        <f>K15</f>
        <v>22.5</v>
      </c>
      <c r="L16" s="214"/>
    </row>
    <row r="17" spans="1:12">
      <c r="A17" s="324" t="s">
        <v>466</v>
      </c>
      <c r="B17" s="325" t="s">
        <v>509</v>
      </c>
      <c r="C17" s="582"/>
      <c r="D17" s="583"/>
      <c r="E17" s="584"/>
      <c r="F17" s="326"/>
      <c r="H17" s="324" t="s">
        <v>509</v>
      </c>
      <c r="I17" s="325">
        <f>J17-D1</f>
        <v>-144.646912223268</v>
      </c>
      <c r="J17" s="325">
        <f>H1</f>
        <v>-122.146912223268</v>
      </c>
      <c r="K17" s="325">
        <f>K15</f>
        <v>22.5</v>
      </c>
      <c r="L17" s="326"/>
    </row>
    <row r="18" spans="1:12">
      <c r="A18" s="309"/>
      <c r="B18" s="310" t="s">
        <v>510</v>
      </c>
      <c r="C18" s="574"/>
      <c r="D18" s="310"/>
      <c r="E18" s="574"/>
      <c r="F18" s="311"/>
      <c r="H18" s="309" t="s">
        <v>510</v>
      </c>
      <c r="I18" s="310">
        <f>I19</f>
        <v>-144.646912223268</v>
      </c>
      <c r="J18" s="310"/>
      <c r="K18" s="310">
        <f>-1*E1</f>
        <v>-90</v>
      </c>
      <c r="L18" s="311"/>
    </row>
    <row r="19" spans="1:12">
      <c r="A19" s="309"/>
      <c r="B19" s="310" t="s">
        <v>511</v>
      </c>
      <c r="C19" s="585"/>
      <c r="D19" s="585"/>
      <c r="E19" s="586"/>
      <c r="F19" s="311"/>
      <c r="H19" s="309" t="s">
        <v>511</v>
      </c>
      <c r="I19" s="310">
        <f>J19-D1</f>
        <v>-144.646912223268</v>
      </c>
      <c r="J19" s="310">
        <f>H1</f>
        <v>-122.146912223268</v>
      </c>
      <c r="K19" s="310">
        <f>J19+D1</f>
        <v>-99.646912223268004</v>
      </c>
      <c r="L19" s="311"/>
    </row>
    <row r="20" spans="1:12">
      <c r="A20" s="309"/>
      <c r="B20" s="161" t="s">
        <v>512</v>
      </c>
      <c r="C20" s="310"/>
      <c r="D20" s="310"/>
      <c r="E20" s="310"/>
      <c r="F20" s="311"/>
      <c r="H20" s="587" t="s">
        <v>512</v>
      </c>
      <c r="I20" s="310">
        <f>I19</f>
        <v>-144.646912223268</v>
      </c>
      <c r="J20" s="310"/>
      <c r="K20" s="310">
        <f>-1*E1</f>
        <v>-90</v>
      </c>
      <c r="L20" s="311"/>
    </row>
    <row r="21" spans="1:12">
      <c r="A21" s="309" t="s">
        <v>466</v>
      </c>
      <c r="B21" s="161" t="s">
        <v>513</v>
      </c>
      <c r="C21" s="585"/>
      <c r="D21" s="588"/>
      <c r="E21" s="589"/>
      <c r="F21" s="311"/>
      <c r="H21" s="587" t="s">
        <v>513</v>
      </c>
      <c r="I21" s="310">
        <f>I19</f>
        <v>-144.646912223268</v>
      </c>
      <c r="J21" s="310"/>
      <c r="K21" s="310">
        <f>D1</f>
        <v>22.5</v>
      </c>
      <c r="L21" s="311"/>
    </row>
    <row r="22" spans="1:12">
      <c r="A22" s="309"/>
      <c r="B22" s="161" t="s">
        <v>514</v>
      </c>
      <c r="C22" s="572"/>
      <c r="D22" s="161"/>
      <c r="E22" s="572"/>
      <c r="F22" s="311"/>
      <c r="H22" s="587" t="s">
        <v>514</v>
      </c>
      <c r="I22" s="310">
        <f>-1*F1</f>
        <v>-45</v>
      </c>
      <c r="J22" s="310"/>
      <c r="K22" s="310">
        <f>K21</f>
        <v>22.5</v>
      </c>
      <c r="L22" s="311"/>
    </row>
    <row r="23" spans="1:12" ht="16" thickBot="1">
      <c r="A23" s="316"/>
      <c r="B23" s="279" t="s">
        <v>515</v>
      </c>
      <c r="C23" s="581"/>
      <c r="D23" s="590"/>
      <c r="E23" s="213"/>
      <c r="F23" s="214"/>
      <c r="H23" s="591" t="s">
        <v>515</v>
      </c>
      <c r="I23" s="213">
        <f>J23-D1</f>
        <v>-22.5</v>
      </c>
      <c r="J23" s="213">
        <v>0</v>
      </c>
      <c r="K23" s="213">
        <f>J23+D1</f>
        <v>22.5</v>
      </c>
      <c r="L23" s="214"/>
    </row>
    <row r="53" spans="3:3">
      <c r="C53" s="570" t="s">
        <v>590</v>
      </c>
    </row>
    <row r="72" spans="3:3">
      <c r="C72" s="570" t="s">
        <v>591</v>
      </c>
    </row>
  </sheetData>
  <phoneticPr fontId="1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17</vt:i4>
      </vt:variant>
    </vt:vector>
  </HeadingPairs>
  <TitlesOfParts>
    <vt:vector size="17" baseType="lpstr">
      <vt:lpstr>開発スケジュールとWBS</vt:lpstr>
      <vt:lpstr>不具合</vt:lpstr>
      <vt:lpstr>実装したい機能</vt:lpstr>
      <vt:lpstr>工数管理</vt:lpstr>
      <vt:lpstr>ステークホルダー要求 </vt:lpstr>
      <vt:lpstr>機能要求</vt:lpstr>
      <vt:lpstr>機能展開図</vt:lpstr>
      <vt:lpstr>左コース</vt:lpstr>
      <vt:lpstr>左コース_エリア </vt:lpstr>
      <vt:lpstr>左コース目標ヨーレート</vt:lpstr>
      <vt:lpstr>右コース</vt:lpstr>
      <vt:lpstr>右コースエリア</vt:lpstr>
      <vt:lpstr>右コース目標ヨーレート </vt:lpstr>
      <vt:lpstr>満足度の確認_アクションの見直し</vt:lpstr>
      <vt:lpstr>カラーセンサー特徴</vt:lpstr>
      <vt:lpstr>カラーセンサー特徴 (4)</vt:lpstr>
      <vt:lpstr>Sheet2</vt:lpstr>
    </vt:vector>
  </TitlesOfParts>
  <Company>mazda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太田 薫</dc:creator>
  <cp:lastModifiedBy>Microsoft Office ユーザー</cp:lastModifiedBy>
  <cp:lastPrinted>2018-06-06T06:13:42Z</cp:lastPrinted>
  <dcterms:created xsi:type="dcterms:W3CDTF">2018-05-29T07:04:22Z</dcterms:created>
  <dcterms:modified xsi:type="dcterms:W3CDTF">2018-11-08T07:59:52Z</dcterms:modified>
</cp:coreProperties>
</file>