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Data_Science\Weekly Challenge\Module 1\"/>
    </mc:Choice>
  </mc:AlternateContent>
  <xr:revisionPtr revIDLastSave="0" documentId="13_ncr:1_{9BEE7342-1F52-433E-9A8B-161FC49DFB78}" xr6:coauthVersionLast="47" xr6:coauthVersionMax="47" xr10:uidLastSave="{00000000-0000-0000-0000-000000000000}"/>
  <bookViews>
    <workbookView xWindow="9495" yWindow="4575" windowWidth="24120" windowHeight="11385" activeTab="6" xr2:uid="{00000000-000D-0000-FFFF-FFFF00000000}"/>
  </bookViews>
  <sheets>
    <sheet name="Category Statistics" sheetId="3" r:id="rId1"/>
    <sheet name="Subcategory Statistics" sheetId="5" r:id="rId2"/>
    <sheet name="Outcomes Based on Launch Date" sheetId="7" r:id="rId3"/>
    <sheet name="Kickstarter" sheetId="1" r:id="rId4"/>
    <sheet name="Outcomes Based on Goals" sheetId="14" r:id="rId5"/>
    <sheet name="Edinburgh Research" sheetId="8" r:id="rId6"/>
    <sheet name="Theater Outcomes by Launch Date" sheetId="13" r:id="rId7"/>
  </sheets>
  <definedNames>
    <definedName name="_xlnm._FilterDatabase" localSheetId="3" hidden="1">Kickstarter!$A$1:$R$4115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P3" i="1"/>
  <c r="D2" i="8"/>
  <c r="D3" i="8"/>
  <c r="D4" i="8"/>
  <c r="D5" i="8"/>
  <c r="D6" i="8"/>
  <c r="C3" i="8"/>
  <c r="C4" i="8"/>
  <c r="C5" i="8"/>
  <c r="C6" i="8"/>
  <c r="C2" i="8"/>
  <c r="B3" i="8"/>
  <c r="B4" i="8"/>
  <c r="B5" i="8"/>
  <c r="B6" i="8"/>
  <c r="B2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Q2926" i="1"/>
  <c r="Q2927" i="1"/>
  <c r="Q2928" i="1"/>
  <c r="Q2929" i="1"/>
  <c r="Q2930" i="1"/>
  <c r="Q2931" i="1"/>
  <c r="Q2932" i="1"/>
  <c r="S2932" i="1" s="1"/>
  <c r="Q2933" i="1"/>
  <c r="Q2934" i="1"/>
  <c r="Q2935" i="1"/>
  <c r="Q2936" i="1"/>
  <c r="Q2937" i="1"/>
  <c r="Q2938" i="1"/>
  <c r="Q2939" i="1"/>
  <c r="S2939" i="1" s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S3190" i="1" s="1"/>
  <c r="Q3191" i="1"/>
  <c r="Q3192" i="1"/>
  <c r="Q3193" i="1"/>
  <c r="Q3194" i="1"/>
  <c r="S3194" i="1" s="1"/>
  <c r="Q3195" i="1"/>
  <c r="S3195" i="1" s="1"/>
  <c r="Q3196" i="1"/>
  <c r="Q3197" i="1"/>
  <c r="Q3198" i="1"/>
  <c r="Q3199" i="1"/>
  <c r="Q3200" i="1"/>
  <c r="Q3201" i="1"/>
  <c r="Q3202" i="1"/>
  <c r="Q3203" i="1"/>
  <c r="S3203" i="1" s="1"/>
  <c r="Q3204" i="1"/>
  <c r="Q3205" i="1"/>
  <c r="Q3206" i="1"/>
  <c r="Q3207" i="1"/>
  <c r="S3207" i="1" s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S3632" i="1" s="1"/>
  <c r="Q3633" i="1"/>
  <c r="Q3634" i="1"/>
  <c r="S3634" i="1" s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S3649" i="1" s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S3754" i="1" s="1"/>
  <c r="Q3755" i="1"/>
  <c r="Q3756" i="1"/>
  <c r="Q3757" i="1"/>
  <c r="S3757" i="1" s="1"/>
  <c r="Q3758" i="1"/>
  <c r="Q3759" i="1"/>
  <c r="Q3760" i="1"/>
  <c r="Q3761" i="1"/>
  <c r="Q3762" i="1"/>
  <c r="Q3763" i="1"/>
  <c r="S3763" i="1" s="1"/>
  <c r="Q3764" i="1"/>
  <c r="S3764" i="1" s="1"/>
  <c r="Q3765" i="1"/>
  <c r="Q3766" i="1"/>
  <c r="Q3767" i="1"/>
  <c r="Q3768" i="1"/>
  <c r="Q3769" i="1"/>
  <c r="Q3770" i="1"/>
  <c r="Q3771" i="1"/>
  <c r="Q3772" i="1"/>
  <c r="S3772" i="1" s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S3784" i="1" s="1"/>
  <c r="Q3785" i="1"/>
  <c r="Q3786" i="1"/>
  <c r="Q3787" i="1"/>
  <c r="S3787" i="1" s="1"/>
  <c r="Q3788" i="1"/>
  <c r="Q3789" i="1"/>
  <c r="Q3790" i="1"/>
  <c r="Q3791" i="1"/>
  <c r="S3791" i="1" s="1"/>
  <c r="Q3792" i="1"/>
  <c r="Q3793" i="1"/>
  <c r="Q3794" i="1"/>
  <c r="Q3795" i="1"/>
  <c r="Q3796" i="1"/>
  <c r="S3796" i="1" s="1"/>
  <c r="Q3797" i="1"/>
  <c r="S3797" i="1" s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S3870" i="1" s="1"/>
  <c r="Q3871" i="1"/>
  <c r="Q3872" i="1"/>
  <c r="Q3873" i="1"/>
  <c r="Q3874" i="1"/>
  <c r="Q3875" i="1"/>
  <c r="Q3876" i="1"/>
  <c r="Q3877" i="1"/>
  <c r="Q3878" i="1"/>
  <c r="S3878" i="1" s="1"/>
  <c r="Q3879" i="1"/>
  <c r="Q3880" i="1"/>
  <c r="Q3881" i="1"/>
  <c r="S3881" i="1" s="1"/>
  <c r="Q3882" i="1"/>
  <c r="S3882" i="1" s="1"/>
  <c r="Q3883" i="1"/>
  <c r="Q3884" i="1"/>
  <c r="Q3885" i="1"/>
  <c r="S3885" i="1" s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S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8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8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8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8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8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E3" i="14" l="1"/>
  <c r="F3" i="14" s="1"/>
  <c r="E6" i="14"/>
  <c r="F6" i="14" s="1"/>
  <c r="E4" i="14"/>
  <c r="E2" i="14"/>
  <c r="E9" i="14"/>
  <c r="G9" i="14" s="1"/>
  <c r="E10" i="14"/>
  <c r="H10" i="14" s="1"/>
  <c r="E11" i="14"/>
  <c r="F11" i="14" s="1"/>
  <c r="E7" i="14"/>
  <c r="G7" i="14" s="1"/>
  <c r="E5" i="14"/>
  <c r="G5" i="14" s="1"/>
  <c r="E13" i="14"/>
  <c r="H13" i="14" s="1"/>
  <c r="E12" i="14"/>
  <c r="F12" i="14" s="1"/>
  <c r="E8" i="14"/>
  <c r="H8" i="14" s="1"/>
  <c r="H6" i="14" l="1"/>
  <c r="H3" i="14"/>
  <c r="G3" i="14"/>
  <c r="F13" i="14"/>
  <c r="H4" i="14"/>
  <c r="G4" i="14"/>
  <c r="F4" i="14"/>
  <c r="H2" i="14"/>
  <c r="G2" i="14"/>
  <c r="F2" i="14"/>
  <c r="F9" i="14"/>
  <c r="H9" i="14"/>
  <c r="G12" i="14"/>
  <c r="G11" i="14"/>
  <c r="H11" i="14"/>
  <c r="H7" i="14"/>
  <c r="F10" i="14"/>
  <c r="G10" i="14"/>
  <c r="H12" i="14"/>
  <c r="G6" i="14"/>
  <c r="F5" i="14"/>
  <c r="F7" i="14"/>
  <c r="G13" i="14"/>
  <c r="H5" i="14"/>
  <c r="G8" i="14"/>
  <c r="F8" i="14"/>
</calcChain>
</file>

<file path=xl/sharedStrings.xml><?xml version="1.0" encoding="utf-8"?>
<sst xmlns="http://schemas.openxmlformats.org/spreadsheetml/2006/main" count="28919" uniqueCount="8360">
  <si>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</si>
  <si>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</si>
  <si>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</si>
  <si>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</si>
  <si>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</si>
  <si>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</si>
  <si>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</si>
  <si>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</si>
  <si>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</si>
  <si>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</si>
  <si>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</si>
  <si>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</si>
  <si>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</si>
  <si>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</si>
  <si>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</si>
  <si>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</si>
  <si>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</si>
  <si>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</si>
  <si>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</si>
  <si>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</si>
  <si>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</si>
  <si>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</si>
  <si>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</si>
  <si>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</si>
  <si>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</si>
  <si>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</si>
  <si>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</si>
  <si>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</si>
  <si>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</si>
  <si>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</si>
  <si>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</si>
  <si>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</si>
  <si>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</si>
  <si>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</si>
  <si>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</si>
  <si>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</si>
  <si>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</si>
  <si>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</si>
  <si>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</si>
  <si>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</si>
  <si>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</si>
  <si>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</si>
  <si>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</si>
  <si>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</si>
  <si>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</si>
  <si>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</si>
  <si>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</si>
  <si>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</si>
  <si>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</si>
  <si>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</si>
  <si>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</si>
  <si>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</si>
  <si>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</si>
  <si>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</si>
  <si>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</si>
  <si>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</si>
  <si>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</si>
  <si>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</si>
  <si>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</si>
  <si>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</si>
  <si>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</si>
  <si>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</si>
  <si>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</si>
  <si>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</si>
  <si>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</si>
  <si>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</si>
  <si>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</si>
  <si>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</si>
  <si>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</si>
  <si>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</si>
  <si>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</si>
  <si>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</si>
  <si>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</si>
  <si>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</si>
  <si>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</si>
  <si>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</si>
  <si>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</si>
  <si>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</si>
  <si>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</si>
  <si>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</si>
  <si>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</si>
  <si>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</si>
  <si>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</si>
  <si>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</si>
  <si>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</si>
  <si>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</si>
  <si>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</si>
  <si>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</si>
  <si>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</si>
  <si>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</si>
  <si>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</si>
  <si>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</si>
  <si>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</si>
  <si>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</si>
  <si>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</si>
  <si>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</si>
  <si>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</si>
  <si>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</si>
  <si>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</si>
  <si>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</si>
  <si>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</si>
  <si>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</si>
  <si>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</si>
  <si>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</si>
  <si>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</si>
  <si>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</si>
  <si>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</si>
  <si>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</si>
  <si>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</si>
  <si>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</si>
  <si>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</si>
  <si>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</si>
  <si>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</si>
  <si>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</si>
  <si>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</si>
  <si>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</si>
  <si>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</si>
  <si>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</si>
  <si>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</si>
  <si>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</si>
  <si>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</si>
  <si>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</si>
  <si>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</si>
  <si>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</si>
  <si>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</si>
  <si>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</si>
  <si>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</si>
  <si>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</si>
  <si>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</si>
  <si>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</si>
  <si>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</si>
  <si>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</si>
  <si>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</si>
  <si>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</si>
  <si>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</si>
  <si>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</si>
  <si>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</si>
  <si>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</si>
  <si>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</si>
  <si>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</si>
  <si>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</si>
  <si>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</si>
  <si>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</si>
  <si>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</si>
  <si>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</si>
  <si>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</si>
  <si>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</si>
  <si>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</si>
  <si>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</si>
  <si>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</si>
  <si>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</si>
  <si>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</si>
  <si>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</si>
  <si>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</si>
  <si>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</si>
  <si>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</si>
  <si>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</si>
  <si>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</si>
  <si>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</si>
  <si>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</si>
  <si>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</si>
  <si>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</si>
  <si>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</si>
  <si>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</si>
  <si>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</si>
  <si>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</si>
  <si>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</si>
  <si>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</si>
  <si>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</si>
  <si>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</si>
  <si>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</si>
  <si>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</si>
  <si>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</si>
  <si>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</si>
  <si>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</si>
  <si>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</si>
  <si>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</si>
  <si>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</si>
  <si>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</si>
  <si>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</si>
  <si>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</si>
  <si>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</si>
  <si>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</si>
  <si>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</si>
  <si>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</si>
  <si>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</si>
  <si>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</si>
  <si>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</si>
  <si>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</si>
  <si>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</si>
  <si>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</si>
  <si>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</si>
  <si>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</si>
  <si>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</si>
  <si>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</si>
  <si>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</si>
  <si>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</si>
  <si>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</si>
  <si>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</si>
  <si>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</si>
  <si>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</si>
  <si>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</si>
  <si>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</si>
  <si>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</si>
  <si>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</si>
  <si>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</si>
  <si>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</si>
  <si>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</si>
  <si>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</si>
  <si>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</si>
  <si>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</si>
  <si>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</si>
  <si>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</si>
  <si>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</si>
  <si>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</si>
  <si>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</si>
  <si>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</si>
  <si>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</si>
  <si>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</si>
  <si>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</si>
  <si>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</si>
  <si>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</si>
  <si>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</si>
  <si>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</si>
  <si>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</si>
  <si>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</si>
  <si>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</si>
  <si>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</si>
  <si>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</si>
  <si>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</si>
  <si>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</si>
  <si>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</si>
  <si>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</si>
  <si>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</si>
  <si>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</si>
  <si>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</si>
  <si>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</si>
  <si>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</si>
  <si>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</si>
  <si>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</si>
  <si>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</si>
  <si>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</si>
  <si>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</si>
  <si>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</si>
  <si>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</si>
  <si>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</si>
  <si>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</si>
  <si>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</si>
  <si>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</si>
  <si>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</si>
  <si>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</si>
  <si>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</si>
  <si>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</si>
  <si>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</si>
  <si>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</si>
  <si>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</si>
  <si>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</si>
  <si>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</si>
  <si>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</si>
  <si>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</si>
  <si>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</si>
  <si>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</si>
  <si>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</si>
  <si>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</si>
  <si>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</si>
  <si>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</si>
  <si>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</si>
  <si>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</si>
  <si>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</si>
  <si>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</si>
  <si>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</si>
  <si>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</si>
  <si>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</si>
  <si>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</si>
  <si>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</si>
  <si>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</si>
  <si>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</si>
  <si>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</si>
  <si>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</si>
  <si>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</si>
  <si>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</si>
  <si>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</si>
  <si>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</si>
  <si>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</si>
  <si>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</si>
  <si>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</si>
  <si>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</si>
  <si>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</si>
  <si>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</si>
  <si>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</si>
  <si>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</si>
  <si>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</si>
  <si>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</si>
  <si>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</si>
  <si>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</si>
  <si>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</si>
  <si>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</si>
  <si>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</si>
  <si>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</si>
  <si>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</si>
  <si>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</si>
  <si>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</si>
  <si>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</si>
  <si>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</si>
  <si>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</si>
  <si>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</si>
  <si>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</si>
  <si>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</si>
  <si>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</si>
  <si>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</si>
  <si>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</si>
  <si>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</si>
  <si>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</si>
  <si>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</si>
  <si>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</si>
  <si>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</si>
  <si>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</si>
  <si>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</si>
  <si>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</si>
  <si>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</si>
  <si>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</si>
  <si>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</si>
  <si>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</si>
  <si>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</si>
  <si>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</si>
  <si>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</si>
  <si>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</si>
  <si>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</si>
  <si>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</si>
  <si>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</si>
  <si>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</si>
  <si>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</si>
  <si>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</si>
  <si>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</si>
  <si>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</si>
  <si>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</si>
  <si>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</si>
  <si>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</si>
  <si>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</si>
  <si>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</si>
  <si>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</si>
  <si>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</si>
  <si>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</si>
  <si>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</si>
  <si>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</si>
  <si>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</si>
  <si>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</si>
  <si>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</si>
  <si>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</si>
  <si>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</si>
  <si>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</si>
  <si>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</si>
  <si>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</si>
  <si>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</si>
  <si>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</si>
  <si>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</si>
  <si>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</si>
  <si>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</si>
  <si>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</si>
  <si>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</si>
  <si>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</si>
  <si>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</si>
  <si>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</si>
  <si>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</si>
  <si>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</si>
  <si>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</si>
  <si>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</si>
  <si>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</si>
  <si>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</si>
  <si>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</si>
  <si>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</si>
  <si>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</si>
  <si>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</si>
  <si>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</si>
  <si>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</si>
  <si>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</si>
  <si>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</si>
  <si>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</si>
  <si>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</si>
  <si>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</si>
  <si>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</si>
  <si>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</si>
  <si>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</si>
  <si>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</si>
  <si>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</si>
  <si>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</si>
  <si>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</si>
  <si>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</si>
  <si>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</si>
  <si>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</si>
  <si>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</si>
  <si>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</si>
  <si>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</si>
  <si>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</si>
  <si>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</si>
  <si>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</si>
  <si>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</si>
  <si>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</si>
  <si>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</si>
  <si>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</si>
  <si>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</si>
  <si>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</si>
  <si>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</si>
  <si>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</si>
  <si>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</si>
  <si>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</si>
  <si>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</si>
  <si>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</si>
  <si>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</si>
  <si>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</si>
  <si>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</si>
  <si>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</si>
  <si>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</si>
  <si>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</si>
  <si>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</si>
  <si>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</si>
  <si>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</si>
  <si>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</si>
  <si>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</si>
  <si>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</si>
  <si>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</si>
  <si>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</si>
  <si>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</si>
  <si>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</si>
  <si>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</si>
  <si>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</si>
  <si>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</si>
  <si>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</si>
  <si>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</si>
  <si>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</si>
  <si>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</si>
  <si>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</si>
  <si>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</si>
  <si>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</si>
  <si>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</si>
  <si>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</si>
  <si>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</si>
  <si>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</si>
  <si>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</si>
  <si>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</si>
  <si>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</si>
  <si>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</si>
  <si>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</si>
  <si>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</si>
  <si>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</si>
  <si>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</si>
  <si>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</si>
  <si>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</si>
  <si>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</si>
  <si>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</si>
  <si>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</si>
  <si>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</si>
  <si>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</si>
  <si>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</si>
  <si>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</si>
  <si>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</si>
  <si>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</si>
  <si>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</si>
  <si>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</si>
  <si>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</si>
  <si>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</si>
  <si>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</si>
  <si>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</si>
  <si>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</si>
  <si>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</si>
  <si>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</si>
  <si>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</si>
  <si>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</si>
  <si>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</si>
  <si>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</si>
  <si>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</si>
  <si>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</si>
  <si>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</si>
  <si>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</si>
  <si>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</si>
  <si>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</si>
  <si>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</si>
  <si>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</si>
  <si>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</si>
  <si>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</si>
  <si>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</si>
  <si>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</si>
  <si>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</si>
  <si>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</si>
  <si>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</si>
  <si>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</si>
  <si>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</si>
  <si>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</si>
  <si>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</si>
  <si>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</si>
  <si>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</si>
  <si>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</si>
  <si>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</si>
  <si>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</si>
  <si>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</si>
  <si>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</si>
  <si>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</si>
  <si>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</si>
  <si>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</si>
  <si>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</si>
  <si>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</si>
  <si>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</si>
  <si>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</si>
  <si>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</si>
  <si>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</si>
  <si>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</si>
  <si>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</si>
  <si>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</si>
  <si>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</si>
  <si>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</si>
  <si>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</si>
  <si>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</si>
  <si>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</si>
  <si>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</si>
  <si>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</si>
  <si>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</si>
  <si>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</si>
  <si>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</si>
  <si>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</si>
  <si>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</si>
  <si>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</si>
  <si>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</si>
  <si>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</si>
  <si>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</si>
  <si>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</si>
  <si>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</si>
  <si>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</si>
  <si>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</si>
  <si>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</si>
  <si>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</si>
  <si>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</si>
  <si>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</si>
  <si>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</si>
  <si>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</si>
  <si>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</si>
  <si>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</si>
  <si>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</si>
  <si>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</si>
  <si>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</si>
  <si>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</si>
  <si>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</si>
  <si>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</si>
  <si>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</si>
  <si>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</si>
  <si>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</si>
  <si>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</si>
  <si>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</si>
  <si>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</si>
  <si>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</si>
  <si>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</si>
  <si>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</si>
  <si>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</si>
  <si>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</si>
  <si>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</si>
  <si>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</si>
  <si>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</si>
  <si>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</si>
  <si>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</si>
  <si>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</si>
  <si>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</si>
  <si>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</si>
  <si>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</si>
  <si>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</si>
  <si>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</si>
  <si>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</si>
  <si>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</si>
  <si>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</si>
  <si>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</si>
  <si>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</si>
  <si>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</si>
  <si>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</si>
  <si>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</si>
  <si>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</si>
  <si>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</si>
  <si>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</si>
  <si>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</si>
  <si>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</si>
  <si>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</si>
  <si>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</si>
  <si>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</si>
  <si>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</si>
  <si>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</si>
  <si>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</si>
  <si>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</si>
  <si>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</si>
  <si>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</si>
  <si>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</si>
  <si>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</si>
  <si>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</si>
  <si>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</si>
  <si>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</si>
  <si>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</si>
  <si>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</si>
  <si>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</si>
  <si>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</si>
  <si>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</si>
  <si>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</si>
  <si>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</si>
  <si>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</si>
  <si>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</si>
  <si>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</si>
  <si>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</si>
  <si>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</si>
  <si>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</si>
  <si>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</si>
  <si>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</si>
  <si>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</si>
  <si>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</si>
  <si>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</si>
  <si>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</si>
  <si>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</si>
  <si>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</si>
  <si>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</si>
  <si>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</si>
  <si>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</si>
  <si>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</si>
  <si>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</si>
  <si>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</si>
  <si>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</si>
  <si>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</si>
  <si>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</si>
  <si>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</si>
  <si>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</si>
  <si>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</si>
  <si>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</si>
  <si>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</si>
  <si>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</si>
  <si>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</si>
  <si>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</si>
  <si>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</si>
  <si>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</si>
  <si>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</si>
  <si>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</si>
  <si>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</si>
  <si>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</si>
  <si>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</si>
  <si>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</si>
  <si>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</si>
  <si>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</si>
  <si>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</si>
  <si>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</si>
  <si>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</si>
  <si>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</si>
  <si>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</si>
  <si>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</si>
  <si>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</si>
  <si>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</si>
  <si>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</si>
  <si>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</si>
  <si>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</si>
  <si>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</si>
  <si>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</si>
  <si>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</si>
  <si>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</si>
  <si>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</si>
  <si>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</si>
  <si>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</si>
  <si>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</si>
  <si>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</si>
  <si>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</si>
  <si>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</si>
  <si>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</si>
  <si>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</si>
  <si>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</si>
  <si>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</si>
  <si>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</si>
  <si>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</si>
  <si>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</si>
  <si>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</si>
  <si>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</si>
  <si>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</si>
  <si>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</si>
  <si>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</si>
  <si>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</si>
  <si>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</si>
  <si>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</si>
  <si>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</si>
  <si>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</si>
  <si>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</si>
  <si>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</si>
  <si>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</si>
  <si>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</si>
  <si>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</si>
  <si>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</si>
  <si>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</si>
  <si>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</si>
  <si>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</si>
  <si>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</si>
  <si>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</si>
  <si>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</si>
  <si>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</si>
  <si>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</si>
  <si>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</si>
  <si>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</si>
  <si>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</si>
  <si>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</si>
  <si>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</si>
  <si>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</si>
  <si>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</si>
  <si>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</si>
  <si>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</si>
  <si>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</si>
  <si>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</si>
  <si>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</si>
  <si>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</si>
  <si>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</si>
  <si>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</si>
  <si>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</si>
  <si>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</si>
  <si>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</si>
  <si>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</si>
  <si>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</si>
  <si>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</si>
  <si>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</si>
  <si>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</si>
  <si>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</si>
  <si>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</si>
  <si>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</si>
  <si>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</si>
  <si>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</si>
  <si>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</si>
  <si>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</si>
  <si>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</si>
  <si>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</si>
  <si>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</si>
  <si>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</si>
  <si>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</si>
  <si>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</si>
  <si>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</si>
  <si>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</si>
  <si>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</si>
  <si>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</si>
  <si>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</si>
  <si>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</si>
  <si>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</si>
  <si>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</si>
  <si>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</si>
  <si>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</si>
  <si>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</si>
  <si>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</si>
  <si>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</si>
  <si>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</si>
  <si>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</si>
  <si>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</si>
  <si>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</si>
  <si>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</si>
  <si>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</si>
  <si>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</si>
  <si>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</si>
  <si>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</si>
  <si>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</si>
  <si>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</si>
  <si>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</si>
  <si>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</si>
  <si>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</si>
  <si>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</si>
  <si>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</si>
  <si>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</si>
  <si>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</si>
  <si>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</si>
  <si>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</si>
  <si>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</si>
  <si>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</si>
  <si>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</si>
  <si>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</si>
  <si>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</si>
  <si>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</si>
  <si>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</si>
  <si>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</si>
  <si>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</si>
  <si>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</si>
  <si>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</si>
  <si>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</si>
  <si>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</si>
  <si>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</si>
  <si>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</si>
  <si>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</si>
  <si>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</si>
  <si>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</si>
  <si>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</si>
  <si>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</si>
  <si>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</si>
  <si>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</si>
  <si>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</si>
  <si>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</si>
  <si>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</si>
  <si>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</si>
  <si>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</si>
  <si>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</si>
  <si>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</si>
  <si>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</si>
  <si>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</si>
  <si>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</si>
  <si>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</si>
  <si>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</si>
  <si>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</si>
  <si>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</si>
  <si>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</si>
  <si>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</si>
  <si>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</si>
  <si>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</si>
  <si>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</si>
  <si>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</si>
  <si>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</si>
  <si>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</si>
  <si>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</si>
  <si>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</si>
  <si>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</si>
  <si>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</si>
  <si>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</si>
  <si>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</si>
  <si>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</si>
  <si>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</si>
  <si>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</si>
  <si>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</si>
  <si>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</si>
  <si>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</si>
  <si>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</si>
  <si>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</si>
  <si>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</si>
  <si>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</si>
  <si>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</si>
  <si>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</si>
  <si>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</si>
  <si>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</si>
  <si>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</si>
  <si>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</si>
  <si>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</si>
  <si>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</si>
  <si>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</si>
  <si>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</si>
  <si>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</si>
  <si>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</si>
  <si>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</si>
  <si>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</si>
  <si>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</si>
  <si>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</si>
  <si>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</si>
  <si>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</si>
  <si>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</si>
  <si>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</si>
  <si>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</si>
  <si>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</si>
  <si>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</si>
  <si>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</si>
  <si>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</si>
  <si>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</si>
  <si>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</si>
  <si>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</si>
  <si>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</si>
  <si>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</si>
  <si>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</si>
  <si>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</si>
  <si>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</si>
  <si>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</si>
  <si>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</si>
  <si>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</si>
  <si>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</si>
  <si>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</si>
  <si>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</si>
  <si>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</si>
  <si>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</si>
  <si>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</si>
  <si>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</si>
  <si>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</si>
  <si>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</si>
  <si>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</si>
  <si>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</si>
  <si>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</si>
  <si>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</si>
  <si>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</si>
  <si>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</si>
  <si>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</si>
  <si>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</si>
  <si>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</si>
  <si>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</si>
  <si>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</si>
  <si>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</si>
  <si>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</si>
  <si>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</si>
  <si>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</si>
  <si>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</si>
  <si>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</si>
  <si>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</si>
  <si>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</si>
  <si>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</si>
  <si>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</si>
  <si>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</si>
  <si>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</si>
  <si>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</si>
  <si>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</si>
  <si>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</si>
  <si>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</si>
  <si>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</si>
  <si>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</si>
  <si>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</si>
  <si>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</si>
  <si>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</si>
  <si>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</si>
  <si>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</si>
  <si>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</si>
  <si>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</si>
  <si>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</si>
  <si>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</si>
  <si>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</si>
  <si>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</si>
  <si>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</si>
  <si>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</si>
  <si>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</si>
  <si>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</si>
  <si>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</si>
  <si>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</si>
  <si>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</si>
  <si>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</si>
  <si>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</si>
  <si>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</si>
  <si>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</si>
  <si>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</si>
  <si>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</si>
  <si>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</si>
  <si>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</si>
  <si>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</si>
  <si>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</si>
  <si>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</si>
  <si>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</si>
  <si>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</si>
  <si>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</si>
  <si>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</si>
  <si>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</si>
  <si>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</si>
  <si>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</si>
  <si>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</si>
  <si>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</si>
  <si>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</si>
  <si>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</si>
  <si>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</si>
  <si>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</si>
  <si>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</si>
  <si>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</si>
  <si>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</si>
  <si>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</si>
  <si>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</si>
  <si>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</si>
  <si>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</si>
  <si>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</si>
  <si>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</si>
  <si>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</si>
  <si>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</si>
  <si>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</si>
  <si>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</si>
  <si>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</si>
  <si>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</si>
  <si>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</si>
  <si>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</si>
  <si>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</si>
  <si>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</si>
  <si>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</si>
  <si>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</si>
  <si>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</si>
  <si>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</si>
  <si>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</si>
  <si>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</si>
  <si>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</si>
  <si>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</si>
  <si>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</si>
  <si>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</si>
  <si>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</si>
  <si>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</si>
  <si>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</si>
  <si>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</si>
  <si>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</si>
  <si>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</si>
  <si>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</si>
  <si>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</si>
  <si>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</si>
  <si>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</si>
  <si>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</si>
  <si>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</si>
  <si>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</si>
  <si>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</si>
  <si>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</si>
  <si>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</si>
  <si>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</si>
  <si>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</si>
  <si>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</si>
  <si>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</si>
  <si>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</si>
  <si>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</si>
  <si>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</si>
  <si>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</si>
  <si>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</si>
  <si>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</si>
  <si>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</si>
  <si>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</si>
  <si>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</si>
  <si>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</si>
  <si>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</si>
  <si>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</si>
  <si>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</si>
  <si>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</si>
  <si>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</si>
  <si>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</si>
  <si>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</si>
  <si>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</si>
  <si>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</si>
  <si>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</si>
  <si>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</si>
  <si>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</si>
  <si>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</si>
  <si>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</si>
  <si>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</si>
  <si>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</si>
  <si>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</si>
  <si>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</si>
  <si>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</si>
  <si>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</si>
  <si>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</si>
  <si>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</si>
  <si>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</si>
  <si>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</si>
  <si>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</si>
  <si>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</si>
  <si>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</si>
  <si>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</si>
  <si>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</si>
  <si>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</si>
  <si>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</si>
  <si>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</si>
  <si>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</si>
  <si>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</si>
  <si>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</si>
  <si>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</si>
  <si>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</si>
  <si>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</si>
  <si>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</si>
  <si>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</si>
  <si>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</si>
  <si>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</si>
  <si>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</si>
  <si>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</si>
  <si>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</si>
  <si>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</si>
  <si>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</si>
  <si>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</si>
  <si>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</si>
  <si>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</si>
  <si>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</si>
  <si>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</si>
  <si>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</si>
  <si>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</si>
  <si>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</si>
  <si>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</si>
  <si>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</si>
  <si>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</si>
  <si>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</si>
  <si>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</si>
  <si>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</si>
  <si>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</si>
  <si>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</si>
  <si>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</si>
  <si>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</si>
  <si>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</si>
  <si>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</si>
  <si>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</si>
  <si>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</si>
  <si>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</si>
  <si>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</si>
  <si>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</si>
  <si>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</si>
  <si>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</si>
  <si>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</si>
  <si>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</si>
  <si>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</si>
  <si>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</si>
  <si>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</si>
  <si>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</si>
  <si>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</si>
  <si>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</si>
  <si>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</si>
  <si>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</si>
  <si>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</si>
  <si>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</si>
  <si>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</si>
  <si>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</si>
  <si>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</si>
  <si>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</si>
  <si>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</si>
  <si>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</si>
  <si>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</si>
  <si>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</si>
  <si>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</si>
  <si>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</si>
  <si>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</si>
  <si>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</si>
  <si>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</si>
  <si>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</si>
  <si>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</si>
  <si>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</si>
  <si>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</si>
  <si>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</si>
  <si>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</si>
  <si>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</si>
  <si>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</si>
  <si>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</si>
  <si>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</si>
  <si>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</si>
  <si>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</si>
  <si>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</si>
  <si>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</si>
  <si>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</si>
  <si>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</si>
  <si>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</si>
  <si>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</si>
  <si>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</si>
  <si>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</si>
  <si>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</si>
  <si>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</si>
  <si>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</si>
  <si>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</si>
  <si>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</si>
  <si>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</si>
  <si>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</si>
  <si>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</si>
  <si>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</si>
  <si>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</si>
  <si>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</si>
  <si>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</si>
  <si>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</si>
  <si>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</si>
  <si>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</si>
  <si>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</si>
  <si>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</si>
  <si>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</si>
  <si>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</si>
  <si>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</si>
  <si>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</si>
  <si>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</si>
  <si>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</si>
  <si>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</si>
  <si>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</si>
  <si>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</si>
  <si>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</si>
  <si>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</si>
  <si>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</si>
  <si>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</si>
  <si>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</si>
  <si>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</si>
  <si>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</si>
  <si>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</si>
  <si>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</si>
  <si>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</si>
  <si>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</si>
  <si>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</si>
  <si>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</si>
  <si>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</si>
  <si>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</si>
  <si>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</si>
  <si>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</si>
  <si>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</si>
  <si>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</si>
  <si>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</si>
  <si>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</si>
  <si>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</si>
  <si>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</si>
  <si>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</si>
  <si>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</si>
  <si>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</si>
  <si>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</si>
  <si>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</si>
  <si>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</si>
  <si>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</si>
  <si>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</si>
  <si>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</si>
  <si>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</si>
  <si>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</si>
  <si>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</si>
  <si>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</si>
  <si>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</si>
  <si>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</si>
  <si>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</si>
  <si>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</si>
  <si>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</si>
  <si>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</si>
  <si>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</si>
  <si>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</si>
  <si>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</si>
  <si>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</si>
  <si>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</si>
  <si>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</si>
  <si>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</si>
  <si>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</si>
  <si>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</si>
  <si>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</si>
  <si>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</si>
  <si>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</si>
  <si>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</si>
  <si>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</si>
  <si>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</si>
  <si>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</si>
  <si>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</si>
  <si>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</si>
  <si>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</si>
  <si>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</si>
  <si>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</si>
  <si>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</si>
  <si>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</si>
  <si>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</si>
  <si>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</si>
  <si>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</si>
  <si>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</si>
  <si>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</si>
  <si>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</si>
  <si>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</si>
  <si>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</si>
  <si>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</si>
  <si>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</si>
  <si>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</si>
  <si>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</si>
  <si>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</si>
  <si>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</si>
  <si>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</si>
  <si>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</si>
  <si>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</si>
  <si>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</si>
  <si>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</si>
  <si>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</si>
  <si>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</si>
  <si>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</si>
  <si>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</si>
  <si>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</si>
  <si>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</si>
  <si>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</si>
  <si>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</si>
  <si>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</si>
  <si>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</si>
  <si>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</si>
  <si>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</si>
  <si>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</si>
  <si>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</si>
  <si>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</si>
  <si>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</si>
  <si>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</si>
  <si>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</si>
  <si>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</si>
  <si>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</si>
  <si>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</si>
  <si>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</si>
  <si>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</si>
  <si>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</si>
  <si>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</si>
  <si>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</si>
  <si>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</si>
  <si>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</si>
  <si>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</si>
  <si>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</si>
  <si>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</si>
  <si>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</si>
  <si>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</si>
  <si>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</si>
  <si>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</si>
  <si>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</si>
  <si>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</si>
  <si>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</si>
  <si>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</si>
  <si>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</si>
  <si>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</si>
  <si>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</si>
  <si>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</si>
  <si>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</si>
  <si>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</si>
  <si>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</si>
  <si>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</si>
  <si>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</si>
  <si>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</si>
  <si>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</si>
  <si>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</si>
  <si>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</si>
  <si>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</si>
  <si>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</si>
  <si>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</si>
  <si>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</si>
  <si>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</si>
  <si>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</si>
  <si>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</si>
  <si>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</si>
  <si>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</si>
  <si>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</si>
  <si>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</si>
  <si>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</si>
  <si>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</si>
  <si>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</si>
  <si>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</si>
  <si>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</si>
  <si>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</si>
  <si>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</si>
  <si>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</si>
  <si>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</si>
  <si>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</si>
  <si>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</si>
  <si>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</si>
  <si>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</si>
  <si>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</si>
  <si>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</si>
  <si>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</si>
  <si>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</si>
  <si>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</si>
  <si>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</si>
  <si>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</si>
  <si>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</si>
  <si>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</si>
  <si>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</si>
  <si>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</si>
  <si>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</si>
  <si>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</si>
  <si>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</si>
  <si>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</si>
  <si>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</si>
  <si>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</si>
  <si>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</si>
  <si>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</si>
  <si>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</si>
  <si>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</si>
  <si>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</si>
  <si>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</si>
  <si>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</si>
  <si>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</si>
  <si>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</si>
  <si>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</si>
  <si>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</si>
  <si>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</si>
  <si>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</si>
  <si>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</si>
  <si>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</si>
  <si>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</si>
  <si>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</si>
  <si>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</si>
  <si>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</si>
  <si>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</si>
  <si>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</si>
  <si>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</si>
  <si>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</si>
  <si>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</si>
  <si>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</si>
  <si>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</si>
  <si>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</si>
  <si>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</si>
  <si>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</si>
  <si>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</si>
  <si>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</si>
  <si>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</si>
  <si>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</si>
  <si>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</si>
  <si>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</si>
  <si>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</si>
  <si>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</si>
  <si>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</si>
  <si>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</si>
  <si>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</si>
  <si>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</si>
  <si>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</si>
  <si>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</si>
  <si>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</si>
  <si>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</si>
  <si>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</si>
  <si>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</si>
  <si>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</si>
  <si>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</si>
  <si>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</si>
  <si>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</si>
  <si>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</si>
  <si>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</si>
  <si>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</si>
  <si>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</si>
  <si>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</si>
  <si>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</si>
  <si>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</si>
  <si>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</si>
  <si>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</si>
  <si>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</si>
  <si>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</si>
  <si>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</si>
  <si>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</si>
  <si>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</si>
  <si>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</si>
  <si>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</si>
  <si>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</si>
  <si>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</si>
  <si>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</si>
  <si>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</si>
  <si>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</si>
  <si>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</si>
  <si>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</si>
  <si>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</si>
  <si>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</si>
  <si>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</si>
  <si>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</si>
  <si>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</si>
  <si>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</si>
  <si>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</si>
  <si>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</si>
  <si>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</si>
  <si>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</si>
  <si>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</si>
  <si>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</si>
  <si>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</si>
  <si>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</si>
  <si>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</si>
  <si>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</si>
  <si>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</si>
  <si>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</si>
  <si>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</si>
  <si>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</si>
  <si>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</si>
  <si>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</si>
  <si>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</si>
  <si>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</si>
  <si>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</si>
  <si>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</si>
  <si>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</si>
  <si>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</si>
  <si>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</si>
  <si>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</si>
  <si>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</si>
  <si>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</si>
  <si>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</si>
  <si>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</si>
  <si>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</si>
  <si>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</si>
  <si>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</si>
  <si>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</si>
  <si>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</si>
  <si>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</si>
  <si>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</si>
  <si>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</si>
  <si>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</si>
  <si>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</si>
  <si>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</si>
  <si>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</si>
  <si>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</si>
  <si>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</si>
  <si>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</si>
  <si>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</si>
  <si>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</si>
  <si>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</si>
  <si>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</si>
  <si>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</si>
  <si>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</si>
  <si>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</si>
  <si>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</si>
  <si>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</si>
  <si>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</si>
  <si>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</si>
  <si>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</si>
  <si>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</si>
  <si>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</si>
  <si>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</si>
  <si>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</si>
  <si>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</si>
  <si>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</si>
  <si>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</si>
  <si>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</si>
  <si>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</si>
  <si>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</si>
  <si>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</si>
  <si>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</si>
  <si>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</si>
  <si>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</si>
  <si>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</si>
  <si>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</si>
  <si>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</si>
  <si>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</si>
  <si>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</si>
  <si>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</si>
  <si>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</si>
  <si>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</si>
  <si>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</si>
  <si>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</si>
  <si>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</si>
  <si>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</si>
  <si>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</si>
  <si>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</si>
  <si>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</si>
  <si>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</si>
  <si>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</si>
  <si>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</si>
  <si>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</si>
  <si>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</si>
  <si>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</si>
  <si>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</si>
  <si>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</si>
  <si>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</si>
  <si>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</si>
  <si>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</si>
  <si>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</si>
  <si>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</si>
  <si>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</si>
  <si>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</si>
  <si>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</si>
  <si>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</si>
  <si>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</si>
  <si>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</si>
  <si>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</si>
  <si>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</si>
  <si>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</si>
  <si>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</si>
  <si>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</si>
  <si>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</si>
  <si>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</si>
  <si>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</si>
  <si>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</si>
  <si>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</si>
  <si>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</si>
  <si>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</si>
  <si>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</si>
  <si>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</si>
  <si>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</si>
  <si>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</si>
  <si>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</si>
  <si>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</si>
  <si>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</si>
  <si>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</si>
  <si>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</si>
  <si>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</si>
  <si>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</si>
  <si>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</si>
  <si>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</si>
  <si>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</si>
  <si>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</si>
  <si>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</si>
  <si>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</si>
  <si>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</si>
  <si>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</si>
  <si>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</si>
  <si>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</si>
  <si>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</si>
  <si>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</si>
  <si>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</si>
  <si>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</si>
  <si>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</si>
  <si>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</si>
  <si>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</si>
  <si>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</si>
  <si>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</si>
  <si>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</si>
  <si>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</si>
  <si>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</si>
  <si>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</si>
  <si>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</si>
  <si>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</si>
  <si>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</si>
  <si>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</si>
  <si>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</si>
  <si>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</si>
  <si>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</si>
  <si>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</si>
  <si>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</si>
  <si>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</si>
  <si>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</si>
  <si>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</si>
  <si>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</si>
  <si>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</si>
  <si>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</si>
  <si>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</si>
  <si>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</si>
  <si>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</si>
  <si>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</si>
  <si>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</si>
  <si>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</si>
  <si>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</si>
  <si>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</si>
  <si>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</si>
  <si>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</si>
  <si>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</si>
  <si>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</si>
  <si>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</si>
  <si>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</si>
  <si>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</si>
  <si>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</si>
  <si>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</si>
  <si>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</si>
  <si>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</si>
  <si>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</si>
  <si>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</si>
  <si>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</si>
  <si>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</si>
  <si>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</si>
  <si>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</si>
  <si>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</si>
  <si>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</si>
  <si>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</si>
  <si>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</si>
  <si>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</si>
  <si>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</si>
  <si>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</si>
  <si>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</si>
  <si>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</si>
  <si>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</si>
  <si>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</si>
  <si>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</si>
  <si>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</si>
  <si>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</si>
  <si>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</si>
  <si>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</si>
  <si>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</si>
  <si>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</si>
  <si>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</si>
  <si>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</si>
  <si>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</si>
  <si>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</si>
  <si>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</si>
  <si>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</si>
  <si>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</si>
  <si>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</si>
  <si>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</si>
  <si>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</si>
  <si>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</si>
  <si>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</si>
  <si>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</si>
  <si>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</si>
  <si>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</si>
  <si>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</si>
  <si>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</si>
  <si>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</si>
  <si>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</si>
  <si>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</si>
  <si>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</si>
  <si>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</si>
  <si>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</si>
  <si>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</si>
  <si>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</si>
  <si>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</si>
  <si>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</si>
  <si>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</si>
  <si>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</si>
  <si>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</si>
  <si>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</si>
  <si>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</si>
  <si>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</si>
  <si>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</si>
  <si>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</si>
  <si>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</si>
  <si>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</si>
  <si>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</si>
  <si>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</si>
  <si>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</si>
  <si>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</si>
  <si>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</si>
  <si>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</si>
  <si>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</si>
  <si>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</si>
  <si>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</si>
  <si>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</si>
  <si>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</si>
  <si>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</si>
  <si>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</si>
  <si>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</si>
  <si>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</si>
  <si>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</si>
  <si>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</si>
  <si>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</si>
  <si>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</si>
  <si>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</si>
  <si>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</si>
  <si>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</si>
  <si>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</si>
  <si>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</si>
  <si>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</si>
  <si>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</si>
  <si>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</si>
  <si>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</si>
  <si>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</si>
  <si>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</si>
  <si>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</si>
  <si>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</si>
  <si>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</si>
  <si>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</si>
  <si>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</si>
  <si>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</si>
  <si>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</si>
  <si>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</si>
  <si>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</si>
  <si>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</si>
  <si>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</si>
  <si>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</si>
  <si>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</si>
  <si>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</si>
  <si>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</si>
  <si>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</si>
  <si>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</si>
  <si>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</si>
  <si>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</si>
  <si>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</si>
  <si>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</si>
  <si>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</si>
  <si>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</si>
  <si>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</si>
  <si>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</si>
  <si>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</si>
  <si>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</si>
  <si>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</si>
  <si>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</si>
  <si>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</si>
  <si>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</si>
  <si>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</si>
  <si>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</si>
  <si>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</si>
  <si>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</si>
  <si>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</si>
  <si>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</si>
  <si>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</si>
  <si>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</si>
  <si>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</si>
  <si>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</si>
  <si>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</si>
  <si>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</si>
  <si>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</si>
  <si>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</si>
  <si>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</si>
  <si>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</si>
  <si>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</si>
  <si>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</si>
  <si>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</si>
  <si>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</si>
  <si>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</si>
  <si>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</si>
  <si>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</si>
  <si>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</si>
  <si>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</si>
  <si>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</si>
  <si>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</si>
  <si>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</si>
  <si>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</si>
  <si>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</si>
  <si>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</si>
  <si>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</si>
  <si>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</si>
  <si>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</si>
  <si>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</si>
  <si>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</si>
  <si>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</si>
  <si>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</si>
  <si>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</si>
  <si>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</si>
  <si>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</si>
  <si>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</si>
  <si>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</si>
  <si>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</si>
  <si>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</si>
  <si>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</si>
  <si>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</si>
  <si>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</si>
  <si>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</si>
  <si>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</si>
  <si>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</si>
  <si>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</si>
  <si>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</si>
  <si>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</si>
  <si>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</si>
  <si>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</si>
  <si>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</si>
  <si>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</si>
  <si>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</si>
  <si>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</si>
  <si>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</si>
  <si>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</si>
  <si>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</si>
  <si>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</si>
  <si>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</si>
  <si>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</si>
  <si>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</si>
  <si>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</si>
  <si>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</si>
  <si>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</si>
  <si>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</si>
  <si>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</si>
  <si>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</si>
  <si>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</si>
  <si>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</si>
  <si>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</si>
  <si>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</si>
  <si>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</si>
  <si>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</si>
  <si>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</si>
  <si>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</si>
  <si>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</si>
  <si>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</si>
  <si>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</si>
  <si>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</si>
  <si>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</si>
  <si>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</si>
  <si>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</si>
  <si>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</si>
  <si>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</si>
  <si>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</si>
  <si>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</si>
  <si>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</si>
  <si>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</si>
  <si>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</si>
  <si>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</si>
  <si>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</si>
  <si>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</si>
  <si>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</si>
  <si>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</si>
  <si>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</si>
  <si>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</si>
  <si>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</si>
  <si>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</si>
  <si>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</si>
  <si>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</si>
  <si>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</si>
  <si>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</si>
  <si>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</si>
  <si>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</si>
  <si>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</si>
  <si>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</si>
  <si>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</si>
  <si>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</si>
  <si>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</si>
  <si>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</si>
  <si>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</si>
  <si>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</si>
  <si>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</si>
  <si>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</si>
  <si>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</si>
  <si>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</si>
  <si>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</si>
  <si>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</si>
  <si>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</si>
  <si>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</si>
  <si>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</si>
  <si>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</si>
  <si>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</si>
  <si>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</si>
  <si>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</si>
  <si>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</si>
  <si>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</si>
  <si>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</si>
  <si>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</si>
  <si>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</si>
  <si>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</si>
  <si>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</si>
  <si>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</si>
  <si>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</si>
  <si>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</si>
  <si>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</si>
  <si>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</si>
  <si>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</si>
  <si>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</si>
  <si>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</si>
  <si>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</si>
  <si>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</si>
  <si>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</si>
  <si>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</si>
  <si>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</si>
  <si>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</si>
  <si>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</si>
  <si>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</si>
  <si>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</si>
  <si>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</si>
  <si>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</si>
  <si>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</si>
  <si>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</si>
  <si>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</si>
  <si>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</si>
  <si>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</si>
  <si>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</si>
  <si>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</si>
  <si>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</si>
  <si>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</si>
  <si>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</si>
  <si>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</si>
  <si>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</si>
  <si>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</si>
  <si>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</si>
  <si>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</si>
  <si>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</si>
  <si>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</si>
  <si>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</si>
  <si>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</si>
  <si>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</si>
  <si>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</si>
  <si>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</si>
  <si>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</si>
  <si>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</si>
  <si>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</si>
  <si>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</si>
  <si>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</si>
  <si>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</si>
  <si>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</si>
  <si>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</si>
  <si>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</si>
  <si>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</si>
  <si>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</si>
  <si>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</si>
  <si>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</si>
  <si>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</si>
  <si>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</si>
  <si>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</si>
  <si>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</si>
  <si>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</si>
  <si>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</si>
  <si>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</si>
  <si>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</si>
  <si>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</si>
  <si>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</si>
  <si>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</si>
  <si>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</si>
  <si>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</si>
  <si>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</si>
  <si>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</si>
  <si>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</si>
  <si>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</si>
  <si>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</si>
  <si>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</si>
  <si>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</si>
  <si>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</si>
  <si>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</si>
  <si>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</si>
  <si>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</si>
  <si>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</si>
  <si>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</si>
  <si>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</si>
  <si>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</si>
  <si>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</si>
  <si>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</si>
  <si>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</si>
  <si>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</si>
  <si>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</si>
  <si>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</si>
  <si>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</si>
  <si>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</si>
  <si>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</si>
  <si>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</si>
  <si>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</si>
  <si>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</si>
  <si>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</si>
  <si>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</si>
  <si>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</si>
  <si>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</si>
  <si>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</si>
  <si>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</si>
  <si>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</si>
  <si>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</si>
  <si>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</si>
  <si>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</si>
  <si>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</si>
  <si>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</si>
  <si>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</si>
  <si>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</si>
  <si>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</si>
  <si>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</si>
  <si>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</si>
  <si>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</si>
  <si>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</si>
  <si>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</si>
  <si>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</si>
  <si>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</si>
  <si>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</si>
  <si>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</si>
  <si>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</si>
  <si>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</si>
  <si>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</si>
  <si>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</si>
  <si>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</si>
  <si>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</si>
  <si>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</si>
  <si>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</si>
  <si>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</si>
  <si>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</si>
  <si>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</si>
  <si>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</si>
  <si>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</si>
  <si>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</si>
  <si>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</si>
  <si>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</si>
  <si>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</si>
  <si>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</si>
  <si>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</si>
  <si>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</si>
  <si>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</si>
  <si>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</si>
  <si>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</si>
  <si>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</si>
  <si>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</si>
  <si>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</si>
  <si>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</si>
  <si>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</si>
  <si>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</si>
  <si>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</si>
  <si>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</si>
  <si>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</si>
  <si>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</si>
  <si>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</si>
  <si>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</si>
  <si>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</si>
  <si>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</si>
  <si>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</si>
  <si>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</si>
  <si>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</si>
  <si>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</si>
  <si>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</si>
  <si>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</si>
  <si>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</si>
  <si>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</si>
  <si>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</si>
  <si>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</si>
  <si>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</si>
  <si>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</si>
  <si>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</si>
  <si>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</si>
  <si>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</si>
  <si>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</si>
  <si>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</si>
  <si>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</si>
  <si>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</si>
  <si>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</si>
  <si>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</si>
  <si>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</si>
  <si>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</si>
  <si>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</si>
  <si>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</si>
  <si>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</si>
  <si>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</si>
  <si>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</si>
  <si>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</si>
  <si>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</si>
  <si>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</si>
  <si>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</si>
  <si>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</si>
  <si>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</si>
  <si>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</si>
  <si>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</si>
  <si>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</si>
  <si>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</si>
  <si>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</si>
  <si>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</si>
  <si>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</si>
  <si>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</si>
  <si>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</si>
  <si>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</si>
  <si>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</si>
  <si>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</si>
  <si>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</si>
  <si>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</si>
  <si>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</si>
  <si>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</si>
  <si>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</si>
  <si>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</si>
  <si>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</si>
  <si>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</si>
  <si>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</si>
  <si>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</si>
  <si>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</si>
  <si>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</si>
  <si>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</si>
  <si>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</si>
  <si>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</si>
  <si>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</si>
  <si>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</si>
  <si>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</si>
  <si>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</si>
  <si>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</si>
  <si>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</si>
  <si>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</si>
  <si>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</si>
  <si>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</si>
  <si>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</si>
  <si>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</si>
  <si>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</si>
  <si>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</si>
  <si>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</si>
  <si>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</si>
  <si>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</si>
  <si>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</si>
  <si>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</si>
  <si>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</si>
  <si>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</si>
  <si>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</si>
  <si>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</si>
  <si>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</si>
  <si>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</si>
  <si>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</si>
  <si>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</si>
  <si>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</si>
  <si>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</si>
  <si>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</si>
  <si>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</si>
  <si>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</si>
  <si>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</si>
  <si>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</si>
  <si>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</si>
  <si>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</si>
  <si>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</si>
  <si>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</si>
  <si>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</si>
  <si>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</si>
  <si>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</si>
  <si>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</si>
  <si>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</si>
  <si>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</si>
  <si>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</si>
  <si>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</si>
  <si>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</si>
  <si>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</si>
  <si>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</si>
  <si>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</si>
  <si>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</si>
  <si>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</si>
  <si>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</si>
  <si>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</si>
  <si>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</si>
  <si>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</si>
  <si>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</si>
  <si>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</si>
  <si>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</si>
  <si>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</si>
  <si>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</si>
  <si>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</si>
  <si>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</si>
  <si>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</si>
  <si>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</si>
  <si>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</si>
  <si>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</si>
  <si>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</si>
  <si>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</si>
  <si>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</si>
  <si>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</si>
  <si>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</si>
  <si>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</si>
  <si>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</si>
  <si>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</si>
  <si>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</si>
  <si>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</si>
  <si>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</si>
  <si>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</si>
  <si>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</si>
  <si>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</si>
  <si>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</si>
  <si>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</si>
  <si>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</si>
  <si>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</si>
  <si>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</si>
  <si>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</si>
  <si>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</si>
  <si>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</si>
  <si>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</si>
  <si>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</si>
  <si>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</si>
  <si>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</si>
  <si>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</si>
  <si>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</si>
  <si>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</si>
  <si>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</si>
  <si>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</si>
  <si>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</si>
  <si>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</si>
  <si>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</si>
  <si>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</si>
  <si>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</si>
  <si>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</si>
  <si>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</si>
  <si>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</si>
  <si>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</si>
  <si>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</si>
  <si>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</si>
  <si>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</si>
  <si>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</si>
  <si>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</si>
  <si>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</si>
  <si>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</si>
  <si>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</si>
  <si>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</si>
  <si>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</si>
  <si>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</si>
  <si>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</si>
  <si>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</si>
  <si>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</si>
  <si>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</si>
  <si>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</si>
  <si>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</si>
  <si>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</si>
  <si>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</si>
  <si>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</si>
  <si>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</si>
  <si>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</si>
  <si>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</si>
  <si>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</si>
  <si>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</si>
  <si>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</si>
  <si>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</si>
  <si>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</si>
  <si>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</si>
  <si>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</si>
  <si>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</si>
  <si>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</si>
  <si>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</si>
  <si>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</si>
  <si>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</si>
  <si>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</si>
  <si>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</si>
  <si>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</si>
  <si>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</si>
  <si>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</si>
  <si>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</si>
  <si>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</si>
  <si>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</si>
  <si>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</si>
  <si>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</si>
  <si>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</si>
  <si>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</si>
  <si>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</si>
  <si>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</si>
  <si>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</si>
  <si>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</si>
  <si>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</si>
  <si>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</si>
  <si>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</si>
  <si>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</si>
  <si>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</si>
  <si>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</si>
  <si>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</si>
  <si>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</si>
  <si>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</si>
  <si>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</si>
  <si>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</si>
  <si>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</si>
  <si>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</si>
  <si>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</si>
  <si>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</si>
  <si>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</si>
  <si>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</si>
  <si>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</si>
  <si>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</si>
  <si>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</si>
  <si>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</si>
  <si>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</si>
  <si>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</si>
  <si>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</si>
  <si>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</si>
  <si>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</si>
  <si>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</si>
  <si>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</si>
  <si>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</si>
  <si>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</si>
  <si>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</si>
  <si>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</si>
  <si>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</si>
  <si>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</si>
  <si>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</si>
  <si>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</si>
  <si>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</si>
  <si>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</si>
  <si>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</si>
  <si>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</si>
  <si>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</si>
  <si>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</si>
  <si>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</si>
  <si>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</si>
  <si>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</si>
  <si>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</si>
  <si>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</si>
  <si>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</si>
  <si>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</si>
  <si>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</si>
  <si>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</si>
  <si>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</si>
  <si>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</si>
  <si>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</si>
  <si>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</si>
  <si>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</si>
  <si>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</si>
  <si>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</si>
  <si>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</si>
  <si>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</si>
  <si>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</si>
  <si>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</si>
  <si>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</si>
  <si>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</si>
  <si>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</si>
  <si>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</si>
  <si>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</si>
  <si>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</si>
  <si>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</si>
  <si>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</si>
  <si>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</si>
  <si>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</si>
  <si>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</si>
  <si>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</si>
  <si>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</si>
  <si>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</si>
  <si>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</si>
  <si>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</si>
  <si>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</si>
  <si>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</si>
  <si>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</si>
  <si>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</si>
  <si>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</si>
  <si>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</si>
  <si>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</si>
  <si>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</si>
  <si>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</si>
  <si>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</si>
  <si>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</si>
  <si>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</si>
  <si>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</si>
  <si>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</si>
  <si>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</si>
  <si>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</si>
  <si>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</si>
  <si>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</si>
  <si>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</si>
  <si>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</si>
  <si>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</si>
  <si>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</si>
  <si>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</si>
  <si>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</si>
  <si>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</si>
  <si>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</si>
  <si>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</si>
  <si>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</si>
  <si>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</si>
  <si>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</si>
  <si>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</si>
  <si>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</si>
  <si>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</si>
  <si>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</si>
  <si>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</si>
  <si>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</si>
  <si>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</si>
  <si>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</si>
  <si>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</si>
  <si>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</si>
  <si>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</si>
  <si>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</si>
  <si>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</si>
  <si>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</si>
  <si>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</si>
  <si>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</si>
  <si>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</si>
  <si>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</si>
  <si>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</si>
  <si>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</si>
  <si>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</si>
  <si>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</si>
  <si>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</si>
  <si>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</si>
  <si>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</si>
  <si>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</si>
  <si>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</si>
  <si>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</si>
  <si>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</si>
  <si>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</si>
  <si>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</si>
  <si>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</si>
  <si>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</si>
  <si>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</si>
  <si>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</si>
  <si>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</si>
  <si>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</si>
  <si>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</si>
  <si>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</si>
  <si>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</si>
  <si>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</si>
  <si>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</si>
  <si>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</si>
  <si>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</si>
  <si>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</si>
  <si>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</si>
  <si>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</si>
  <si>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</si>
  <si>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</si>
  <si>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</si>
  <si>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</si>
  <si>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</si>
  <si>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</si>
  <si>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</si>
  <si>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</si>
  <si>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</si>
  <si>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</si>
  <si>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</si>
  <si>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</si>
  <si>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</si>
  <si>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</si>
  <si>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</si>
  <si>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</si>
  <si>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</si>
  <si>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</si>
  <si>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</si>
  <si>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</si>
  <si>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</si>
  <si>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</si>
  <si>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</si>
  <si>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</si>
  <si>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</si>
  <si>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</si>
  <si>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</si>
  <si>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</si>
  <si>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</si>
  <si>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</si>
  <si>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</si>
  <si>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</si>
  <si>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</si>
  <si>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</si>
  <si>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</si>
  <si>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</si>
  <si>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</si>
  <si>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</si>
  <si>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</si>
  <si>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</si>
  <si>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</si>
  <si>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</si>
  <si>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</si>
  <si>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</si>
  <si>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</si>
  <si>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</si>
  <si>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</si>
  <si>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</si>
  <si>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</si>
  <si>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</si>
  <si>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</si>
  <si>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</si>
  <si>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</si>
  <si>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</si>
  <si>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</si>
  <si>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</si>
  <si>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</si>
  <si>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</si>
  <si>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</si>
  <si>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</si>
  <si>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</si>
  <si>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</si>
  <si>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</si>
  <si>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</si>
  <si>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</si>
  <si>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</si>
  <si>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</si>
  <si>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</si>
  <si>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</si>
  <si>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</si>
  <si>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</si>
  <si>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</si>
  <si>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</si>
  <si>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</si>
  <si>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</si>
  <si>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</si>
  <si>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</si>
  <si>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</si>
  <si>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</si>
  <si>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</si>
  <si>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</si>
  <si>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</si>
  <si>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</si>
  <si>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</si>
  <si>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</si>
  <si>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</si>
  <si>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</si>
  <si>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</si>
  <si>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</si>
  <si>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</si>
  <si>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</si>
  <si>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</si>
  <si>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</si>
  <si>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</si>
  <si>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</si>
  <si>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</si>
  <si>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</si>
  <si>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</si>
  <si>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</si>
  <si>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</si>
  <si>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</si>
  <si>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</si>
  <si>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</si>
  <si>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</si>
  <si>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</si>
  <si>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</si>
  <si>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</si>
  <si>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</si>
  <si>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</si>
  <si>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</si>
  <si>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</si>
  <si>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</si>
  <si>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</si>
  <si>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</si>
  <si>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</si>
  <si>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</si>
  <si>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</si>
  <si>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</si>
  <si>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</si>
  <si>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</si>
  <si>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</si>
  <si>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</si>
  <si>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</si>
  <si>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</si>
  <si>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</si>
  <si>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</si>
  <si>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</si>
  <si>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</si>
  <si>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</si>
  <si>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</si>
  <si>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</si>
  <si>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</si>
  <si>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</si>
  <si>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</si>
  <si>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</si>
  <si>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</si>
  <si>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</si>
  <si>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</si>
  <si>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</si>
  <si>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</si>
  <si>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</si>
  <si>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</si>
  <si>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</si>
  <si>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</si>
  <si>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</si>
  <si>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</si>
  <si>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</si>
  <si>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</si>
  <si>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</si>
  <si>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</si>
  <si>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</si>
  <si>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</si>
  <si>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</si>
  <si>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</si>
  <si>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</si>
  <si>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</si>
  <si>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</si>
  <si>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</si>
  <si>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</si>
  <si>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</si>
  <si>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</si>
  <si>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</si>
  <si>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</si>
  <si>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</si>
  <si>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</si>
  <si>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</si>
  <si>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</si>
  <si>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</si>
  <si>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</si>
  <si>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</si>
  <si>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</si>
  <si>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</si>
  <si>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</si>
  <si>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</si>
  <si>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</si>
  <si>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</si>
  <si>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</si>
  <si>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</si>
  <si>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</si>
  <si>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</si>
  <si>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</si>
  <si>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</si>
  <si>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</si>
  <si>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</si>
  <si>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</si>
  <si>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</si>
  <si>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</si>
  <si>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</si>
  <si>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</si>
  <si>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</si>
  <si>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</si>
  <si>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</si>
  <si>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</si>
  <si>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</si>
  <si>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</si>
  <si>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</si>
  <si>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</si>
  <si>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</si>
  <si>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</si>
  <si>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</si>
  <si>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</si>
  <si>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</si>
  <si>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</si>
  <si>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</si>
  <si>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</si>
  <si>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</si>
  <si>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</si>
  <si>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</si>
  <si>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</si>
  <si>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</si>
  <si>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</si>
  <si>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</si>
  <si>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</si>
  <si>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</si>
  <si>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</si>
  <si>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</si>
  <si>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</si>
  <si>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</si>
  <si>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</si>
  <si>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</si>
  <si>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</si>
  <si>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</si>
  <si>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</si>
  <si>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</si>
  <si>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</si>
  <si>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</si>
  <si>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</si>
  <si>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</si>
  <si>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</si>
  <si>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</si>
  <si>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</si>
  <si>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</si>
  <si>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</si>
  <si>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</si>
  <si>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</si>
  <si>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</si>
  <si>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</si>
  <si>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</si>
  <si>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</si>
  <si>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</si>
  <si>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</si>
  <si>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</si>
  <si>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</si>
  <si>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</si>
  <si>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</si>
  <si>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</si>
  <si>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</si>
  <si>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</si>
  <si>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</si>
  <si>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</si>
  <si>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</si>
  <si>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</si>
  <si>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</si>
  <si>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</si>
  <si>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</si>
  <si>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</si>
  <si>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</si>
  <si>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</si>
  <si>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</si>
  <si>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</si>
  <si>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</si>
  <si>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</si>
  <si>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</si>
  <si>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</si>
  <si>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</si>
  <si>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</si>
  <si>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</si>
  <si>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</si>
  <si>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</si>
  <si>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</si>
  <si>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</si>
  <si>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</si>
  <si>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</si>
  <si>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</si>
  <si>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</si>
  <si>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</si>
  <si>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</si>
  <si>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</si>
  <si>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</si>
  <si>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</si>
  <si>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</si>
  <si>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</si>
  <si>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</si>
  <si>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</si>
  <si>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</si>
  <si>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</si>
  <si>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</si>
  <si>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</si>
  <si>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</si>
  <si>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</si>
  <si>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</si>
  <si>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</si>
  <si>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</si>
  <si>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</si>
  <si>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</si>
  <si>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</si>
  <si>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</si>
  <si>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</si>
  <si>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</si>
  <si>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</si>
  <si>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</si>
  <si>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</si>
  <si>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</si>
  <si>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</si>
  <si>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</si>
  <si>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</si>
  <si>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</si>
  <si>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</si>
  <si>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</si>
  <si>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</si>
  <si>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</si>
  <si>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</si>
  <si>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</si>
  <si>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</si>
  <si>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</si>
  <si>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</si>
  <si>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</si>
  <si>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</si>
  <si>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</si>
  <si>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</si>
  <si>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</si>
  <si>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</si>
  <si>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</si>
  <si>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</si>
  <si>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</si>
  <si>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</si>
  <si>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</si>
  <si>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</si>
  <si>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</si>
  <si>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</si>
  <si>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</si>
  <si>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</si>
  <si>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</si>
  <si>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</si>
  <si>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</si>
  <si>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</si>
  <si>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</si>
  <si>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</si>
  <si>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</si>
  <si>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</si>
  <si>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</si>
  <si>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</si>
  <si>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</si>
  <si>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</si>
  <si>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</si>
  <si>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</si>
  <si>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</si>
  <si>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</si>
  <si>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</si>
  <si>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</si>
  <si>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</si>
  <si>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</si>
  <si>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</si>
  <si>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</si>
  <si>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</si>
  <si>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</si>
  <si>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</si>
  <si>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</si>
  <si>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</si>
  <si>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</si>
  <si>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</si>
  <si>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</si>
  <si>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</si>
  <si>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</si>
  <si>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</si>
  <si>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</si>
  <si>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</si>
  <si>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</si>
  <si>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</si>
  <si>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</si>
  <si>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</si>
  <si>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</si>
  <si>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</si>
  <si>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</si>
  <si>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</si>
  <si>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</si>
  <si>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</si>
  <si>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</si>
  <si>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</si>
  <si>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</si>
  <si>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</si>
  <si>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</si>
  <si>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</si>
  <si>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</si>
  <si>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</si>
  <si>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</si>
  <si>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</si>
  <si>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</si>
  <si>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</si>
  <si>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</si>
  <si>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</si>
  <si>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</si>
  <si>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</si>
  <si>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</si>
  <si>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</si>
  <si>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</si>
  <si>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</si>
  <si>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</si>
  <si>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</si>
  <si>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</si>
  <si>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</si>
  <si>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</si>
  <si>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</si>
  <si>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</si>
  <si>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</si>
  <si>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</si>
  <si>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</si>
  <si>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</si>
  <si>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</si>
  <si>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</si>
  <si>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</si>
  <si>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</si>
  <si>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</si>
  <si>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</si>
  <si>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</si>
  <si>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</si>
  <si>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</si>
  <si>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</si>
  <si>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</si>
  <si>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</si>
  <si>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</si>
  <si>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</si>
  <si>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</si>
  <si>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</si>
  <si>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</si>
  <si>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</si>
  <si>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</si>
  <si>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</si>
  <si>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</si>
  <si>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</si>
  <si>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</si>
  <si>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</si>
  <si>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</si>
  <si>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</si>
  <si>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</si>
  <si>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</si>
  <si>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</si>
  <si>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</si>
  <si>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</si>
  <si>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</si>
  <si>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</si>
  <si>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</si>
  <si>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</si>
  <si>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</si>
  <si>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</si>
  <si>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</si>
  <si>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</si>
  <si>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</si>
  <si>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</si>
  <si>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</si>
  <si>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</si>
  <si>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</si>
  <si>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</si>
  <si>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</si>
  <si>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</si>
  <si>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</si>
  <si>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</si>
  <si>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</si>
  <si>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</si>
  <si>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</si>
  <si>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</si>
  <si>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</si>
  <si>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</si>
  <si>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</si>
  <si>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</si>
  <si>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</si>
  <si>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</si>
  <si>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</si>
  <si>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</si>
  <si>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</si>
  <si>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</si>
  <si>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</si>
  <si>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</si>
  <si>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</si>
  <si>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</si>
  <si>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</si>
  <si>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</si>
  <si>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</si>
  <si>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</si>
  <si>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</si>
  <si>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</si>
  <si>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</si>
  <si>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</si>
  <si>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</si>
  <si>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</si>
  <si>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</si>
  <si>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</si>
  <si>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</si>
  <si>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</si>
  <si>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</si>
  <si>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</si>
  <si>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</si>
  <si>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</si>
  <si>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</si>
  <si>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</si>
  <si>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</si>
  <si>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</si>
  <si>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</si>
  <si>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</si>
  <si>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</si>
  <si>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</si>
  <si>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</si>
  <si>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</si>
  <si>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</si>
  <si>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</si>
  <si>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</si>
  <si>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</si>
  <si>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</si>
  <si>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</si>
  <si>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</si>
  <si>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</si>
  <si>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</si>
  <si>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</si>
  <si>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</si>
  <si>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</si>
  <si>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</si>
  <si>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</si>
  <si>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</si>
  <si>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</si>
  <si>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</si>
  <si>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</si>
  <si>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</si>
  <si>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</si>
  <si>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</si>
  <si>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</si>
  <si>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</si>
  <si>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</si>
  <si>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</si>
  <si>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</si>
  <si>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</si>
  <si>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</si>
  <si>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</si>
  <si>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</si>
  <si>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</si>
  <si>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</si>
  <si>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</si>
  <si>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</si>
  <si>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</si>
  <si>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</si>
  <si>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</si>
  <si>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</si>
  <si>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</si>
  <si>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</si>
  <si>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</si>
  <si>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</si>
  <si>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</si>
  <si>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</si>
  <si>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</si>
  <si>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</si>
  <si>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</si>
  <si>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</si>
  <si>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</si>
  <si>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</si>
  <si>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</si>
  <si>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</si>
  <si>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</si>
  <si>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</si>
  <si>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</si>
  <si>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</si>
  <si>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</si>
  <si>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</si>
  <si>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</si>
  <si>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</si>
  <si>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</si>
  <si>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</si>
  <si>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</si>
  <si>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</si>
  <si>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</si>
  <si>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</si>
  <si>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</si>
  <si>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</si>
  <si>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</si>
  <si>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</si>
  <si>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</si>
  <si>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</si>
  <si>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</si>
  <si>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</si>
  <si>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</si>
  <si>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</si>
  <si>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</si>
  <si>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</si>
  <si>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</si>
  <si>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</si>
  <si>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</si>
  <si>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</si>
  <si>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</si>
  <si>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</si>
  <si>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</si>
  <si>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</si>
  <si>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</si>
  <si>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</si>
  <si>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</si>
  <si>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</si>
  <si>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</si>
  <si>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</si>
  <si>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</si>
  <si>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</si>
  <si>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</si>
  <si>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</si>
  <si>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</si>
  <si>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</si>
  <si>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</si>
  <si>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</si>
  <si>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</si>
  <si>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</si>
  <si>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</si>
  <si>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</si>
  <si>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</si>
  <si>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</si>
  <si>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</si>
  <si>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</si>
  <si>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</si>
  <si>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</si>
  <si>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</si>
  <si>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</si>
  <si>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</si>
  <si>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</si>
  <si>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</si>
  <si>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</si>
  <si>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</si>
  <si>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</si>
  <si>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</si>
  <si>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</si>
  <si>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</si>
  <si>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</si>
  <si>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</si>
  <si>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</si>
  <si>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</si>
  <si>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</si>
  <si>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</si>
  <si>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</si>
  <si>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</si>
  <si>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</si>
  <si>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</si>
  <si>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</si>
  <si>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</si>
  <si>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</si>
  <si>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</si>
  <si>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</si>
  <si>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</si>
  <si>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</si>
  <si>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</si>
  <si>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</si>
  <si>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</si>
  <si>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</si>
  <si>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</si>
  <si>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</si>
  <si>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</si>
  <si>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</si>
  <si>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</si>
  <si>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</si>
  <si>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</si>
  <si>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</si>
  <si>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</si>
  <si>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</si>
  <si>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</si>
  <si>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</si>
  <si>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</si>
  <si>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</si>
  <si>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</si>
  <si>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</si>
  <si>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</si>
  <si>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</si>
  <si>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</si>
  <si>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</si>
  <si>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</si>
  <si>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</si>
  <si>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</si>
  <si>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</si>
  <si>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</si>
  <si>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</si>
  <si>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</si>
  <si>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</si>
  <si>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</si>
  <si>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</si>
  <si>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</si>
  <si>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</si>
  <si>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</si>
  <si>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</si>
  <si>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</si>
  <si>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</si>
  <si>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</si>
  <si>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</si>
  <si>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</si>
  <si>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</si>
  <si>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</si>
  <si>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</si>
  <si>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</si>
  <si>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</si>
  <si>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</si>
  <si>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</si>
  <si>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</si>
  <si>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</si>
  <si>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</si>
  <si>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</si>
  <si>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</si>
  <si>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</si>
  <si>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</si>
  <si>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</si>
  <si>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</si>
  <si>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</si>
  <si>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</si>
  <si>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</si>
  <si>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</si>
  <si>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</si>
  <si>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</si>
  <si>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</si>
  <si>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</si>
  <si>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</si>
  <si>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</si>
  <si>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</si>
  <si>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</si>
  <si>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</si>
  <si>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</si>
  <si>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</si>
  <si>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</si>
  <si>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</si>
  <si>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</si>
  <si>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</si>
  <si>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</si>
  <si>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</si>
  <si>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</si>
  <si>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</si>
  <si>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</si>
  <si>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</si>
  <si>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</si>
  <si>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</si>
  <si>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</si>
  <si>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</si>
  <si>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</si>
  <si>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</si>
  <si>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</si>
  <si>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</si>
  <si>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</si>
  <si>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</si>
  <si>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</si>
  <si>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</si>
  <si>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</si>
  <si>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</si>
  <si>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</si>
  <si>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</si>
  <si>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</si>
  <si>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</si>
  <si>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</si>
  <si>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</si>
  <si>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</si>
  <si>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</si>
  <si>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</si>
  <si>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</si>
  <si>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</si>
  <si>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</si>
  <si>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</si>
  <si>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</si>
  <si>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</si>
  <si>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</si>
  <si>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</si>
  <si>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</si>
  <si>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</si>
  <si>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</si>
  <si>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</si>
  <si>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</si>
  <si>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</si>
  <si>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</si>
  <si>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</si>
  <si>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</si>
  <si>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</si>
  <si>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</si>
  <si>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</si>
  <si>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</si>
  <si>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</si>
  <si>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</si>
  <si>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</si>
  <si>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</si>
  <si>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</si>
  <si>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</si>
  <si>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</si>
  <si>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</si>
  <si>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</si>
  <si>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</si>
  <si>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</si>
  <si>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</si>
  <si>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</si>
  <si>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</si>
  <si>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</si>
  <si>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</si>
  <si>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</si>
  <si>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</si>
  <si>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</si>
  <si>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</si>
  <si>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</si>
  <si>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</si>
  <si>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</si>
  <si>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</si>
  <si>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</si>
  <si>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</si>
  <si>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</si>
  <si>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</si>
  <si>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</si>
  <si>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</si>
  <si>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</si>
  <si>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</si>
  <si>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</si>
  <si>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</si>
  <si>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</si>
  <si>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</si>
  <si>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</si>
  <si>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</si>
  <si>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</si>
  <si>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</si>
  <si>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</si>
  <si>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</si>
  <si>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</si>
  <si>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</si>
  <si>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</si>
  <si>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</si>
  <si>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</si>
  <si>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</si>
  <si>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</si>
  <si>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</si>
  <si>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</si>
  <si>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</si>
  <si>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</si>
  <si>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</si>
  <si>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</si>
  <si>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</si>
  <si>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</si>
  <si>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</si>
  <si>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</si>
  <si>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</si>
  <si>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</si>
  <si>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</si>
  <si>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</si>
  <si>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</si>
  <si>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</si>
  <si>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</si>
  <si>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</si>
  <si>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</si>
  <si>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</si>
  <si>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</si>
  <si>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</si>
  <si>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</si>
  <si>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</si>
  <si>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</si>
  <si>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</si>
  <si>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</si>
  <si>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</si>
  <si>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</si>
  <si>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</si>
  <si>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</si>
  <si>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</si>
  <si>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</si>
  <si>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</si>
  <si>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</si>
  <si>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</si>
  <si>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</si>
  <si>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</si>
  <si>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</si>
  <si>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</si>
  <si>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</si>
  <si>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</si>
  <si>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</si>
  <si>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</si>
  <si>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</si>
  <si>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</si>
  <si>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</si>
  <si>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</si>
  <si>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</si>
  <si>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</si>
  <si>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</si>
  <si>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</si>
  <si>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</si>
  <si>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</si>
  <si>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</si>
  <si>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</si>
  <si>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</si>
  <si>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</si>
  <si>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</si>
  <si>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</si>
  <si>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</si>
  <si>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</si>
  <si>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</si>
  <si>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</si>
  <si>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</si>
  <si>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</si>
  <si>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</si>
  <si>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</si>
  <si>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</si>
  <si>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</si>
  <si>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</si>
  <si>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</si>
  <si>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</si>
  <si>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</si>
  <si>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</si>
  <si>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</si>
  <si>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</si>
  <si>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</si>
  <si>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</si>
  <si>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</si>
  <si>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</si>
  <si>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</si>
  <si>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</si>
  <si>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</si>
  <si>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</si>
  <si>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</si>
  <si>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</si>
  <si>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</si>
  <si>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</si>
  <si>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</si>
  <si>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</si>
  <si>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</si>
  <si>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</si>
  <si>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</si>
  <si>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</si>
  <si>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</si>
  <si>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</si>
  <si>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</si>
  <si>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</si>
  <si>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</si>
  <si>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</si>
  <si>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</si>
  <si>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</si>
  <si>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</si>
  <si>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</si>
  <si>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</si>
  <si>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</si>
  <si>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</si>
  <si>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</si>
  <si>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</si>
  <si>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</si>
  <si>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</si>
  <si>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</si>
  <si>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</si>
  <si>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</si>
  <si>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</si>
  <si>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</si>
  <si>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</si>
  <si>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</si>
  <si>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</si>
  <si>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</si>
  <si>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</si>
  <si>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</si>
  <si>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</si>
  <si>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</si>
  <si>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</si>
  <si>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</si>
  <si>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</si>
  <si>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</si>
  <si>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</si>
  <si>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</si>
  <si>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</si>
  <si>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</si>
  <si>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</si>
  <si>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</si>
  <si>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</si>
  <si>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</si>
  <si>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</si>
  <si>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</si>
  <si>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</si>
  <si>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</si>
  <si>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</si>
  <si>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</si>
  <si>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</si>
  <si>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</si>
  <si>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</si>
  <si>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</si>
  <si>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</si>
  <si>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</si>
  <si>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</si>
  <si>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</si>
  <si>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</si>
  <si>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</si>
  <si>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</si>
  <si>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</si>
  <si>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</si>
  <si>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</si>
  <si>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</si>
  <si>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</si>
  <si>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</si>
  <si>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</si>
  <si>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</si>
  <si>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</si>
  <si>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</si>
  <si>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</si>
  <si>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</si>
  <si>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</si>
  <si>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</si>
  <si>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</si>
  <si>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</si>
  <si>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</si>
  <si>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</si>
  <si>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</si>
  <si>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</si>
  <si>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</si>
  <si>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</si>
  <si>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</si>
  <si>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</si>
  <si>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</si>
  <si>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</si>
  <si>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</si>
  <si>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</si>
  <si>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</si>
  <si>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</si>
  <si>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</si>
  <si>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</si>
  <si>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</si>
  <si>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</si>
  <si>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</si>
  <si>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</si>
  <si>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</si>
  <si>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</si>
  <si>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</si>
  <si>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</si>
  <si>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</si>
  <si>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</si>
  <si>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</si>
  <si>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</si>
  <si>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</si>
  <si>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</si>
  <si>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</si>
  <si>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</si>
  <si>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</si>
  <si>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</si>
  <si>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</si>
  <si>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</si>
  <si>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</si>
  <si>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</si>
  <si>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</si>
  <si>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</si>
  <si>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</si>
  <si>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</si>
  <si>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</si>
  <si>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</si>
  <si>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</si>
  <si>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</si>
  <si>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</si>
  <si>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</si>
  <si>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</si>
  <si>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</si>
  <si>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</si>
  <si>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</si>
  <si>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</si>
  <si>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</si>
  <si>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</si>
  <si>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</si>
  <si>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</si>
  <si>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</si>
  <si>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</si>
  <si>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</si>
  <si>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</si>
  <si>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</si>
  <si>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</si>
  <si>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</si>
  <si>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</si>
  <si>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</si>
  <si>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</si>
  <si>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</si>
  <si>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</si>
  <si>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</si>
  <si>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</si>
  <si>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</si>
  <si>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</si>
  <si>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</si>
  <si>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</si>
  <si>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</si>
  <si>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</si>
  <si>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</si>
  <si>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</si>
  <si>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</si>
  <si>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</si>
  <si>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</si>
  <si>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</si>
  <si>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</si>
  <si>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</si>
  <si>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</si>
  <si>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</si>
  <si>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</si>
  <si>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</si>
  <si>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</si>
  <si>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</si>
  <si>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</si>
  <si>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</si>
  <si>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</si>
  <si>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</si>
  <si>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</si>
  <si>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</si>
  <si>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</si>
  <si>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</si>
  <si>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</si>
  <si>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</si>
  <si>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</si>
  <si>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</si>
  <si>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</si>
  <si>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</si>
  <si>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</si>
  <si>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</si>
  <si>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</si>
  <si>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</si>
  <si>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</si>
  <si>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</si>
  <si>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</si>
  <si>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</si>
  <si>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</si>
  <si>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</si>
  <si>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</si>
  <si>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</si>
  <si>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</si>
  <si>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</si>
  <si>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</si>
  <si>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</si>
  <si>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</si>
  <si>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</si>
  <si>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</si>
  <si>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</si>
  <si>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</si>
  <si>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</si>
  <si>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</si>
  <si>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</si>
  <si>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</si>
  <si>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</si>
  <si>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</si>
  <si>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</si>
  <si>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</si>
  <si>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</si>
  <si>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</si>
  <si>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</si>
  <si>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</si>
  <si>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</si>
  <si>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</si>
  <si>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</si>
  <si>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</si>
  <si>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</si>
  <si>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</si>
  <si>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</si>
  <si>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</si>
  <si>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</si>
  <si>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</si>
  <si>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</si>
  <si>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</si>
  <si>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</si>
  <si>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</si>
  <si>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</si>
  <si>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</si>
  <si>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</si>
  <si>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</si>
  <si>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</si>
  <si>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</si>
  <si>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</si>
  <si>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</si>
  <si>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</si>
  <si>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</si>
  <si>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</si>
  <si>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</si>
  <si>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</si>
  <si>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</si>
  <si>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</si>
  <si>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</si>
  <si>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</si>
  <si>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</si>
  <si>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</si>
  <si>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</si>
  <si>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</si>
  <si>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</si>
  <si>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</si>
  <si>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</si>
  <si>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</si>
  <si>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</si>
  <si>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</si>
  <si>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</si>
  <si>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</si>
  <si>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</si>
  <si>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</si>
  <si>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</si>
  <si>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</si>
  <si>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</si>
  <si>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</si>
  <si>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</si>
  <si>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</si>
  <si>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</si>
  <si>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</si>
  <si>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</si>
  <si>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</si>
  <si>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</si>
  <si>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</si>
  <si>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</si>
  <si>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</si>
  <si>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</si>
  <si>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</si>
  <si>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</si>
  <si>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</si>
  <si>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</si>
  <si>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</si>
  <si>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</si>
  <si>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</si>
  <si>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</si>
  <si>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</si>
  <si>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</si>
  <si>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</si>
  <si>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</si>
  <si>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</si>
  <si>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</si>
  <si>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</si>
  <si>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</si>
  <si>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</si>
  <si>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</si>
  <si>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</si>
  <si>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</si>
  <si>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</si>
  <si>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</si>
  <si>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</si>
  <si>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</si>
  <si>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</si>
  <si>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</si>
  <si>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</si>
  <si>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</si>
  <si>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</si>
  <si>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</si>
  <si>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</si>
  <si>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</si>
  <si>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</si>
  <si>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</si>
  <si>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</si>
  <si>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</si>
  <si>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</si>
  <si>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</si>
  <si>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</si>
  <si>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</si>
  <si>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</si>
  <si>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</si>
  <si>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</si>
  <si>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</si>
  <si>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</si>
  <si>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</si>
  <si>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</si>
  <si>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</si>
  <si>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</si>
  <si>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</si>
  <si>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</si>
  <si>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</si>
  <si>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</si>
  <si>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</si>
  <si>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</si>
  <si>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</si>
  <si>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</si>
  <si>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</si>
  <si>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</si>
  <si>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</si>
  <si>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</si>
  <si>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</si>
  <si>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</si>
  <si>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</si>
  <si>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</si>
  <si>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</si>
  <si>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</si>
  <si>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</si>
  <si>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</si>
  <si>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</si>
  <si>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</si>
  <si>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</si>
  <si>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</si>
  <si>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</si>
  <si>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</si>
  <si>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</si>
  <si>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</si>
  <si>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</si>
  <si>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</si>
  <si>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</si>
  <si>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</si>
  <si>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</si>
  <si>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</si>
  <si>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</si>
  <si>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</si>
  <si>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</si>
  <si>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</si>
  <si>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</si>
  <si>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</si>
  <si>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</si>
  <si>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</si>
  <si>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</si>
  <si>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</si>
  <si>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</si>
  <si>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</si>
  <si>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</si>
  <si>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</si>
  <si>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</si>
  <si>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</si>
  <si>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</si>
  <si>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</si>
  <si>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</si>
  <si>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</si>
  <si>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</si>
  <si>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</si>
  <si>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</si>
  <si>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</si>
  <si>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</si>
  <si>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</si>
  <si>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</si>
  <si>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</si>
  <si>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</si>
  <si>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</si>
  <si>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</si>
  <si>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</si>
  <si>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</si>
  <si>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</si>
  <si>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</si>
  <si>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</si>
  <si>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</si>
  <si>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</si>
  <si>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</si>
  <si>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</si>
  <si>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</si>
  <si>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</si>
  <si>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</si>
  <si>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</si>
  <si>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</si>
  <si>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</si>
  <si>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</si>
  <si>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</si>
  <si>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</si>
  <si>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</si>
  <si>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</si>
  <si>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</si>
  <si>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</si>
  <si>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</si>
  <si>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</si>
  <si>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</si>
  <si>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</si>
  <si>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</si>
  <si>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</si>
  <si>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</si>
  <si>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</si>
  <si>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</si>
  <si>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</si>
  <si>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</si>
  <si>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</si>
  <si>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</si>
  <si>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</si>
  <si>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</si>
  <si>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</si>
  <si>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</si>
  <si>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</si>
  <si>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</si>
  <si>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</si>
  <si>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</si>
  <si>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</si>
  <si>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</si>
  <si>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</si>
  <si>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</si>
  <si>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</si>
  <si>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</si>
  <si>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</si>
  <si>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</si>
  <si>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</si>
  <si>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</si>
  <si>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</si>
  <si>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</si>
  <si>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</si>
  <si>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</si>
  <si>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</si>
  <si>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</si>
  <si>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</si>
  <si>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</si>
  <si>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</si>
  <si>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</si>
  <si>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</si>
  <si>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</si>
  <si>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</si>
  <si>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</si>
  <si>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</si>
  <si>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</si>
  <si>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</si>
  <si>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</si>
  <si>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</si>
  <si>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</si>
  <si>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</si>
  <si>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</si>
  <si>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</si>
  <si>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</si>
  <si>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</si>
  <si>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</si>
  <si>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</si>
  <si>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</si>
  <si>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</si>
  <si>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</si>
  <si>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</si>
  <si>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</si>
  <si>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</si>
  <si>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</si>
  <si>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</si>
  <si>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</si>
  <si>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</si>
  <si>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</si>
  <si>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</si>
  <si>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</si>
  <si>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</si>
  <si>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</si>
  <si>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</si>
  <si>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</si>
  <si>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</si>
  <si>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</si>
  <si>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</si>
  <si>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</si>
  <si>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</si>
  <si>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</si>
  <si>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</si>
  <si>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</si>
  <si>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</si>
  <si>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</si>
  <si>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</si>
  <si>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</si>
  <si>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</si>
  <si>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</si>
  <si>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</si>
  <si>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</si>
  <si>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</si>
  <si>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</si>
  <si>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</si>
  <si>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</si>
  <si>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</si>
  <si>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</si>
  <si>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</si>
  <si>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</si>
  <si>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</si>
  <si>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</si>
  <si>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</si>
  <si>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</si>
  <si>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</si>
  <si>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</si>
  <si>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</si>
  <si>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</si>
  <si>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</si>
  <si>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</si>
  <si>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</si>
  <si>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</si>
  <si>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</si>
  <si>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</si>
  <si>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</si>
  <si>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</si>
  <si>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</si>
  <si>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</si>
  <si>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</si>
  <si>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</si>
  <si>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</si>
  <si>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</si>
  <si>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</si>
  <si>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</si>
  <si>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</si>
  <si>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</si>
  <si>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</si>
  <si>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</si>
  <si>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</si>
  <si>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</si>
  <si>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</si>
  <si>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</si>
  <si>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</si>
  <si>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</si>
  <si>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</si>
  <si>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</si>
  <si>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</si>
  <si>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</si>
  <si>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</si>
  <si>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</si>
  <si>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</si>
  <si>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</si>
  <si>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</si>
  <si>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</si>
  <si>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</si>
  <si>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</si>
  <si>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</si>
  <si>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</si>
  <si>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</si>
  <si>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</si>
  <si>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</si>
  <si>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</si>
  <si>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</si>
  <si>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</si>
  <si>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</si>
  <si>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</si>
  <si>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</si>
  <si>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</si>
  <si>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</si>
  <si>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</si>
  <si>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</si>
  <si>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</si>
  <si>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</si>
  <si>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</si>
  <si>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</si>
  <si>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</si>
  <si>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</si>
  <si>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</si>
  <si>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</si>
  <si>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</si>
  <si>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</si>
  <si>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</si>
  <si>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</si>
  <si>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</si>
  <si>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</si>
  <si>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</si>
  <si>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</si>
  <si>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</si>
  <si>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</si>
  <si>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</si>
  <si>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</si>
  <si>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</si>
  <si>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</si>
  <si>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</si>
  <si>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</si>
  <si>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</si>
  <si>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</si>
  <si>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</si>
  <si>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</si>
  <si>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</si>
  <si>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</si>
  <si>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</si>
  <si>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</si>
  <si>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</si>
  <si>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</si>
  <si>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</si>
  <si>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</si>
  <si>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</si>
  <si>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</si>
  <si>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</si>
  <si>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</si>
  <si>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</si>
  <si>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</si>
  <si>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</si>
  <si>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</si>
  <si>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</si>
  <si>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</si>
  <si>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</si>
  <si>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</si>
  <si>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</si>
  <si>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</si>
  <si>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</si>
  <si>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</si>
  <si>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</si>
  <si>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</si>
  <si>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</si>
  <si>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</si>
  <si>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</si>
  <si>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</si>
  <si>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</si>
  <si>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</si>
  <si>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</si>
  <si>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</si>
  <si>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</si>
  <si>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</si>
  <si>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</si>
  <si>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</si>
  <si>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</si>
  <si>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</si>
  <si>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</si>
  <si>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</si>
  <si>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</si>
  <si>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</si>
  <si>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</si>
  <si>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</si>
  <si>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</si>
  <si>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</si>
  <si>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</si>
  <si>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</si>
  <si>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</si>
  <si>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</si>
  <si>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</si>
  <si>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</si>
  <si>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</si>
  <si>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</si>
  <si>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</si>
  <si>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</si>
  <si>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</si>
  <si>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</si>
  <si>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</si>
  <si>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</si>
  <si>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</si>
  <si>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</si>
  <si>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</si>
  <si>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</si>
  <si>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</si>
  <si>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</si>
  <si>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</si>
  <si>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</si>
  <si>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</si>
  <si>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</si>
  <si>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</si>
  <si>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</si>
  <si>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</si>
  <si>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</si>
  <si>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</si>
  <si>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</si>
  <si>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</si>
  <si>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</si>
  <si>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</si>
  <si>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</si>
  <si>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</si>
  <si>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</si>
  <si>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</si>
  <si>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</si>
  <si>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</si>
  <si>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</si>
  <si>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</si>
  <si>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</si>
  <si>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</si>
  <si>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</si>
  <si>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</si>
  <si>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</si>
  <si>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</si>
  <si>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</si>
  <si>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</si>
  <si>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</si>
  <si>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</si>
  <si>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</si>
  <si>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</si>
  <si>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</si>
  <si>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</si>
  <si>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</si>
  <si>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</si>
  <si>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</si>
  <si>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</si>
  <si>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</si>
  <si>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</si>
  <si>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</si>
  <si>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</si>
  <si>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</si>
  <si>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</si>
  <si>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</si>
  <si>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</si>
  <si>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</si>
  <si>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</si>
  <si>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</si>
  <si>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</si>
  <si>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</si>
  <si>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</si>
  <si>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</si>
  <si>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</si>
  <si>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</si>
  <si>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</si>
  <si>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</si>
  <si>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</si>
  <si>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</si>
  <si>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</si>
  <si>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</si>
  <si>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</si>
  <si>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</si>
  <si>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</si>
  <si>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</si>
  <si>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</si>
  <si>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</si>
  <si>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</si>
  <si>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</si>
  <si>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</si>
  <si>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</si>
  <si>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</si>
  <si>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</si>
  <si>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</si>
  <si>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</si>
  <si>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</si>
  <si>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</si>
  <si>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</si>
  <si>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</si>
  <si>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</si>
  <si>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</si>
  <si>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</si>
  <si>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</si>
  <si>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</si>
  <si>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</si>
  <si>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</si>
  <si>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</si>
  <si>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</si>
  <si>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</si>
  <si>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</si>
  <si>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</si>
  <si>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</si>
  <si>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</si>
  <si>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</si>
  <si>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</si>
  <si>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</si>
  <si>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</si>
  <si>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</si>
  <si>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</si>
  <si>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</si>
  <si>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</si>
  <si>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</si>
  <si>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</si>
  <si>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</si>
  <si>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</si>
  <si>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</si>
  <si>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</si>
  <si>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</si>
  <si>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</si>
  <si>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</si>
  <si>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</si>
  <si>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</si>
  <si>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</si>
  <si>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</si>
  <si>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</si>
  <si>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</si>
  <si>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</si>
  <si>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</si>
  <si>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</si>
  <si>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</si>
  <si>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</si>
  <si>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</si>
  <si>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</si>
  <si>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</si>
  <si>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</si>
  <si>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</si>
  <si>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</si>
  <si>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</si>
  <si>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</si>
  <si>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</si>
  <si>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</si>
  <si>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</si>
  <si>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</si>
  <si>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</si>
  <si>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</si>
  <si>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</si>
  <si>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</si>
  <si>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</si>
  <si>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</si>
  <si>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</si>
  <si>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</si>
  <si>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</si>
  <si>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</si>
  <si>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</si>
  <si>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</si>
  <si>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</si>
  <si>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</si>
  <si>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</si>
  <si>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</si>
  <si>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</si>
  <si>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</si>
  <si>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</si>
  <si>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</si>
  <si>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</si>
  <si>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</si>
  <si>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</si>
  <si>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</si>
  <si>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</si>
  <si>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</si>
  <si>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</si>
  <si>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</si>
  <si>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</si>
  <si>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</si>
  <si>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</si>
  <si>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</si>
  <si>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</si>
  <si>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</si>
  <si>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</si>
  <si>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</si>
  <si>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</si>
  <si>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</si>
  <si>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</si>
  <si>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</si>
  <si>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</si>
  <si>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</si>
  <si>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</si>
  <si>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</si>
  <si>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</si>
  <si>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</si>
  <si>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</si>
  <si>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</si>
  <si>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</si>
  <si>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</si>
  <si>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</si>
  <si>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</si>
  <si>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</si>
  <si>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</si>
  <si>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</si>
  <si>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</si>
  <si>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</si>
  <si>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</si>
  <si>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</si>
  <si>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</si>
  <si>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</si>
  <si>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</si>
  <si>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</si>
  <si>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</si>
  <si>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</si>
  <si>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</si>
  <si>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</si>
  <si>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</si>
  <si>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</si>
  <si>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</si>
  <si>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</si>
  <si>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</si>
  <si>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</si>
  <si>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</si>
  <si>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</si>
  <si>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</si>
  <si>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</si>
  <si>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</si>
  <si>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</si>
  <si>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</si>
  <si>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</si>
  <si>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</si>
  <si>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</si>
  <si>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</si>
  <si>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</si>
  <si>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</si>
  <si>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</si>
  <si>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</si>
  <si>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</si>
  <si>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</si>
  <si>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</si>
  <si>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</si>
  <si>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</si>
  <si>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</si>
  <si>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</si>
  <si>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</si>
  <si>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</si>
  <si>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</si>
  <si>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</si>
  <si>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</si>
  <si>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</si>
  <si>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</si>
  <si>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</si>
  <si>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</si>
  <si>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</si>
  <si>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</si>
  <si>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</si>
  <si>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</si>
  <si>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</si>
  <si>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</si>
  <si>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</si>
  <si>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</si>
  <si>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</si>
  <si>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</si>
  <si>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</si>
  <si>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</si>
  <si>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</si>
  <si>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</si>
  <si>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</si>
  <si>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</si>
  <si>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</si>
  <si>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</si>
  <si>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</si>
  <si>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</si>
  <si>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</si>
  <si>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</si>
  <si>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</si>
  <si>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</si>
  <si>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</si>
  <si>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</si>
  <si>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</si>
  <si>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</si>
  <si>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</si>
  <si>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</si>
  <si>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</si>
  <si>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</si>
  <si>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</si>
  <si>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</si>
  <si>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</si>
  <si>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</si>
  <si>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</si>
  <si>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</si>
  <si>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</si>
  <si>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</si>
  <si>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</si>
  <si>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</si>
  <si>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</si>
  <si>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</si>
  <si>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</si>
  <si>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</si>
  <si>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</si>
  <si>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</si>
  <si>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</si>
  <si>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</si>
  <si>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</si>
  <si>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</si>
  <si>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</si>
  <si>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</si>
  <si>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</si>
  <si>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</si>
  <si>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</si>
  <si>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</si>
  <si>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</si>
  <si>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</si>
  <si>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</si>
  <si>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</si>
  <si>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</si>
  <si>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</si>
  <si>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</si>
  <si>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</si>
  <si>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</si>
  <si>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</si>
  <si>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</si>
  <si>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</si>
  <si>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</si>
  <si>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</si>
  <si>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</si>
  <si>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</si>
  <si>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</si>
  <si>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</si>
  <si>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</si>
  <si>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</si>
  <si>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</si>
  <si>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</si>
  <si>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</si>
  <si>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</si>
  <si>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</si>
  <si>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</si>
  <si>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</si>
  <si>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</si>
  <si>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</si>
  <si>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</si>
  <si>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</si>
  <si>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</si>
  <si>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</si>
  <si>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</si>
  <si>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</si>
  <si>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</si>
  <si>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</si>
  <si>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</si>
  <si>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</si>
  <si>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</si>
  <si>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</si>
  <si>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</si>
  <si>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</si>
  <si>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</si>
  <si>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</si>
  <si>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</si>
  <si>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</si>
  <si>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</si>
  <si>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</si>
  <si>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</si>
  <si>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</si>
  <si>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</si>
  <si>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</si>
  <si>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</si>
  <si>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</si>
  <si>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</si>
  <si>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</si>
  <si>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</si>
  <si>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</si>
  <si>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</si>
  <si>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</si>
  <si>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</si>
  <si>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</si>
  <si>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</si>
  <si>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</si>
  <si>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</si>
  <si>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</si>
  <si>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</si>
  <si>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</si>
  <si>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</si>
  <si>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</si>
  <si>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</si>
  <si>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</si>
  <si>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</si>
  <si>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</si>
  <si>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</si>
  <si>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</si>
  <si>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</si>
  <si>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</si>
  <si>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</si>
  <si>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</si>
  <si>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</si>
  <si>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</si>
  <si>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</si>
  <si>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</si>
  <si>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</si>
  <si>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</si>
  <si>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</si>
  <si>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</si>
  <si>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</si>
  <si>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</si>
  <si>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</si>
  <si>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</si>
  <si>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</si>
  <si>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</si>
  <si>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</si>
  <si>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</si>
  <si>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</si>
  <si>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</si>
  <si>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</si>
  <si>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</si>
  <si>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</si>
  <si>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</si>
  <si>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</si>
  <si>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</si>
  <si>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</si>
  <si>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</si>
  <si>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</si>
  <si>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</si>
  <si>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</si>
  <si>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</si>
  <si>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</si>
  <si>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</si>
  <si>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</si>
  <si>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</si>
  <si>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</si>
  <si>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</si>
  <si>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</si>
  <si>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</si>
  <si>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</si>
  <si>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</si>
  <si>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</si>
  <si>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</si>
  <si>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</si>
  <si>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</si>
  <si>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</si>
  <si>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</si>
  <si>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</si>
  <si>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</si>
  <si>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</si>
  <si>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</si>
  <si>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</si>
  <si>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</si>
  <si>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</si>
  <si>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</si>
  <si>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</si>
  <si>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</si>
  <si>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</si>
  <si>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</si>
  <si>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</si>
  <si>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</si>
  <si>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</si>
  <si>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</si>
  <si>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</si>
  <si>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</si>
  <si>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</si>
  <si>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</si>
  <si>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</si>
  <si>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</si>
  <si>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</si>
  <si>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</si>
  <si>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</si>
  <si>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</si>
  <si>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</si>
  <si>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</si>
  <si>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</si>
  <si>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</si>
  <si>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</si>
  <si>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</si>
  <si>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</si>
  <si>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</si>
  <si>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</si>
  <si>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</si>
  <si>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</si>
  <si>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</si>
  <si>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</si>
  <si>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</si>
  <si>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</si>
  <si>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</si>
  <si>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</si>
  <si>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</si>
  <si>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</si>
  <si>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</si>
  <si>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</si>
  <si>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</si>
  <si>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</si>
  <si>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</si>
  <si>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</si>
  <si>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</si>
  <si>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</si>
  <si>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</si>
  <si>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</si>
  <si>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</si>
  <si>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</si>
  <si>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</si>
  <si>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</si>
  <si>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</si>
  <si>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</si>
  <si>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</si>
  <si>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</si>
  <si>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</si>
  <si>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</si>
  <si>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</si>
  <si>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</si>
  <si>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</si>
  <si>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</si>
  <si>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</si>
  <si>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</si>
  <si>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</si>
  <si>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</si>
  <si>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</si>
  <si>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</si>
  <si>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</si>
  <si>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</si>
  <si>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</si>
  <si>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</si>
  <si>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</si>
  <si>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</si>
  <si>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</si>
  <si>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</si>
  <si>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</si>
  <si>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</si>
  <si>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</si>
  <si>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</si>
  <si>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</si>
  <si>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</si>
  <si>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</si>
  <si>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</si>
  <si>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</si>
  <si>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</si>
  <si>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</si>
  <si>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</si>
  <si>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</si>
  <si>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</si>
  <si>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</si>
  <si>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</si>
  <si>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</si>
  <si>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</si>
  <si>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</si>
  <si>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</si>
  <si>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</si>
  <si>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</si>
  <si>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</si>
  <si>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</si>
  <si>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</si>
  <si>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</si>
  <si>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</si>
  <si>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</si>
  <si>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</si>
  <si>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</si>
  <si>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</si>
  <si>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</si>
  <si>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</si>
  <si>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</si>
  <si>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</si>
  <si>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</si>
  <si>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</si>
  <si>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</si>
  <si>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</si>
  <si>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</si>
  <si>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</si>
  <si>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</si>
  <si>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</si>
  <si>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</si>
  <si>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</si>
  <si>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</si>
  <si>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</si>
  <si>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</si>
  <si>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</si>
  <si>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</si>
  <si>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</si>
  <si>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</si>
  <si>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</si>
  <si>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</si>
  <si>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</si>
  <si>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</si>
  <si>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</si>
  <si>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</si>
  <si>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</si>
  <si>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</si>
  <si>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</si>
  <si>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</si>
  <si>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</si>
  <si>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</si>
  <si>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</si>
  <si>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</si>
  <si>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</si>
  <si>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</si>
  <si>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</si>
  <si>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</si>
  <si>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</si>
  <si>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</si>
  <si>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</si>
  <si>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</si>
  <si>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</si>
  <si>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</si>
  <si>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</si>
  <si>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</si>
  <si>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</si>
  <si>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</si>
  <si>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</si>
  <si>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</si>
  <si>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</si>
  <si>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</si>
  <si>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</si>
  <si>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</si>
  <si>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</si>
  <si>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</si>
  <si>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</si>
  <si>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</si>
  <si>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</si>
  <si>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</si>
  <si>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</si>
  <si>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</si>
  <si>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</si>
  <si>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</si>
  <si>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</si>
  <si>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</si>
  <si>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</si>
  <si>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</si>
  <si>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</si>
  <si>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</si>
  <si>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</si>
  <si>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</si>
  <si>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</si>
  <si>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</si>
  <si>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</si>
  <si>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</si>
  <si>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</si>
  <si>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</si>
  <si>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</si>
  <si>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</si>
  <si>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</si>
  <si>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</si>
  <si>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</si>
  <si>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</si>
  <si>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</si>
  <si>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</si>
  <si>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</si>
  <si>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</si>
  <si>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</si>
  <si>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</si>
  <si>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</si>
  <si>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</si>
  <si>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</si>
  <si>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</si>
  <si>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</si>
  <si>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</si>
  <si>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</si>
  <si>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</si>
  <si>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</si>
  <si>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</si>
  <si>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</si>
  <si>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</si>
  <si>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</si>
  <si>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</si>
  <si>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</si>
  <si>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</si>
  <si>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</si>
  <si>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</si>
  <si>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</si>
  <si>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</si>
  <si>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</si>
  <si>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</si>
  <si>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</si>
  <si>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</si>
  <si>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</si>
  <si>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</si>
  <si>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</si>
  <si>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</si>
  <si>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</si>
  <si>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</si>
  <si>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</si>
  <si>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</si>
  <si>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</si>
  <si>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</si>
  <si>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</si>
  <si>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</si>
  <si>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</si>
  <si>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</si>
  <si>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</si>
  <si>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</si>
  <si>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</si>
  <si>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</si>
  <si>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</si>
  <si>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</si>
  <si>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</si>
  <si>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</si>
  <si>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</si>
  <si>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</si>
  <si>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</si>
  <si>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</si>
  <si>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</si>
  <si>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</si>
  <si>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</si>
  <si>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</si>
  <si>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</si>
  <si>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</si>
  <si>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</si>
  <si>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</si>
  <si>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</si>
  <si>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</si>
  <si>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</si>
  <si>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</si>
  <si>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</si>
  <si>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</si>
  <si>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</si>
  <si>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</si>
  <si>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</si>
  <si>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</si>
  <si>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</si>
  <si>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</si>
  <si>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</si>
  <si>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</si>
  <si>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</si>
  <si>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</si>
  <si>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</si>
  <si>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</si>
  <si>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</si>
  <si>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</si>
  <si>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</si>
  <si>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</si>
  <si>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</si>
  <si>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</si>
  <si>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</si>
  <si>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</si>
  <si>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</si>
  <si>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</si>
  <si>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</si>
  <si>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</si>
  <si>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</si>
  <si>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</si>
  <si>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</si>
  <si>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</si>
  <si>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</si>
  <si>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</si>
  <si>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</si>
  <si>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</si>
  <si>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</si>
  <si>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</si>
  <si>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</si>
  <si>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</si>
  <si>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</si>
  <si>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</si>
  <si>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</si>
  <si>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</si>
  <si>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</si>
  <si>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</si>
  <si>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</si>
  <si>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</si>
  <si>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</si>
  <si>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</si>
  <si>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</si>
  <si>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</si>
  <si>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</si>
  <si>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</si>
  <si>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</si>
  <si>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</si>
  <si>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</si>
  <si>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</si>
  <si>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</si>
  <si>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</si>
  <si>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</si>
  <si>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</si>
  <si>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</si>
  <si>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</si>
  <si>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</si>
  <si>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</si>
  <si>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</si>
  <si>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</si>
  <si>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</si>
  <si>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</si>
  <si>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</si>
  <si>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</si>
  <si>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</si>
  <si>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</si>
  <si>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</si>
  <si>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</si>
  <si>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</si>
  <si>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</si>
  <si>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</si>
  <si>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</si>
  <si>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</si>
  <si>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</si>
  <si>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</si>
  <si>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</si>
  <si>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</si>
  <si>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</si>
  <si>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</si>
  <si>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</si>
  <si>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</si>
  <si>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</si>
  <si>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</si>
  <si>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</si>
  <si>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</si>
  <si>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</si>
  <si>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</si>
  <si>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</si>
  <si>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</si>
  <si>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</si>
  <si>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</si>
  <si>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</si>
  <si>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</si>
  <si>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</si>
  <si>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</si>
  <si>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</si>
  <si>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</si>
  <si>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</si>
  <si>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</si>
  <si>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</si>
  <si>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</si>
  <si>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</si>
  <si>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</si>
  <si>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</si>
  <si>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</si>
  <si>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</si>
  <si>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</si>
  <si>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</si>
  <si>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</si>
  <si>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</si>
  <si>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</si>
  <si>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</si>
  <si>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</si>
  <si>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</si>
  <si>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</si>
  <si>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</si>
  <si>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</si>
  <si>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</si>
  <si>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</si>
  <si>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</si>
  <si>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</si>
  <si>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</si>
  <si>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</si>
  <si>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</si>
  <si>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</si>
  <si>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</si>
  <si>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</si>
  <si>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</si>
  <si>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</si>
  <si>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</si>
  <si>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</si>
  <si>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</si>
  <si>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</si>
  <si>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</si>
  <si>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</si>
  <si>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</si>
  <si>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</si>
  <si>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</si>
  <si>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</si>
  <si>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</si>
  <si>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</si>
  <si>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</si>
  <si>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</si>
  <si>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</si>
  <si>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</si>
  <si>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</si>
  <si>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</si>
  <si>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</si>
  <si>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</si>
  <si>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</si>
  <si>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</si>
  <si>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</si>
  <si>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</si>
  <si>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</si>
  <si>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</si>
  <si>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</si>
  <si>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</si>
  <si>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</si>
  <si>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</si>
  <si>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</si>
  <si>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</si>
  <si>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</si>
  <si>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</si>
  <si>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</si>
  <si>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</si>
  <si>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</si>
  <si>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</si>
  <si>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</si>
  <si>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</si>
  <si>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</si>
  <si>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</si>
  <si>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</si>
  <si>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</si>
  <si>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</si>
  <si>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</si>
  <si>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</si>
  <si>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</si>
  <si>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</si>
  <si>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</si>
  <si>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</si>
  <si>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</si>
  <si>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</si>
  <si>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</si>
  <si>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</si>
  <si>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</si>
  <si>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</si>
  <si>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</si>
  <si>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</si>
  <si>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</si>
  <si>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</si>
  <si>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</si>
  <si>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</si>
  <si>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</si>
  <si>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</si>
  <si>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</si>
  <si>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</si>
  <si>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</si>
  <si>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</si>
  <si>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</si>
  <si>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</si>
  <si>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</si>
  <si>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</si>
  <si>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</si>
  <si>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</si>
  <si>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</si>
  <si>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</si>
  <si>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</si>
  <si>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</si>
  <si>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</si>
  <si>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</si>
  <si>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</si>
  <si>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</si>
  <si>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</si>
  <si>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</si>
  <si>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</si>
  <si>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</si>
  <si>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</si>
  <si>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</si>
  <si>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</si>
  <si>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</si>
  <si>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</si>
  <si>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</si>
  <si>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</si>
  <si>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</si>
  <si>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</si>
  <si>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</si>
  <si>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</si>
  <si>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</si>
  <si>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</si>
  <si>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</si>
  <si>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</si>
  <si>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</si>
  <si>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</si>
  <si>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</si>
  <si>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</si>
  <si>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</si>
  <si>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</si>
  <si>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</si>
  <si>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</si>
  <si>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</si>
  <si>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</si>
  <si>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</si>
  <si>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</si>
  <si>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</si>
  <si>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</si>
  <si>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</si>
  <si>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</si>
  <si>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</si>
  <si>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</si>
  <si>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</si>
  <si>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</si>
  <si>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</si>
  <si>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</si>
  <si>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</si>
  <si>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</si>
  <si>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</si>
  <si>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</si>
  <si>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</si>
  <si>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</si>
  <si>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</si>
  <si>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</si>
  <si>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</si>
  <si>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</si>
  <si>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</si>
  <si>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</si>
  <si>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</si>
  <si>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</si>
  <si>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</si>
  <si>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</si>
  <si>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</si>
  <si>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</si>
  <si>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</si>
  <si>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</si>
  <si>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</si>
  <si>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</si>
  <si>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</si>
  <si>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</si>
  <si>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</si>
  <si>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</si>
  <si>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</si>
  <si>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</si>
  <si>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</si>
  <si>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</si>
  <si>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</si>
  <si>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</si>
  <si>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</si>
  <si>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</si>
  <si>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</si>
  <si>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</si>
  <si>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</si>
  <si>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</si>
  <si>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</si>
  <si>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</si>
  <si>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</si>
  <si>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</si>
  <si>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</si>
  <si>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</si>
  <si>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</si>
  <si>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</si>
  <si>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</si>
  <si>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</si>
  <si>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</si>
  <si>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</si>
  <si>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</si>
  <si>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</si>
  <si>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</si>
  <si>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</si>
  <si>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</si>
  <si>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</si>
  <si>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</si>
  <si>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</si>
  <si>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</si>
  <si>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</si>
  <si>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</si>
  <si>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</si>
  <si>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</si>
  <si>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</si>
  <si>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</si>
  <si>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</si>
  <si>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</si>
  <si>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</si>
  <si>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</si>
  <si>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</si>
  <si>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</si>
  <si>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</si>
  <si>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</si>
  <si>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</si>
  <si>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</si>
  <si>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</si>
  <si>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</si>
  <si>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</si>
  <si>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</si>
  <si>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</si>
  <si>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</si>
  <si>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</si>
  <si>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</si>
  <si>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</si>
  <si>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</si>
  <si>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</si>
  <si>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</si>
  <si>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</si>
  <si>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</si>
  <si>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</si>
  <si>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</si>
  <si>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</si>
  <si>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</si>
  <si>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</si>
  <si>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</si>
  <si>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</si>
  <si>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</si>
  <si>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</si>
  <si>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</si>
  <si>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</si>
  <si>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</si>
  <si>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</si>
  <si>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</si>
  <si>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</si>
  <si>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</si>
  <si>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</si>
  <si>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</si>
  <si>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</si>
  <si>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</si>
  <si>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</si>
  <si>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</si>
  <si>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</si>
  <si>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</si>
  <si>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</si>
  <si>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</si>
  <si>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</si>
  <si>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</si>
  <si>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</si>
  <si>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</si>
  <si>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</si>
  <si>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</si>
  <si>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</si>
  <si>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</si>
  <si>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</si>
  <si>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</si>
  <si>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</si>
  <si>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</si>
  <si>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</si>
  <si>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</si>
  <si>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</si>
  <si>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</si>
  <si>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</si>
  <si>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</si>
  <si>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</si>
  <si>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</si>
  <si>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</si>
  <si>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</si>
  <si>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</si>
  <si>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</si>
  <si>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</si>
  <si>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</si>
  <si>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</si>
  <si>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</si>
  <si>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</si>
  <si>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</si>
  <si>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</si>
  <si>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</si>
  <si>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</si>
  <si>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</si>
  <si>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</si>
  <si>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</si>
  <si>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</si>
  <si>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</si>
  <si>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</si>
  <si>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</si>
  <si>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</si>
  <si>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</si>
  <si>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</si>
  <si>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</si>
  <si>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</si>
  <si>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</si>
  <si>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</si>
  <si>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</si>
  <si>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</si>
  <si>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</si>
  <si>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</si>
  <si>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</si>
  <si>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</si>
  <si>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</si>
  <si>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</si>
  <si>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</si>
  <si>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</si>
  <si>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</si>
  <si>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</si>
  <si>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</si>
  <si>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</si>
  <si>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</si>
  <si>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</si>
  <si>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</si>
  <si>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</si>
  <si>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</si>
  <si>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</si>
  <si>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</si>
  <si>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</si>
  <si>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</si>
  <si>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</si>
  <si>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</si>
  <si>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</si>
  <si>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</si>
  <si>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</si>
  <si>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</si>
  <si>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</si>
  <si>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</si>
  <si>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</si>
  <si>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</si>
  <si>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</si>
  <si>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</si>
  <si>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</si>
  <si>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</si>
  <si>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</si>
  <si>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</si>
  <si>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</si>
  <si>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</si>
  <si>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</si>
  <si>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</si>
  <si>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</si>
  <si>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</si>
  <si>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</si>
  <si>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</si>
  <si>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</si>
  <si>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</si>
  <si>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</si>
  <si>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</si>
  <si>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</si>
  <si>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</si>
  <si>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</si>
  <si>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</si>
  <si>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</si>
  <si>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</si>
  <si>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</si>
  <si>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</si>
  <si>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</si>
  <si>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</si>
  <si>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</si>
  <si>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</si>
  <si>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</si>
  <si>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</si>
  <si>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</si>
  <si>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</si>
  <si>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</si>
  <si>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</si>
  <si>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</si>
  <si>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</si>
  <si>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</si>
  <si>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</si>
  <si>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</si>
  <si>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</si>
  <si>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</si>
  <si>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</si>
  <si>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</si>
  <si>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</si>
  <si>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</si>
  <si>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</si>
  <si>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</si>
  <si>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</si>
  <si>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</si>
  <si>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</si>
  <si>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</si>
  <si>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</si>
  <si>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</si>
  <si>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</si>
  <si>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</si>
  <si>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</si>
  <si>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</si>
  <si>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</si>
  <si>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</si>
  <si>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</si>
  <si>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</si>
  <si>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</si>
  <si>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</si>
  <si>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</si>
  <si>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</si>
  <si>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</si>
  <si>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</si>
  <si>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</si>
  <si>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</si>
  <si>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</si>
  <si>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</si>
  <si>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</si>
  <si>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</si>
  <si>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</si>
  <si>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</si>
  <si>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</si>
  <si>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</si>
  <si>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</si>
  <si>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</si>
  <si>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</si>
  <si>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</si>
  <si>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</si>
  <si>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</si>
  <si>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</si>
  <si>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</si>
  <si>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</si>
  <si>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</si>
  <si>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</si>
  <si>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</si>
  <si>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</si>
  <si>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</si>
  <si>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</si>
  <si>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</si>
  <si>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</si>
  <si>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</si>
  <si>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</si>
  <si>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</si>
  <si>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</si>
  <si>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</si>
  <si>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</si>
  <si>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</si>
  <si>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</si>
  <si>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</si>
  <si>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</si>
  <si>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</si>
  <si>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</si>
  <si>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</si>
  <si>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</si>
  <si>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</si>
  <si>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</si>
  <si>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</si>
  <si>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</si>
  <si>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</si>
  <si>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</si>
  <si>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</si>
  <si>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</si>
  <si>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</si>
  <si>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</si>
  <si>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</si>
  <si>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</si>
  <si>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</si>
  <si>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</si>
  <si>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</si>
  <si>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</si>
  <si>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</si>
  <si>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</si>
  <si>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</si>
  <si>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</si>
  <si>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</si>
  <si>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</si>
  <si>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</si>
  <si>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</si>
  <si>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</si>
  <si>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</si>
  <si>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</si>
  <si>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</si>
  <si>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</si>
  <si>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</si>
  <si>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</si>
  <si>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</si>
  <si>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</si>
  <si>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</si>
  <si>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</si>
  <si>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</si>
  <si>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</si>
  <si>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</si>
  <si>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</si>
  <si>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</si>
  <si>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</si>
  <si>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</si>
  <si>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</si>
  <si>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</si>
  <si>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</si>
  <si>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</si>
  <si>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</si>
  <si>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</si>
  <si>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</si>
  <si>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</si>
  <si>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</si>
  <si>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</si>
  <si>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</si>
  <si>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</si>
  <si>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</si>
  <si>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</si>
  <si>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</si>
  <si>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</si>
  <si>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</si>
  <si>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</si>
  <si>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</si>
  <si>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</si>
  <si>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</si>
  <si>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</si>
  <si>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</si>
  <si>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</si>
  <si>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</si>
  <si>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</si>
  <si>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</si>
  <si>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</si>
  <si>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</si>
  <si>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</si>
  <si>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</si>
  <si>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</si>
  <si>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</si>
  <si>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</si>
  <si>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</si>
  <si>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</si>
  <si>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</si>
  <si>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</si>
  <si>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</si>
  <si>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</si>
  <si>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</si>
  <si>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</si>
  <si>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</si>
  <si>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</si>
  <si>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</si>
  <si>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</si>
  <si>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</si>
  <si>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</si>
  <si>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</si>
  <si>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</si>
  <si>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</si>
  <si>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</si>
  <si>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</si>
  <si>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</si>
  <si>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</si>
  <si>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</si>
  <si>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</si>
  <si>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</si>
  <si>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</si>
  <si>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</si>
  <si>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</si>
  <si>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</si>
  <si>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</si>
  <si>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</si>
  <si>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</si>
  <si>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</si>
  <si>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</si>
  <si>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</si>
  <si>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</si>
  <si>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</si>
  <si>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</si>
  <si>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</si>
  <si>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</si>
  <si>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</si>
  <si>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</si>
  <si>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</si>
  <si>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</si>
  <si>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</si>
  <si>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</si>
  <si>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</si>
  <si>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</si>
  <si>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</si>
  <si>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</si>
  <si>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</si>
  <si>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</si>
  <si>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</si>
  <si>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</si>
  <si>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</si>
  <si>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</si>
  <si>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</si>
  <si>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</si>
  <si>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</si>
  <si>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</si>
  <si>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</si>
  <si>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</si>
  <si>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</si>
  <si>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</si>
  <si>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</si>
  <si>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</si>
  <si>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</si>
  <si>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</si>
  <si>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</si>
  <si>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</si>
  <si>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</si>
  <si>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</si>
  <si>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</si>
  <si>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</si>
  <si>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</si>
  <si>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</si>
  <si>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</si>
  <si>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</si>
  <si>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</si>
  <si>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</si>
  <si>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</si>
  <si>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</si>
  <si>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</si>
  <si>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</si>
  <si>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</si>
  <si>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</si>
  <si>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</si>
  <si>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</si>
  <si>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</si>
  <si>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</si>
  <si>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</si>
  <si>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</si>
  <si>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</si>
  <si>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</si>
  <si>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</si>
  <si>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</si>
  <si>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</si>
  <si>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</si>
  <si>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</si>
  <si>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</si>
  <si>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</si>
  <si>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</si>
  <si>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</si>
  <si>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</si>
  <si>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</si>
  <si>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</si>
  <si>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</si>
  <si>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</si>
  <si>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</si>
  <si>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</si>
  <si>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</si>
  <si>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</si>
  <si>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</si>
  <si>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</si>
  <si>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</si>
  <si>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</si>
  <si>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</si>
  <si>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</si>
  <si>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</si>
  <si>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</si>
  <si>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</si>
  <si>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</si>
  <si>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</si>
  <si>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</si>
  <si>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</si>
  <si>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</si>
  <si>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</si>
  <si>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</si>
  <si>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</si>
  <si>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</si>
  <si>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</si>
  <si>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</si>
  <si>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</si>
  <si>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</si>
  <si>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</si>
  <si>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</si>
  <si>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</si>
  <si>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</si>
  <si>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</si>
  <si>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</si>
  <si>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</si>
  <si>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</si>
  <si>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</si>
  <si>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</si>
  <si>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</si>
  <si>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</si>
  <si>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</si>
  <si>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</si>
  <si>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</si>
  <si>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</si>
  <si>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</si>
  <si>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</si>
  <si>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</si>
  <si>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</si>
  <si>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</si>
  <si>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</si>
  <si>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</si>
  <si>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</si>
  <si>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</si>
  <si>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</si>
  <si>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</si>
  <si>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</si>
  <si>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</si>
  <si>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</si>
  <si>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</si>
  <si>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</si>
  <si>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</si>
  <si>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</si>
  <si>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</si>
  <si>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</si>
  <si>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</si>
  <si>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</si>
  <si>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</si>
  <si>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</si>
  <si>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</si>
  <si>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</si>
  <si>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</si>
  <si>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</si>
  <si>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</si>
  <si>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</si>
  <si>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</si>
  <si>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</si>
  <si>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</si>
  <si>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</si>
  <si>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</si>
  <si>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</si>
  <si>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</si>
  <si>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</si>
  <si>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</si>
  <si>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</si>
  <si>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</si>
  <si>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</si>
  <si>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</si>
  <si>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</si>
  <si>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</si>
  <si>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</si>
  <si>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</si>
  <si>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</si>
  <si>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</si>
  <si>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</si>
  <si>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</si>
  <si>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</si>
  <si>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</si>
  <si>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</si>
  <si>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</si>
  <si>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</si>
  <si>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</si>
  <si>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</si>
  <si>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</si>
  <si>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</si>
  <si>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</si>
  <si>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</si>
  <si>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</si>
  <si>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</si>
  <si>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</si>
  <si>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</si>
  <si>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</si>
  <si>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</si>
  <si>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</si>
  <si>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</si>
  <si>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</si>
  <si>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</si>
  <si>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</si>
  <si>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</si>
  <si>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</si>
  <si>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</si>
  <si>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</si>
  <si>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</si>
  <si>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</si>
  <si>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</si>
  <si>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</si>
  <si>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</si>
  <si>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</si>
  <si>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</si>
  <si>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</si>
  <si>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</si>
  <si>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</si>
  <si>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</si>
  <si>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</si>
  <si>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</si>
  <si>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</si>
  <si>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</si>
  <si>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</si>
  <si>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</si>
  <si>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</si>
  <si>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</si>
  <si>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</si>
  <si>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</si>
  <si>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</si>
  <si>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</si>
  <si>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</si>
  <si>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</si>
  <si>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</si>
  <si>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</si>
  <si>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</si>
  <si>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</si>
  <si>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</si>
  <si>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</si>
  <si>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</si>
  <si>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</si>
  <si>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</si>
  <si>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</si>
  <si>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</si>
  <si>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</si>
  <si>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</si>
  <si>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</si>
  <si>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</si>
  <si>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</si>
  <si>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</si>
  <si>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</si>
  <si>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</si>
  <si>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</si>
  <si>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</si>
  <si>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</si>
  <si>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</si>
  <si>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</si>
  <si>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</si>
  <si>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</si>
  <si>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</si>
  <si>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</si>
  <si>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</si>
  <si>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</si>
  <si>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</si>
  <si>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</si>
  <si>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</si>
  <si>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</si>
  <si>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</si>
  <si>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</si>
  <si>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</si>
  <si>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</si>
  <si>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</si>
  <si>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</si>
  <si>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</si>
  <si>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</si>
  <si>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</si>
  <si>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</si>
  <si>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</si>
  <si>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</si>
  <si>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</si>
  <si>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</si>
  <si>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</si>
  <si>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</si>
  <si>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</si>
  <si>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</si>
  <si>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</si>
  <si>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</si>
  <si>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</si>
  <si>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</si>
  <si>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</si>
  <si>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</si>
  <si>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</si>
  <si>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</si>
  <si>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</si>
  <si>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</si>
  <si>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</si>
  <si>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</si>
  <si>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</si>
  <si>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</si>
  <si>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</si>
  <si>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</si>
  <si>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</si>
  <si>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</si>
  <si>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</si>
  <si>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</si>
  <si>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</si>
  <si>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</si>
  <si>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</si>
  <si>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</si>
  <si>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</si>
  <si>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</si>
  <si>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</si>
  <si>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</si>
  <si>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</si>
  <si>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</si>
  <si>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</si>
  <si>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</si>
  <si>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</si>
  <si>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</si>
  <si>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</si>
  <si>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</si>
  <si>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</si>
  <si>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</si>
  <si>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</si>
  <si>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</si>
  <si>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</si>
  <si>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</si>
  <si>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</si>
  <si>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</si>
  <si>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</si>
  <si>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</si>
  <si>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</si>
  <si>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</si>
  <si>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</si>
  <si>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</si>
  <si>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</si>
  <si>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</si>
  <si>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</si>
  <si>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</si>
  <si>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</si>
  <si>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</si>
  <si>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</si>
  <si>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</si>
  <si>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</si>
  <si>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</si>
  <si>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</si>
  <si>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</si>
  <si>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</si>
  <si>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</si>
  <si>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</si>
  <si>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</si>
  <si>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</si>
  <si>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</si>
  <si>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</si>
  <si>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</si>
  <si>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</si>
  <si>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</si>
  <si>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</si>
  <si>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</si>
  <si>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</si>
  <si>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</si>
  <si>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</si>
  <si>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</si>
  <si>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</si>
  <si>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</si>
  <si>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</si>
  <si>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</si>
  <si>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</si>
  <si>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</si>
  <si>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</si>
  <si>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</si>
  <si>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</si>
  <si>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</si>
  <si>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</si>
  <si>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</si>
  <si>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</si>
  <si>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</si>
  <si>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</si>
  <si>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</si>
  <si>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</si>
  <si>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</si>
  <si>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</si>
  <si>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</si>
  <si>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</si>
  <si>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</si>
  <si>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</si>
  <si>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</si>
  <si>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</si>
  <si>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</si>
  <si>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</si>
  <si>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</si>
  <si>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</si>
  <si>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</si>
  <si>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</si>
  <si>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</si>
  <si>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</si>
  <si>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</si>
  <si>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</si>
  <si>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</si>
  <si>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</si>
  <si>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</si>
  <si>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</si>
  <si>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</si>
  <si>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</si>
  <si>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</si>
  <si>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</si>
  <si>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</si>
  <si>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</si>
  <si>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</si>
  <si>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</si>
  <si>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</si>
  <si>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</si>
  <si>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</si>
  <si>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</si>
  <si>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</si>
  <si>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</si>
  <si>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</si>
  <si>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</si>
  <si>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</si>
  <si>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</si>
  <si>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</si>
  <si>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</si>
  <si>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</si>
  <si>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</si>
  <si>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</si>
  <si>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</si>
  <si>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</si>
  <si>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</si>
  <si>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</si>
  <si>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</si>
  <si>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</si>
  <si>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</si>
  <si>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</si>
  <si>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</si>
  <si>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</si>
  <si>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</si>
  <si>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</si>
  <si>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</si>
  <si>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</si>
  <si>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</si>
  <si>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</si>
  <si>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</si>
  <si>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</si>
  <si>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</si>
  <si>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</si>
  <si>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</si>
  <si>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</si>
  <si>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</si>
  <si>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</si>
  <si>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</si>
  <si>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</si>
  <si>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</si>
  <si>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</si>
  <si>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</si>
  <si>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</si>
  <si>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</si>
  <si>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</si>
  <si>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</si>
  <si>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</si>
  <si>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</si>
  <si>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</si>
  <si>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</si>
  <si>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</si>
  <si>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</si>
  <si>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</si>
  <si>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</si>
  <si>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</si>
  <si>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</si>
  <si>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</si>
  <si>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</si>
  <si>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</si>
  <si>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</si>
  <si>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</si>
  <si>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</si>
  <si>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</si>
  <si>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</si>
  <si>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</si>
  <si>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</si>
  <si>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</si>
  <si>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</si>
  <si>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</si>
  <si>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</si>
  <si>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</si>
  <si>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</si>
  <si>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</si>
  <si>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</si>
  <si>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</si>
  <si>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</si>
  <si>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</si>
  <si>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</si>
  <si>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</si>
  <si>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</si>
  <si>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</si>
  <si>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</si>
  <si>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</si>
  <si>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</si>
  <si>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</si>
  <si>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</si>
  <si>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</si>
  <si>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</si>
  <si>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</si>
  <si>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</si>
  <si>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</si>
  <si>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</si>
  <si>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</si>
  <si>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</si>
  <si>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</si>
  <si>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</si>
  <si>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</si>
  <si>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</si>
  <si>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</si>
  <si>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</si>
  <si>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</si>
  <si>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</si>
  <si>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</si>
  <si>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</si>
  <si>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</si>
  <si>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</si>
  <si>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</si>
  <si>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</si>
  <si>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</si>
  <si>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</si>
  <si>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</si>
  <si>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</si>
  <si>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</si>
  <si>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</si>
  <si>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</si>
  <si>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</si>
  <si>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</si>
  <si>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</si>
  <si>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</si>
  <si>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</si>
  <si>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</si>
  <si>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</si>
  <si>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</si>
  <si>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</si>
  <si>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</si>
  <si>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</si>
  <si>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</si>
  <si>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</si>
  <si>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</si>
  <si>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</si>
  <si>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</si>
  <si>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</si>
  <si>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</si>
  <si>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</si>
  <si>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</si>
  <si>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</si>
  <si>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</si>
  <si>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</si>
  <si>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</si>
  <si>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</si>
  <si>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</si>
  <si>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</si>
  <si>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</si>
  <si>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</si>
  <si>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</si>
  <si>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</si>
  <si>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</si>
  <si>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</si>
  <si>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</si>
  <si>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</si>
  <si>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</si>
  <si>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</si>
  <si>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</si>
  <si>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</si>
  <si>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</si>
  <si>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</si>
  <si>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</si>
  <si>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</si>
  <si>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</si>
  <si>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</si>
  <si>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</si>
  <si>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</si>
  <si>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</si>
  <si>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</si>
  <si>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</si>
  <si>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</si>
  <si>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</si>
  <si>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</si>
  <si>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</si>
  <si>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</si>
  <si>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</si>
  <si>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</si>
  <si>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</si>
  <si>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</si>
  <si>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</si>
  <si>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</si>
  <si>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</si>
  <si>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</si>
  <si>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</si>
  <si>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</si>
  <si>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</si>
  <si>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</si>
  <si>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</si>
  <si>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</si>
  <si>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</si>
  <si>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</si>
  <si>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</si>
  <si>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</si>
  <si>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</si>
  <si>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</si>
  <si>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</si>
  <si>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</si>
  <si>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</si>
  <si>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</si>
  <si>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</si>
  <si>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</si>
  <si>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</si>
  <si>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</si>
  <si>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</si>
  <si>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</si>
  <si>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</si>
  <si>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</si>
  <si>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</si>
  <si>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</si>
  <si>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</si>
  <si>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</si>
  <si>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</si>
  <si>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</si>
  <si>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</si>
  <si>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</si>
  <si>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</si>
  <si>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</si>
  <si>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</si>
  <si>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</si>
  <si>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</si>
  <si>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</si>
  <si>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</si>
  <si>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</si>
  <si>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</si>
  <si>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</si>
  <si>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</si>
  <si>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</si>
  <si>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</si>
  <si>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</si>
  <si>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</si>
  <si>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</si>
  <si>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</si>
  <si>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</si>
  <si>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</si>
  <si>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</si>
  <si>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</si>
  <si>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</si>
  <si>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</si>
  <si>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</si>
  <si>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</si>
  <si>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</si>
  <si>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</si>
  <si>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</si>
  <si>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</si>
  <si>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</si>
  <si>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</si>
  <si>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</si>
  <si>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</si>
  <si>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</si>
  <si>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</si>
  <si>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</si>
  <si>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</si>
  <si>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</si>
  <si>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</si>
  <si>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</si>
  <si>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</si>
  <si>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</si>
  <si>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</si>
  <si>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</si>
  <si>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</si>
  <si>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</si>
  <si>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</si>
  <si>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</si>
  <si>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</si>
  <si>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</si>
  <si>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</si>
  <si>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</si>
  <si>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</si>
  <si>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</si>
  <si>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</si>
  <si>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</si>
  <si>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</si>
  <si>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</si>
  <si>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</si>
  <si>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</si>
  <si>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</si>
  <si>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</si>
  <si>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</si>
  <si>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</si>
  <si>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</si>
  <si>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</si>
  <si>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</si>
  <si>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</si>
  <si>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</si>
  <si>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</si>
  <si>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</si>
  <si>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</si>
  <si>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</si>
  <si>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</si>
  <si>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</si>
  <si>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</si>
  <si>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</si>
  <si>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</si>
  <si>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</si>
  <si>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</si>
  <si>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</si>
  <si>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</si>
  <si>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</si>
  <si>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</si>
  <si>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</si>
  <si>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</si>
  <si>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</si>
  <si>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</si>
  <si>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</si>
  <si>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</si>
  <si>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</si>
  <si>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</si>
  <si>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</si>
  <si>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</si>
  <si>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</si>
  <si>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</si>
  <si>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</si>
  <si>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</si>
  <si>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</si>
  <si>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</si>
  <si>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</si>
  <si>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</si>
  <si>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</si>
  <si>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</si>
  <si>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</si>
  <si>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</si>
  <si>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</si>
  <si>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</si>
  <si>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</si>
  <si>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</si>
  <si>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</si>
  <si>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</si>
  <si>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</si>
  <si>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</si>
  <si>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</si>
  <si>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</si>
  <si>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</si>
  <si>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</si>
  <si>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</si>
  <si>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</si>
  <si>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</si>
  <si>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</si>
  <si>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</si>
  <si>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</si>
  <si>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</si>
  <si>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</si>
  <si>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</si>
  <si>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</si>
  <si>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</si>
  <si>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</si>
  <si>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</si>
  <si>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</si>
  <si>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</si>
  <si>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</si>
  <si>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</si>
  <si>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</si>
  <si>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</si>
  <si>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</si>
  <si>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</si>
  <si>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</si>
  <si>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</si>
  <si>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</si>
  <si>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</si>
  <si>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</si>
  <si>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</si>
  <si>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</si>
  <si>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</si>
  <si>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</si>
  <si>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</si>
  <si>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</si>
  <si>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</si>
  <si>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</si>
  <si>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</si>
  <si>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</si>
  <si>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</si>
  <si>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</si>
  <si>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</si>
  <si>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</si>
  <si>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</si>
  <si>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</si>
  <si>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</si>
  <si>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</si>
  <si>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</si>
  <si>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</si>
  <si>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</si>
  <si>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</si>
  <si>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</si>
  <si>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</si>
  <si>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</si>
  <si>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</si>
  <si>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</si>
  <si>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</si>
  <si>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</si>
  <si>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</si>
  <si>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</si>
  <si>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</si>
  <si>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</si>
  <si>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</si>
  <si>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</si>
  <si>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</si>
  <si>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</si>
  <si>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</si>
  <si>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</si>
  <si>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</si>
  <si>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</si>
  <si>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</si>
  <si>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</si>
  <si>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</si>
  <si>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</si>
  <si>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</si>
  <si>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</si>
  <si>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</si>
  <si>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</si>
  <si>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</si>
  <si>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</si>
  <si>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</si>
  <si>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</si>
  <si>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</si>
  <si>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</si>
  <si>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</si>
  <si>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</si>
  <si>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</si>
  <si>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</si>
  <si>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</si>
  <si>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</si>
  <si>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</si>
  <si>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</si>
  <si>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</si>
  <si>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</si>
  <si>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</si>
  <si>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</si>
  <si>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</si>
  <si>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</si>
  <si>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</si>
  <si>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</si>
  <si>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</si>
  <si>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</si>
  <si>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</si>
  <si>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</si>
  <si>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</si>
  <si>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</si>
  <si>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</si>
  <si>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</si>
  <si>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</si>
  <si>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</si>
  <si>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</si>
  <si>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</si>
  <si>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</si>
  <si>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</si>
  <si>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</si>
  <si>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</si>
  <si>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</si>
  <si>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</si>
  <si>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</si>
  <si>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</si>
  <si>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</si>
  <si>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</si>
  <si>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</si>
  <si>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</si>
  <si>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</si>
  <si>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</si>
  <si>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</si>
  <si>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</si>
  <si>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</si>
  <si>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</si>
  <si>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</si>
  <si>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</si>
  <si>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</si>
  <si>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</si>
  <si>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</si>
  <si>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</si>
  <si>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</si>
  <si>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</si>
  <si>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</si>
  <si>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</si>
  <si>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</si>
  <si>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</si>
  <si>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</si>
  <si>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</si>
  <si>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</si>
  <si>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</si>
  <si>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</si>
  <si>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</si>
  <si>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</si>
  <si>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</si>
  <si>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</si>
  <si>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</si>
  <si>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</si>
  <si>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</si>
  <si>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</si>
  <si>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</si>
  <si>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</si>
  <si>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</si>
  <si>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</si>
  <si>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</si>
  <si>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</si>
  <si>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</si>
  <si>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</si>
  <si>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</si>
  <si>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</si>
  <si>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</si>
  <si>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</si>
  <si>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</si>
  <si>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</si>
  <si>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</si>
  <si>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</si>
  <si>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</si>
  <si>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</si>
  <si>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</si>
  <si>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</si>
  <si>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</si>
  <si>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</si>
  <si>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</si>
  <si>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</si>
  <si>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</si>
  <si>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</si>
  <si>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</si>
  <si>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</si>
  <si>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</si>
  <si>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</si>
  <si>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</si>
  <si>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</si>
  <si>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</si>
  <si>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</si>
  <si>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</si>
  <si>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</si>
  <si>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</si>
  <si>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</si>
  <si>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</si>
  <si>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</si>
  <si>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</si>
  <si>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</si>
  <si>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</si>
  <si>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</si>
  <si>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</si>
  <si>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</si>
  <si>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</si>
  <si>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</si>
  <si>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</si>
  <si>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</si>
  <si>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</si>
  <si>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</si>
  <si>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</si>
  <si>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</si>
  <si>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</si>
  <si>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</si>
  <si>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</si>
  <si>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</si>
  <si>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</si>
  <si>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</si>
  <si>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</si>
  <si>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</si>
  <si>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</si>
  <si>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</si>
  <si>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</si>
  <si>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</si>
  <si>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</si>
  <si>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</si>
  <si>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</si>
  <si>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</si>
  <si>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</si>
  <si>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</si>
  <si>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</si>
  <si>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</si>
  <si>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</si>
  <si>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</si>
  <si>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</si>
  <si>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</si>
  <si>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</si>
  <si>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</si>
  <si>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</si>
  <si>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</si>
  <si>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</si>
  <si>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</si>
  <si>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</si>
  <si>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</si>
  <si>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</si>
  <si>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</si>
  <si>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</si>
  <si>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</si>
  <si>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</si>
  <si>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</si>
  <si>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</si>
  <si>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</si>
  <si>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</si>
  <si>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</si>
  <si>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</si>
  <si>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</si>
  <si>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</si>
  <si>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</si>
  <si>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</si>
  <si>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</si>
  <si>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</si>
  <si>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</si>
  <si>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</si>
  <si>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</si>
  <si>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</si>
  <si>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</si>
  <si>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</si>
  <si>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</si>
  <si>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</si>
  <si>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</si>
  <si>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</si>
  <si>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</si>
  <si>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</si>
  <si>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</si>
  <si>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</si>
  <si>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</si>
  <si>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</si>
  <si>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</si>
  <si>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</si>
  <si>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</si>
  <si>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</si>
  <si>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</si>
  <si>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</si>
  <si>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</si>
  <si>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</si>
  <si>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</si>
  <si>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</si>
  <si>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</si>
  <si>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</si>
  <si>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</si>
  <si>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</si>
  <si>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</si>
  <si>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</si>
  <si>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</si>
  <si>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</si>
  <si>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</si>
  <si>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</si>
  <si>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</si>
  <si>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</si>
  <si>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</si>
  <si>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</si>
  <si>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</si>
  <si>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</si>
  <si>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</si>
  <si>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</si>
  <si>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</si>
  <si>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</si>
  <si>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</si>
  <si>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</si>
  <si>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</si>
  <si>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</si>
  <si>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</si>
  <si>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</si>
  <si>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</si>
  <si>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</si>
  <si>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</si>
  <si>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</si>
  <si>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</si>
  <si>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</si>
  <si>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</si>
  <si>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</si>
  <si>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</si>
  <si>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</si>
  <si>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</si>
  <si>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</si>
  <si>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</si>
  <si>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</si>
  <si>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</si>
  <si>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</si>
  <si>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</si>
  <si>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</si>
  <si>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</si>
  <si>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</si>
  <si>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</si>
  <si>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</si>
  <si>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</si>
  <si>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</si>
  <si>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</si>
  <si>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</si>
  <si>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</si>
  <si>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</si>
  <si>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</si>
  <si>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</si>
  <si>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</si>
  <si>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</si>
  <si>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</si>
  <si>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</si>
  <si>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</si>
  <si>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</si>
  <si>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</si>
  <si>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</si>
  <si>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</si>
  <si>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</si>
  <si>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</si>
  <si>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</si>
  <si>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</si>
  <si>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</si>
  <si>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</si>
  <si>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</si>
  <si>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</si>
  <si>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</si>
  <si>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</si>
  <si>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</si>
  <si>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</si>
  <si>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</si>
  <si>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</si>
  <si>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</si>
  <si>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</si>
  <si>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</si>
  <si>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</si>
  <si>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</si>
  <si>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</si>
  <si>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</si>
  <si>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</si>
  <si>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</si>
  <si>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</si>
  <si>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</si>
  <si>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</si>
  <si>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</si>
  <si>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</si>
  <si>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</si>
  <si>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</si>
  <si>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</si>
  <si>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</si>
  <si>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</si>
  <si>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</si>
  <si>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</si>
  <si>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</si>
  <si>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</si>
  <si>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</si>
  <si>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</si>
  <si>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</si>
  <si>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</si>
  <si>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</si>
  <si>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</si>
  <si>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</si>
  <si>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</si>
  <si>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</si>
  <si>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</si>
  <si>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</si>
  <si>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</si>
  <si>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</si>
  <si>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</si>
  <si>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</si>
  <si>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</si>
  <si>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</si>
  <si>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</si>
  <si>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</si>
  <si>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</si>
  <si>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</si>
  <si>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</si>
  <si>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</si>
  <si>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</si>
  <si>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</si>
  <si>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</si>
  <si>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</si>
  <si>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</si>
  <si>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</si>
  <si>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</si>
  <si>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</si>
  <si>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</si>
  <si>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</si>
  <si>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</si>
  <si>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</si>
  <si>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</si>
  <si>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</si>
  <si>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</si>
  <si>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</si>
  <si>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</si>
  <si>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</si>
  <si>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</si>
  <si>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</si>
  <si>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</si>
  <si>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</si>
  <si>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</si>
  <si>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</si>
  <si>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</si>
  <si>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</si>
  <si>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</si>
  <si>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</si>
  <si>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</si>
  <si>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</si>
  <si>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</si>
  <si>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</si>
  <si>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</si>
  <si>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</si>
  <si>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</si>
  <si>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</si>
  <si>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</si>
  <si>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</si>
  <si>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</si>
  <si>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</si>
  <si>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</si>
  <si>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</si>
  <si>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</si>
  <si>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</si>
  <si>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</si>
  <si>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</si>
  <si>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</si>
  <si>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</si>
  <si>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</si>
  <si>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</si>
  <si>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</si>
  <si>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</si>
  <si>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</si>
  <si>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</si>
  <si>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</si>
  <si>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</si>
  <si>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</si>
  <si>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</si>
  <si>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</si>
  <si>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</si>
  <si>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</si>
  <si>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</si>
  <si>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</si>
  <si>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</si>
  <si>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</si>
  <si>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</si>
  <si>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</si>
  <si>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</si>
  <si>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</si>
  <si>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</si>
  <si>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</si>
  <si>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</si>
  <si>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</si>
  <si>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</si>
  <si>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</si>
  <si>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</si>
  <si>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</si>
  <si>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</si>
  <si>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</si>
  <si>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</si>
  <si>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</si>
  <si>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</si>
  <si>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</si>
  <si>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</si>
  <si>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</si>
  <si>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</si>
  <si>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</si>
  <si>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</si>
  <si>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</si>
  <si>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</si>
  <si>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</si>
  <si>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</si>
  <si>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</si>
  <si>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</si>
  <si>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</si>
  <si>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</si>
  <si>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</si>
  <si>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</si>
  <si>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</si>
  <si>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</si>
  <si>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</si>
  <si>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</si>
  <si>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</si>
  <si>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</si>
  <si>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</si>
  <si>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</si>
  <si>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</si>
  <si>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</si>
  <si>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</si>
  <si>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</si>
  <si>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</si>
  <si>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</si>
  <si>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</si>
  <si>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</si>
  <si>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</si>
  <si>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</si>
  <si>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</si>
  <si>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</si>
  <si>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</si>
  <si>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</si>
  <si>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</si>
  <si>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</si>
  <si>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</si>
  <si>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</si>
  <si>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</si>
  <si>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</si>
  <si>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</si>
  <si>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</si>
  <si>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</si>
  <si>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</si>
  <si>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</si>
  <si>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</si>
  <si>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</si>
  <si>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</si>
  <si>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</si>
  <si>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</si>
  <si>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</si>
  <si>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</si>
  <si>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</si>
  <si>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</si>
  <si>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</si>
  <si>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</si>
  <si>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</si>
  <si>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</si>
  <si>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</si>
  <si>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</si>
  <si>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</si>
  <si>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</si>
  <si>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</si>
  <si>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</si>
  <si>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</si>
  <si>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</si>
  <si>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</si>
  <si>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</si>
  <si>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</si>
  <si>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</si>
  <si>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</si>
  <si>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</si>
  <si>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</si>
  <si>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</si>
  <si>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</si>
  <si>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</si>
  <si>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</si>
  <si>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</si>
  <si>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</si>
  <si>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</si>
  <si>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</si>
  <si>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</si>
  <si>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</si>
  <si>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</si>
  <si>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</si>
  <si>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</si>
  <si>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</si>
  <si>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</si>
  <si>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</si>
  <si>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</si>
  <si>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</si>
  <si>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</si>
  <si>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</si>
  <si>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</si>
  <si>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</si>
  <si>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</si>
  <si>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</si>
  <si>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</si>
  <si>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</si>
  <si>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</si>
  <si>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</si>
  <si>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</si>
  <si>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</si>
  <si>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</si>
  <si>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</si>
  <si>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</si>
  <si>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</si>
  <si>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</si>
  <si>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</si>
  <si>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</si>
  <si>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</si>
  <si>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</si>
  <si>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</si>
  <si>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</si>
  <si>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</si>
  <si>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</si>
  <si>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</si>
  <si>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</si>
  <si>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</si>
  <si>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</si>
  <si>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</si>
  <si>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</si>
  <si>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</si>
  <si>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</si>
  <si>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</si>
  <si>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</si>
  <si>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</si>
  <si>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</si>
  <si>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</si>
  <si>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</si>
  <si>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</si>
  <si>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</si>
  <si>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</si>
  <si>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</si>
  <si>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</si>
  <si>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</si>
  <si>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</si>
  <si>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</si>
  <si>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</si>
  <si>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</si>
  <si>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</si>
  <si>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</si>
  <si>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</si>
  <si>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</si>
  <si>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</si>
  <si>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</si>
  <si>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</si>
  <si>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</si>
  <si>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</si>
  <si>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</si>
  <si>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</si>
  <si>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</si>
  <si>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</si>
  <si>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</si>
  <si>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</si>
  <si>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</si>
  <si>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</si>
  <si>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</si>
  <si>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</si>
  <si>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</si>
  <si>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</si>
  <si>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</si>
  <si>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</si>
  <si>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</si>
  <si>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</si>
  <si>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</si>
  <si>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</si>
  <si>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</si>
  <si>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</si>
  <si>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</si>
  <si>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</si>
  <si>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</si>
  <si>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</si>
  <si>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</si>
  <si>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</si>
  <si>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</si>
  <si>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</si>
  <si>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</si>
  <si>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</si>
  <si>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</si>
  <si>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</si>
  <si>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</si>
  <si>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</si>
  <si>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</si>
  <si>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</si>
  <si>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</si>
  <si>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</si>
  <si>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</si>
  <si>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</si>
  <si>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</si>
  <si>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</si>
  <si>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</si>
  <si>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</si>
  <si>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</si>
  <si>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</si>
  <si>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</si>
  <si>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</si>
  <si>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</si>
  <si>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</si>
  <si>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</si>
  <si>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</si>
  <si>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</si>
  <si>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</si>
  <si>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</si>
  <si>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</si>
  <si>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</si>
  <si>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</si>
  <si>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</si>
  <si>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</si>
  <si>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</si>
  <si>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</si>
  <si>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</si>
  <si>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</si>
  <si>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</si>
  <si>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</si>
  <si>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</si>
  <si>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</si>
  <si>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</si>
  <si>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</si>
  <si>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</si>
  <si>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</si>
  <si>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</si>
  <si>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</si>
  <si>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</si>
  <si>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</si>
  <si>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</si>
  <si>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</si>
  <si>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</si>
  <si>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</si>
  <si>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</si>
  <si>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</si>
  <si>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</si>
  <si>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</si>
  <si>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</si>
  <si>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</si>
  <si>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</si>
  <si>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</si>
  <si>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</si>
  <si>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</si>
  <si>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</si>
  <si>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</si>
  <si>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</si>
  <si>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</si>
  <si>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</si>
  <si>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</si>
  <si>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</si>
  <si>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</si>
  <si>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</si>
  <si>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</si>
  <si>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</si>
  <si>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</si>
  <si>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</si>
  <si>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</si>
  <si>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</si>
  <si>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</si>
  <si>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</si>
  <si>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</si>
  <si>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</si>
  <si>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</si>
  <si>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</si>
  <si>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</si>
  <si>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</si>
  <si>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</si>
  <si>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</si>
  <si>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</si>
  <si>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</si>
  <si>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</si>
  <si>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</si>
  <si>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</si>
  <si>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</si>
  <si>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</si>
  <si>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</si>
  <si>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</si>
  <si>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</si>
  <si>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</si>
  <si>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</si>
  <si>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</si>
  <si>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</si>
  <si>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</si>
  <si>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</si>
  <si>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</si>
  <si>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</si>
  <si>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</si>
  <si>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</si>
  <si>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</si>
  <si>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</si>
  <si>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</si>
  <si>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</si>
  <si>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</si>
  <si>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</si>
  <si>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</si>
  <si>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</si>
  <si>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</si>
  <si>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</si>
  <si>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</si>
  <si>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</si>
  <si>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</si>
  <si>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</si>
  <si>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</si>
  <si>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</si>
  <si>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</si>
  <si>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</si>
  <si>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</si>
  <si>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</si>
  <si>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</si>
  <si>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</si>
  <si>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</si>
  <si>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</si>
  <si>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</si>
  <si>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</si>
  <si>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</si>
  <si>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</si>
  <si>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</si>
  <si>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</si>
  <si>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</si>
  <si>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</si>
  <si>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</si>
  <si>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</si>
  <si>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</si>
  <si>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</si>
  <si>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</si>
  <si>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</si>
  <si>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</si>
  <si>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</si>
  <si>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</si>
  <si>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</si>
  <si>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</si>
  <si>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</si>
  <si>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</si>
  <si>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</si>
  <si>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</si>
  <si>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</si>
  <si>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</si>
  <si>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</si>
  <si>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</si>
  <si>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</si>
  <si>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</si>
  <si>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</si>
  <si>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</si>
  <si>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</si>
  <si>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</si>
  <si>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</si>
  <si>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</si>
  <si>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</si>
  <si>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</si>
  <si>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</si>
  <si>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</si>
  <si>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</si>
  <si>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</si>
  <si>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</si>
  <si>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</si>
  <si>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</si>
  <si>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</si>
  <si>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</si>
  <si>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</si>
  <si>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</si>
  <si>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</si>
  <si>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</si>
  <si>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</si>
  <si>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</si>
  <si>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</si>
  <si>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</si>
  <si>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</si>
  <si>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</si>
  <si>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</si>
  <si>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</si>
  <si>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</si>
  <si>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</si>
  <si>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</si>
  <si>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</si>
  <si>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</si>
  <si>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</si>
  <si>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</si>
  <si>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</si>
  <si>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</si>
  <si>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</si>
  <si>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</si>
  <si>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</si>
  <si>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</si>
  <si>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</si>
  <si>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</si>
  <si>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</si>
  <si>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</si>
  <si>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</si>
  <si>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</si>
  <si>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</si>
  <si>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</si>
  <si>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</si>
  <si>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</si>
  <si>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</si>
  <si>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</si>
  <si>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</si>
  <si>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</si>
  <si>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</si>
  <si>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</si>
  <si>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</si>
  <si>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</si>
  <si>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</si>
  <si>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</si>
  <si>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</si>
  <si>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</si>
  <si>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</si>
  <si>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</si>
  <si>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</si>
  <si>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</si>
  <si>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</si>
  <si>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</si>
  <si>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</si>
  <si>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</si>
  <si>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</si>
  <si>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</si>
  <si>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</si>
  <si>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</si>
  <si>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</si>
  <si>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</si>
  <si>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</si>
  <si>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</si>
  <si>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</si>
  <si>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</si>
  <si>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</si>
  <si>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</si>
  <si>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</si>
  <si>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</si>
  <si>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</si>
  <si>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</si>
  <si>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</si>
  <si>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</si>
  <si>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</si>
  <si>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</si>
  <si>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</si>
  <si>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</si>
  <si>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</si>
  <si>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</si>
  <si>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</si>
  <si>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</si>
  <si>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</si>
  <si>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</si>
  <si>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</si>
  <si>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</si>
  <si>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</si>
  <si>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</si>
  <si>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</si>
  <si>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</si>
  <si>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</si>
  <si>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</si>
  <si>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</si>
  <si>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</si>
  <si>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</si>
  <si>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</si>
  <si>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</si>
  <si>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</si>
  <si>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</si>
  <si>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</si>
  <si>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</si>
  <si>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</si>
  <si>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</si>
  <si>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</si>
  <si>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</si>
  <si>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</si>
  <si>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</si>
  <si>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</si>
  <si>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</si>
  <si>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</si>
  <si>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</si>
  <si>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</si>
  <si>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</si>
  <si>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</si>
  <si>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</si>
  <si>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</si>
  <si>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</si>
  <si>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</si>
  <si>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</si>
  <si>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</si>
  <si>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</si>
  <si>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</si>
  <si>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</si>
  <si>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</si>
  <si>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</si>
  <si>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</si>
  <si>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</si>
  <si>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</si>
  <si>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</si>
  <si>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</si>
  <si>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</si>
  <si>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</si>
  <si>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</si>
  <si>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</si>
  <si>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</si>
  <si>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</si>
  <si>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</si>
  <si>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</si>
  <si>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</si>
  <si>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</si>
  <si>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</si>
  <si>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</si>
  <si>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</si>
  <si>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</si>
  <si>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</si>
  <si>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</si>
  <si>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</si>
  <si>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</si>
  <si>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</si>
  <si>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</si>
  <si>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</si>
  <si>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</si>
  <si>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</si>
  <si>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</si>
  <si>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</si>
  <si>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</si>
  <si>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</si>
  <si>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</si>
  <si>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</si>
  <si>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</si>
  <si>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</si>
  <si>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</si>
  <si>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</si>
  <si>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</si>
  <si>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</si>
  <si>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</si>
  <si>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</si>
  <si>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</si>
  <si>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</si>
  <si>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</si>
  <si>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</si>
  <si>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</si>
  <si>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</si>
  <si>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</si>
  <si>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</si>
  <si>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</si>
  <si>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</si>
  <si>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</si>
  <si>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</si>
  <si>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</si>
  <si>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</si>
  <si>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</si>
  <si>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</si>
  <si>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</si>
  <si>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</si>
  <si>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</si>
  <si>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</si>
  <si>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</si>
  <si>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</si>
  <si>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</si>
  <si>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</si>
  <si>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</si>
  <si>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</si>
  <si>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</si>
  <si>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</si>
  <si>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</si>
  <si>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</si>
  <si>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</si>
  <si>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</si>
  <si>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</si>
  <si>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</si>
  <si>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</si>
  <si>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</si>
  <si>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</si>
  <si>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</si>
  <si>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</si>
  <si>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</si>
  <si>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</si>
  <si>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</si>
  <si>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</si>
  <si>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</si>
  <si>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</si>
  <si>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</si>
  <si>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</si>
  <si>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</si>
  <si>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</si>
  <si>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</si>
  <si>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</si>
  <si>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</si>
  <si>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</si>
  <si>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</si>
  <si>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</si>
  <si>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</si>
  <si>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</si>
  <si>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</si>
  <si>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</si>
  <si>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</si>
  <si>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</si>
  <si>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</si>
  <si>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</si>
  <si>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</si>
  <si>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</si>
  <si>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</si>
  <si>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</si>
  <si>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</si>
  <si>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</si>
  <si>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</si>
  <si>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</si>
  <si>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</si>
  <si>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</si>
  <si>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</si>
  <si>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</si>
  <si>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</si>
  <si>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</si>
  <si>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</si>
  <si>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</si>
  <si>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</si>
  <si>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</si>
  <si>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</si>
  <si>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</si>
  <si>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</si>
  <si>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</si>
  <si>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</si>
  <si>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</si>
  <si>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</si>
  <si>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</si>
  <si>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</si>
  <si>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</si>
  <si>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</si>
  <si>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</si>
  <si>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</si>
  <si>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</si>
  <si>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</si>
  <si>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</si>
  <si>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</si>
  <si>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</si>
  <si>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</si>
  <si>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</si>
  <si>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</si>
  <si>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</si>
  <si>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</si>
  <si>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</si>
  <si>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</si>
  <si>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</si>
  <si>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</si>
  <si>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</si>
  <si>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</si>
  <si>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</si>
  <si>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</si>
  <si>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</si>
  <si>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</si>
  <si>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</si>
  <si>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</si>
  <si>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</si>
  <si>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</si>
  <si>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</si>
  <si>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</si>
  <si>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</si>
  <si>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</si>
  <si>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</si>
  <si>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</si>
  <si>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</si>
  <si>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</si>
  <si>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</si>
  <si>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</si>
  <si>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</si>
  <si>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</si>
  <si>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</si>
  <si>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</si>
  <si>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</si>
  <si>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</si>
  <si>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</si>
  <si>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</si>
  <si>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</si>
  <si>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</si>
  <si>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</si>
  <si>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</si>
  <si>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</si>
  <si>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</si>
  <si>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</si>
  <si>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</si>
  <si>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</si>
  <si>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</si>
  <si>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</si>
  <si>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</si>
  <si>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</si>
  <si>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</si>
  <si>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</si>
  <si>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</si>
  <si>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</si>
  <si>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</si>
  <si>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</si>
  <si>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</si>
  <si>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</si>
  <si>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</si>
  <si>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</si>
  <si>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</si>
  <si>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</si>
  <si>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</si>
  <si>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</si>
  <si>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</si>
  <si>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</si>
  <si>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</si>
  <si>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</si>
  <si>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</si>
  <si>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</si>
  <si>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</si>
  <si>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</si>
  <si>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</si>
  <si>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</si>
  <si>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</si>
  <si>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</si>
  <si>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</si>
  <si>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</si>
  <si>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</si>
  <si>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</si>
  <si>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</si>
  <si>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</si>
  <si>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</si>
  <si>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</si>
  <si>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</si>
  <si>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</si>
  <si>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</si>
  <si>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</si>
  <si>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</si>
  <si>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</si>
  <si>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</si>
  <si>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</si>
  <si>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</si>
  <si>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</si>
  <si>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</si>
  <si>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</si>
  <si>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</si>
  <si>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</si>
  <si>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</si>
  <si>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</si>
  <si>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</si>
  <si>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</si>
  <si>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</si>
  <si>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</si>
  <si>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</si>
  <si>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</si>
  <si>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</si>
  <si>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</si>
  <si>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</si>
  <si>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</si>
  <si>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</si>
  <si>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</si>
  <si>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</si>
  <si>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</si>
  <si>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</si>
  <si>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</si>
  <si>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</si>
  <si>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</si>
  <si>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</si>
  <si>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</si>
  <si>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</si>
  <si>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</si>
  <si>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</si>
  <si>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</si>
  <si>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</si>
  <si>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</si>
  <si>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</si>
  <si>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</si>
  <si>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</si>
  <si>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</si>
  <si>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</si>
  <si>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</si>
  <si>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</si>
  <si>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</si>
  <si>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</si>
  <si>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</si>
  <si>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</si>
  <si>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</si>
  <si>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</si>
  <si>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</si>
  <si>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</si>
  <si>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</si>
  <si>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</si>
  <si>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</si>
  <si>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</si>
  <si>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</si>
  <si>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</si>
  <si>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</si>
  <si>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</si>
  <si>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</si>
  <si>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</si>
  <si>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</si>
  <si>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</si>
  <si>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</si>
  <si>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</si>
  <si>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</si>
  <si>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</si>
  <si>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</si>
  <si>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</si>
  <si>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</si>
  <si>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</si>
  <si>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</si>
  <si>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</si>
  <si>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</si>
  <si>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</si>
  <si>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</si>
  <si>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</si>
  <si>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</si>
  <si>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</si>
  <si>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</si>
  <si>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</si>
  <si>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</si>
  <si>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</si>
  <si>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</si>
  <si>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</si>
  <si>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</si>
  <si>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</si>
  <si>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</si>
  <si>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</si>
  <si>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</si>
  <si>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</si>
  <si>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</si>
  <si>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</si>
  <si>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</si>
  <si>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</si>
  <si>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</si>
  <si>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</si>
  <si>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</si>
  <si>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</si>
  <si>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</si>
  <si>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</si>
  <si>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</si>
  <si>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</si>
  <si>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</si>
  <si>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</si>
  <si>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</si>
  <si>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</si>
  <si>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</si>
  <si>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</si>
  <si>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</si>
  <si>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</si>
  <si>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</si>
  <si>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</si>
  <si>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</si>
  <si>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</si>
  <si>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</si>
  <si>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</si>
  <si>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</si>
  <si>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</si>
  <si>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</si>
  <si>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</si>
  <si>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</si>
  <si>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</si>
  <si>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</si>
  <si>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</si>
  <si>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</si>
  <si>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</si>
  <si>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</si>
  <si>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</si>
  <si>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</si>
  <si>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</si>
  <si>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</si>
  <si>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</si>
  <si>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</si>
  <si>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</si>
  <si>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</si>
  <si>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</si>
  <si>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</si>
  <si>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</si>
  <si>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</si>
  <si>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</si>
  <si>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</si>
  <si>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</si>
  <si>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</si>
  <si>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</si>
  <si>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</si>
  <si>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</si>
  <si>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</si>
  <si>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</si>
  <si>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</si>
  <si>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</si>
  <si>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</si>
  <si>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</si>
  <si>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</si>
  <si>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</si>
  <si>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</si>
  <si>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</si>
  <si>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</si>
  <si>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</si>
  <si>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</si>
  <si>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</si>
  <si>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</si>
  <si>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</si>
  <si>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</si>
  <si>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</si>
  <si>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</si>
  <si>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</si>
  <si>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</si>
  <si>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</si>
  <si>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</si>
  <si>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</si>
  <si>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</si>
  <si>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</si>
  <si>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</si>
  <si>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</si>
  <si>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</si>
  <si>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</si>
  <si>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</si>
  <si>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</si>
  <si>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</si>
  <si>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</si>
  <si>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</si>
  <si>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</si>
  <si>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</si>
  <si>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</si>
  <si>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</si>
  <si>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</si>
  <si>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</si>
  <si>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</si>
  <si>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</si>
  <si>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</si>
  <si>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</si>
  <si>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</si>
  <si>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</si>
  <si>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</si>
  <si>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</si>
  <si>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</si>
  <si>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</si>
  <si>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</si>
  <si>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</si>
  <si>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</si>
  <si>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</si>
  <si>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</si>
  <si>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</si>
  <si>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</si>
  <si>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</si>
  <si>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</si>
  <si>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</si>
  <si>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</si>
  <si>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</si>
  <si>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</si>
  <si>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</si>
  <si>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</si>
  <si>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</si>
  <si>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</si>
  <si>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</si>
  <si>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</si>
  <si>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</si>
  <si>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</si>
  <si>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</si>
  <si>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</si>
  <si>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</si>
  <si>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</si>
  <si>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</si>
  <si>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</si>
  <si>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</si>
  <si>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</si>
  <si>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</si>
  <si>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</si>
  <si>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</si>
  <si>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</si>
  <si>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</si>
  <si>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</si>
  <si>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</si>
  <si>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</si>
  <si>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</si>
  <si>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</si>
  <si>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</si>
  <si>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</si>
  <si>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</si>
  <si>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</si>
  <si>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</si>
  <si>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</si>
  <si>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</si>
  <si>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</si>
  <si>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</si>
  <si>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</si>
  <si>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</si>
  <si>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</si>
  <si>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</si>
  <si>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</si>
  <si>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</si>
  <si>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</si>
  <si>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</si>
  <si>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</si>
  <si>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</si>
  <si>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</si>
  <si>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</si>
  <si>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</si>
  <si>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</si>
  <si>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</si>
  <si>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</si>
  <si>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</si>
  <si>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</si>
  <si>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</si>
  <si>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</si>
  <si>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</si>
  <si>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</si>
  <si>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</si>
  <si>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</si>
  <si>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</si>
  <si>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</si>
  <si>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</si>
  <si>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</si>
  <si>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</si>
  <si>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</si>
  <si>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</si>
  <si>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</si>
  <si>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</si>
  <si>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</si>
  <si>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</si>
  <si>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</si>
  <si>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</si>
  <si>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</si>
  <si>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</si>
  <si>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</si>
  <si>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</si>
  <si>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</si>
  <si>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</si>
  <si>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</si>
  <si>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</si>
  <si>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</si>
  <si>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</si>
  <si>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</si>
  <si>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</si>
  <si>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</si>
  <si>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</si>
  <si>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</si>
  <si>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</si>
  <si>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</si>
  <si>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</si>
  <si>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</si>
  <si>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</si>
  <si>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</si>
  <si>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</si>
  <si>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</si>
  <si>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</si>
  <si>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</si>
  <si>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</si>
  <si>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</si>
  <si>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</si>
  <si>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</si>
  <si>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</si>
  <si>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</si>
  <si>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</si>
  <si>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</si>
  <si>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</si>
  <si>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</si>
  <si>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</si>
  <si>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</si>
  <si>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</si>
  <si>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</si>
  <si>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</si>
  <si>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</si>
  <si>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</si>
  <si>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</si>
  <si>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</si>
  <si>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</si>
  <si>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</si>
  <si>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</si>
  <si>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</si>
  <si>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</si>
  <si>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</si>
  <si>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</si>
  <si>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</si>
  <si>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</si>
  <si>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</si>
  <si>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</si>
  <si>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</si>
  <si>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</si>
  <si>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</si>
  <si>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</si>
  <si>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</si>
  <si>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</si>
  <si>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</si>
  <si>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</si>
  <si>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</si>
  <si>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</si>
  <si>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</si>
  <si>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</si>
  <si>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</si>
  <si>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</si>
  <si>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</si>
  <si>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</si>
  <si>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</si>
  <si>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</si>
  <si>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</si>
  <si>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</si>
  <si>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</si>
  <si>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</si>
  <si>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</si>
  <si>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</si>
  <si>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</si>
  <si>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</si>
  <si>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</si>
  <si>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</si>
  <si>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</si>
  <si>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</si>
  <si>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</si>
  <si>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</si>
  <si>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</si>
  <si>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</si>
  <si>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</si>
  <si>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</si>
  <si>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</si>
  <si>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</si>
  <si>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</si>
  <si>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</si>
  <si>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</si>
  <si>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</si>
  <si>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</si>
  <si>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</si>
  <si>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</si>
  <si>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</si>
  <si>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</si>
  <si>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</si>
  <si>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</si>
  <si>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</si>
  <si>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</si>
  <si>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</si>
  <si>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</si>
  <si>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</si>
  <si>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</si>
  <si>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</si>
  <si>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</si>
  <si>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</si>
  <si>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</si>
  <si>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</si>
  <si>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</si>
  <si>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</si>
  <si>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</si>
  <si>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</si>
  <si>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</si>
  <si>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</si>
  <si>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</si>
  <si>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</si>
  <si>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</si>
  <si>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</si>
  <si>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</si>
  <si>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</si>
  <si>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</si>
  <si>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</si>
  <si>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</si>
  <si>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</si>
  <si>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</si>
  <si>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</si>
  <si>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</si>
  <si>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</si>
  <si>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</si>
  <si>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</si>
  <si>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</si>
  <si>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</si>
  <si>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</si>
  <si>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</si>
  <si>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</si>
  <si>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</si>
  <si>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</si>
  <si>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</si>
  <si>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</si>
  <si>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</si>
  <si>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</si>
  <si>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</si>
  <si>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</si>
  <si>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</si>
  <si>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</si>
  <si>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</si>
  <si>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</si>
  <si>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</si>
  <si>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</si>
  <si>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</si>
  <si>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</si>
  <si>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</si>
  <si>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</si>
  <si>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</si>
  <si>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</si>
  <si>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</si>
  <si>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</si>
  <si>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</si>
  <si>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</si>
  <si>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</si>
  <si>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</si>
  <si>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</si>
  <si>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</si>
  <si>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</si>
  <si>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</si>
  <si>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</si>
  <si>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</si>
  <si>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</si>
  <si>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</si>
  <si>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</si>
  <si>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</si>
  <si>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</si>
  <si>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</si>
  <si>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</si>
  <si>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</si>
  <si>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</si>
  <si>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</si>
  <si>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</si>
  <si>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</si>
  <si>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</si>
  <si>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</si>
  <si>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</si>
  <si>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</si>
  <si>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</si>
  <si>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</si>
  <si>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</si>
  <si>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</si>
  <si>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</si>
  <si>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</si>
  <si>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</si>
  <si>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</si>
  <si>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</si>
  <si>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</si>
  <si>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</si>
  <si>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</si>
  <si>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</si>
  <si>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</si>
  <si>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</si>
  <si>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</si>
  <si>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</si>
  <si>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</si>
  <si>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</si>
  <si>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</si>
  <si>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</si>
  <si>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</si>
  <si>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</si>
  <si>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</si>
  <si>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</si>
  <si>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</si>
  <si>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</si>
  <si>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</si>
  <si>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</si>
  <si>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</si>
  <si>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</si>
  <si>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</si>
  <si>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</si>
  <si>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</si>
  <si>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</si>
  <si>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</si>
  <si>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</si>
  <si>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</si>
  <si>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</si>
  <si>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</si>
  <si>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</si>
  <si>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</si>
  <si>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</si>
  <si>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</si>
  <si>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</si>
  <si>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</si>
  <si>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</si>
  <si>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</si>
  <si>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</si>
  <si>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</si>
  <si>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</si>
  <si>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</si>
  <si>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</si>
  <si>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</si>
  <si>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</si>
  <si>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</si>
  <si>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</si>
  <si>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</si>
  <si>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</si>
  <si>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</si>
  <si>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</si>
  <si>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</si>
  <si>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</si>
  <si>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</si>
  <si>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</si>
  <si>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</si>
  <si>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</si>
  <si>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</si>
  <si>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</si>
  <si>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</si>
  <si>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</si>
  <si>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</si>
  <si>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</si>
  <si>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</si>
  <si>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</si>
  <si>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</si>
  <si>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</si>
  <si>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</si>
  <si>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</si>
  <si>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</si>
  <si>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</si>
  <si>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</si>
  <si>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</si>
  <si>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</si>
  <si>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</si>
  <si>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</si>
  <si>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</si>
  <si>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</si>
  <si>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</si>
  <si>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</si>
  <si>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</si>
  <si>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</si>
  <si>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</si>
  <si>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</si>
  <si>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</si>
  <si>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</si>
  <si>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</si>
  <si>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</si>
  <si>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</si>
  <si>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</si>
  <si>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</si>
  <si>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</si>
  <si>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</si>
  <si>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</si>
  <si>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</si>
  <si>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</si>
  <si>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</si>
  <si>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</si>
  <si>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</si>
  <si>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</si>
  <si>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</si>
  <si>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</si>
  <si>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</si>
  <si>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</si>
  <si>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</si>
  <si>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</si>
  <si>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</si>
  <si>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</si>
  <si>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</si>
  <si>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</si>
  <si>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</si>
  <si>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</si>
  <si>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</si>
  <si>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</si>
  <si>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</si>
  <si>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</si>
  <si>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</si>
  <si>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</si>
  <si>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</si>
  <si>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</si>
  <si>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</si>
  <si>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</si>
  <si>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</si>
  <si>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</si>
  <si>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</si>
  <si>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</si>
  <si>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</si>
  <si>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</si>
  <si>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</si>
  <si>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</si>
  <si>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</si>
  <si>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</si>
  <si>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</si>
  <si>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</si>
  <si>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</si>
  <si>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</si>
  <si>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</si>
  <si>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</si>
  <si>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</si>
  <si>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</si>
  <si>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</si>
  <si>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</si>
  <si>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</si>
  <si>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</si>
  <si>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</si>
  <si>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</si>
  <si>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</si>
  <si>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</si>
  <si>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</si>
  <si>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</si>
  <si>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</si>
  <si>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</si>
  <si>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</si>
  <si>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</si>
  <si>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</si>
  <si>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</si>
  <si>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</si>
  <si>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</si>
  <si>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</si>
  <si>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</si>
  <si>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</si>
  <si>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</si>
  <si>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</si>
  <si>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</si>
  <si>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</si>
  <si>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</si>
  <si>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</si>
  <si>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</si>
  <si>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</si>
  <si>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</si>
  <si>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</si>
  <si>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</si>
  <si>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</si>
  <si>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</si>
  <si>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</si>
  <si>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</si>
  <si>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</si>
  <si>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</si>
  <si>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</si>
  <si>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</si>
  <si>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</si>
  <si>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</si>
  <si>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</si>
  <si>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</si>
  <si>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</si>
  <si>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</si>
  <si>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</si>
  <si>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</si>
  <si>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</si>
  <si>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</si>
  <si>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</si>
  <si>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</si>
  <si>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</si>
  <si>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</si>
  <si>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</si>
  <si>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</si>
  <si>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</si>
  <si>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</si>
  <si>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</si>
  <si>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</si>
  <si>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</si>
  <si>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</si>
  <si>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</si>
  <si>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</si>
  <si>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</si>
  <si>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</si>
  <si>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</si>
  <si>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</si>
  <si>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</si>
  <si>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</si>
  <si>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</si>
  <si>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</si>
  <si>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</si>
  <si>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</si>
  <si>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</si>
  <si>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</si>
  <si>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</si>
  <si>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</si>
  <si>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</si>
  <si>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</si>
  <si>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</si>
  <si>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</si>
  <si>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</si>
  <si>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</si>
  <si>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</si>
  <si>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</si>
  <si>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</si>
  <si>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</si>
  <si>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</si>
  <si>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</si>
  <si>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</si>
  <si>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</si>
  <si>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</si>
  <si>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</si>
  <si>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</si>
  <si>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</si>
  <si>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</si>
  <si>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</si>
  <si>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</si>
  <si>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</si>
  <si>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</si>
  <si>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</si>
  <si>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</si>
  <si>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</si>
  <si>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</si>
  <si>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</si>
  <si>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</si>
  <si>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</si>
  <si>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</si>
  <si>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</si>
  <si>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</si>
  <si>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</si>
  <si>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</si>
  <si>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</si>
  <si>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</si>
  <si>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</si>
  <si>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</si>
  <si>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</si>
  <si>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</si>
  <si>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</si>
  <si>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</si>
  <si>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</si>
  <si>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</si>
  <si>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</si>
  <si>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</si>
  <si>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</si>
  <si>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</si>
  <si>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</si>
  <si>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</si>
  <si>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</si>
  <si>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</si>
  <si>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</si>
  <si>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</si>
  <si>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</si>
  <si>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</si>
  <si>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</si>
  <si>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</si>
  <si>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</si>
  <si>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</si>
  <si>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</si>
  <si>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</si>
  <si>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</si>
  <si>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</si>
  <si>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</si>
  <si>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</si>
  <si>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</si>
  <si>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</si>
  <si>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</si>
  <si>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</si>
  <si>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</si>
  <si>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</si>
  <si>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</si>
  <si>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</si>
  <si>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</si>
  <si>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</si>
  <si>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</si>
  <si>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</si>
  <si>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</si>
  <si>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</si>
  <si>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</si>
  <si>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</si>
  <si>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</si>
  <si>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</si>
  <si>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</si>
  <si>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</si>
  <si>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</si>
  <si>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</si>
  <si>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</si>
  <si>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</si>
  <si>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</si>
  <si>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</si>
  <si>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</si>
  <si>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</si>
  <si>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</si>
  <si>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</si>
  <si>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</si>
  <si>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</si>
  <si>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</si>
  <si>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</si>
  <si>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</si>
  <si>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</si>
  <si>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</si>
  <si>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</si>
  <si>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</si>
  <si>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</si>
  <si>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</si>
  <si>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</si>
  <si>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</si>
  <si>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</si>
  <si>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</si>
  <si>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</si>
  <si>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</si>
  <si>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</si>
  <si>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</si>
  <si>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</si>
  <si>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</si>
  <si>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</si>
  <si>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</si>
  <si>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</si>
  <si>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</si>
  <si>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</si>
  <si>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</si>
  <si>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</si>
  <si>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</si>
  <si>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</si>
  <si>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</si>
  <si>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</si>
  <si>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</si>
  <si>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</si>
  <si>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</si>
  <si>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</si>
  <si>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</si>
  <si>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</si>
  <si>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</si>
  <si>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</si>
  <si>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</si>
  <si>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</si>
  <si>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</si>
  <si>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</si>
  <si>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</si>
  <si>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</si>
  <si>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</si>
  <si>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</si>
  <si>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</si>
  <si>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</si>
  <si>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</si>
  <si>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</si>
  <si>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</si>
  <si>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</si>
  <si>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</si>
  <si>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</si>
  <si>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</si>
  <si>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</si>
  <si>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</si>
  <si>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</si>
  <si>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</si>
  <si>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</si>
  <si>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</si>
  <si>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</si>
  <si>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</si>
  <si>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</si>
  <si>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</si>
  <si>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</si>
  <si>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</si>
  <si>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</si>
  <si>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</si>
  <si>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</si>
  <si>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</si>
  <si>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</si>
  <si>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</si>
  <si>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</si>
  <si>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</si>
  <si>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</si>
  <si>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</si>
  <si>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</si>
  <si>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</si>
  <si>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</si>
  <si>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</si>
  <si>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</si>
  <si>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</si>
  <si>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</si>
  <si>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</si>
  <si>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</si>
  <si>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</si>
  <si>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</si>
  <si>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</si>
  <si>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</si>
  <si>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</si>
  <si>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</si>
  <si>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</si>
  <si>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</si>
  <si>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</si>
  <si>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</si>
  <si>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</si>
  <si>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</si>
  <si>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</si>
  <si>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</si>
  <si>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</si>
  <si>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</si>
  <si>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</si>
  <si>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</si>
  <si>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</si>
  <si>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</si>
  <si>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</si>
  <si>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</si>
  <si>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</si>
  <si>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</si>
  <si>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</si>
  <si>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</si>
  <si>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</si>
  <si>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</si>
  <si>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</si>
  <si>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</si>
  <si>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</si>
  <si>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</si>
  <si>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</si>
  <si>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</si>
  <si>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</si>
  <si>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</si>
  <si>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</si>
  <si>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</si>
  <si>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</si>
  <si>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</si>
  <si>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</si>
  <si>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</si>
  <si>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</si>
  <si>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</si>
  <si>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</si>
  <si>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</si>
  <si>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</si>
  <si>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</si>
  <si>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</si>
  <si>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</si>
  <si>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</si>
  <si>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</si>
  <si>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</si>
  <si>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</si>
  <si>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</si>
  <si>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</si>
  <si>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</si>
  <si>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</si>
  <si>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</si>
  <si>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</si>
  <si>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</si>
  <si>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</si>
  <si>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</si>
  <si>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</si>
  <si>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</si>
  <si>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</si>
  <si>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</si>
  <si>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</si>
  <si>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</si>
  <si>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</si>
  <si>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</si>
  <si>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</si>
  <si>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</si>
  <si>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</si>
  <si>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</si>
  <si>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</si>
  <si>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</si>
  <si>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</si>
  <si>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</si>
  <si>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</si>
  <si>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</si>
  <si>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</si>
  <si>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</si>
  <si>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</si>
  <si>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</si>
  <si>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</si>
  <si>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</si>
  <si>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</si>
  <si>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</si>
  <si>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</si>
  <si>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</si>
  <si>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</si>
  <si>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</si>
  <si>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</si>
  <si>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</si>
  <si>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</si>
  <si>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</si>
  <si>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</si>
  <si>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</si>
  <si>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</si>
  <si>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</si>
  <si>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</si>
  <si>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</si>
  <si>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</si>
  <si>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</si>
  <si>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</si>
  <si>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</si>
  <si>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</si>
  <si>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</si>
  <si>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</si>
  <si>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</si>
  <si>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</si>
  <si>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</si>
  <si>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</si>
  <si>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</si>
  <si>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</si>
  <si>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</si>
  <si>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</si>
  <si>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</si>
  <si>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</si>
  <si>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</si>
  <si>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</si>
  <si>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</si>
  <si>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</si>
  <si>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</si>
  <si>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</si>
  <si>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</si>
  <si>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</si>
  <si>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</si>
  <si>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</si>
  <si>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</si>
  <si>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</si>
  <si>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</si>
  <si>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</si>
  <si>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</si>
  <si>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</si>
  <si>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</si>
  <si>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</si>
  <si>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</si>
  <si>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</si>
  <si>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</si>
  <si>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</si>
  <si>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</si>
  <si>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</si>
  <si>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</si>
  <si>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</si>
  <si>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</si>
  <si>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</si>
  <si>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</si>
  <si>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</si>
  <si>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</si>
  <si>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</si>
  <si>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</si>
  <si>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</si>
  <si>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</si>
  <si>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</si>
  <si>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</si>
  <si>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</si>
  <si>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</si>
  <si>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</si>
  <si>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</si>
  <si>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</si>
  <si>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</si>
  <si>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</si>
  <si>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</si>
  <si>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</si>
  <si>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</si>
  <si>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</si>
  <si>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</si>
  <si>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</si>
  <si>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</si>
  <si>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</si>
  <si>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</si>
  <si>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</si>
  <si>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</si>
  <si>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</si>
  <si>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</si>
  <si>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</si>
  <si>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</si>
  <si>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</si>
  <si>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</si>
  <si>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</si>
  <si>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</si>
  <si>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</si>
  <si>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</si>
  <si>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</si>
  <si>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</si>
  <si>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</si>
  <si>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</si>
  <si>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</si>
  <si>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</si>
  <si>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</si>
  <si>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</si>
  <si>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</si>
  <si>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</si>
  <si>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</si>
  <si>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</si>
  <si>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</si>
  <si>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</si>
  <si>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</si>
  <si>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</si>
  <si>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</si>
  <si>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</si>
  <si>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</si>
  <si>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</si>
  <si>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</si>
  <si>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</si>
  <si>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</si>
  <si>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</si>
  <si>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</si>
  <si>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</si>
  <si>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</si>
  <si>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</si>
  <si>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</si>
  <si>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</si>
  <si>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</si>
  <si>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</si>
  <si>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</si>
  <si>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</si>
  <si>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</si>
  <si>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</si>
  <si>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</si>
  <si>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</si>
  <si>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</si>
  <si>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</si>
  <si>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</si>
  <si>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</si>
  <si>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</si>
  <si>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</si>
  <si>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</si>
  <si>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</si>
  <si>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</si>
  <si>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</si>
  <si>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</si>
  <si>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</si>
  <si>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</si>
  <si>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</si>
  <si>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Numbered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</si>
</sst>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229477084595197"/>
          <c:y val="4.17147791636389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A7-4754-8FEE-29CE42AA2FD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A7-4754-8FEE-29CE42AA2FD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A7-4754-8FEE-29CE42AA2FD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A7-4754-8FEE-29CE42AA2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802095"/>
        <c:axId val="169803343"/>
      </c:barChart>
      <c:catAx>
        <c:axId val="16980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03343"/>
        <c:crosses val="autoZero"/>
        <c:auto val="1"/>
        <c:lblAlgn val="ctr"/>
        <c:lblOffset val="100"/>
        <c:noMultiLvlLbl val="0"/>
      </c:catAx>
      <c:valAx>
        <c:axId val="16980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0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65-409A-A0AC-AB05895F025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65-409A-A0AC-AB05895F025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65-409A-A0AC-AB05895F0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3486751"/>
        <c:axId val="323494655"/>
      </c:barChart>
      <c:catAx>
        <c:axId val="32348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94655"/>
        <c:crosses val="autoZero"/>
        <c:auto val="1"/>
        <c:lblAlgn val="ctr"/>
        <c:lblOffset val="100"/>
        <c:noMultiLvlLbl val="0"/>
      </c:catAx>
      <c:valAx>
        <c:axId val="3234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8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Dates</a:t>
            </a:r>
            <a:endParaRPr lang="en-US"/>
          </a:p>
        </c:rich>
      </c:tx>
      <c:layout>
        <c:manualLayout>
          <c:xMode val="edge"/>
          <c:yMode val="edge"/>
          <c:x val="0.28302777777777777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4-44DA-9870-27CB5A05D71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34-44DA-9870-27CB5A05D71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34-44DA-9870-27CB5A05D71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34-44DA-9870-27CB5A05D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316495"/>
        <c:axId val="335321903"/>
      </c:lineChart>
      <c:catAx>
        <c:axId val="33531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21903"/>
        <c:crosses val="autoZero"/>
        <c:auto val="1"/>
        <c:lblAlgn val="ctr"/>
        <c:lblOffset val="100"/>
        <c:noMultiLvlLbl val="0"/>
      </c:catAx>
      <c:valAx>
        <c:axId val="3353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1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0-4FED-AB7C-7D01BB25A3E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0-4FED-AB7C-7D01BB25A3E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0-4FED-AB7C-7D01BB25A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315167"/>
        <c:axId val="1501331391"/>
      </c:lineChart>
      <c:catAx>
        <c:axId val="150131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331391"/>
        <c:crosses val="autoZero"/>
        <c:auto val="1"/>
        <c:lblAlgn val="ctr"/>
        <c:lblOffset val="100"/>
        <c:noMultiLvlLbl val="0"/>
      </c:catAx>
      <c:valAx>
        <c:axId val="150133139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31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Date'!$D$12:$D$13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Date'!$C$14:$C$26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Date'!$D$14:$D$26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8C-4A4E-8387-4BA126633A92}"/>
            </c:ext>
          </c:extLst>
        </c:ser>
        <c:ser>
          <c:idx val="1"/>
          <c:order val="1"/>
          <c:tx>
            <c:strRef>
              <c:f>'Theater Outcomes by Launch Date'!$E$12:$E$13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Date'!$C$14:$C$26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Date'!$E$14:$E$26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8C-4A4E-8387-4BA126633A92}"/>
            </c:ext>
          </c:extLst>
        </c:ser>
        <c:ser>
          <c:idx val="2"/>
          <c:order val="2"/>
          <c:tx>
            <c:strRef>
              <c:f>'Theater Outcomes by Launch Date'!$F$12:$F$13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Date'!$C$14:$C$26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Date'!$F$14:$F$26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8C-4A4E-8387-4BA126633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310079"/>
        <c:axId val="1468300095"/>
      </c:lineChart>
      <c:catAx>
        <c:axId val="1468310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(Month)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00095"/>
        <c:crosses val="autoZero"/>
        <c:auto val="1"/>
        <c:lblAlgn val="ctr"/>
        <c:lblOffset val="100"/>
        <c:noMultiLvlLbl val="0"/>
      </c:catAx>
      <c:valAx>
        <c:axId val="146830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Theater</a:t>
                </a:r>
                <a:r>
                  <a:rPr lang="en-US" baseline="0"/>
                  <a:t>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1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15</xdr:row>
      <xdr:rowOff>176212</xdr:rowOff>
    </xdr:from>
    <xdr:to>
      <xdr:col>8</xdr:col>
      <xdr:colOff>85725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9866E0-1D3B-402A-B4A9-549E83DF7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9</xdr:row>
      <xdr:rowOff>71437</xdr:rowOff>
    </xdr:from>
    <xdr:to>
      <xdr:col>13</xdr:col>
      <xdr:colOff>409575</xdr:colOff>
      <xdr:row>23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E063D-913A-4700-B482-BB949C35C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18</xdr:row>
      <xdr:rowOff>138112</xdr:rowOff>
    </xdr:from>
    <xdr:to>
      <xdr:col>6</xdr:col>
      <xdr:colOff>352425</xdr:colOff>
      <xdr:row>33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EA4A2-9759-4D0D-B5A5-086708146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685799</xdr:colOff>
      <xdr:row>15</xdr:row>
      <xdr:rowOff>90487</xdr:rowOff>
    </xdr:from>
    <xdr:to>
      <xdr:col>10</xdr:col>
      <xdr:colOff>571500</xdr:colOff>
      <xdr:row>34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083876-051B-4F6F-BA4F-3503CB0CC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561975</xdr:colOff>
      <xdr:row>26</xdr:row>
      <xdr:rowOff>100012</xdr:rowOff>
    </xdr:from>
    <xdr:to>
      <xdr:col>7</xdr:col>
      <xdr:colOff>76200</xdr:colOff>
      <xdr:row>40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AB438E-228F-4F1C-A337-B2B18F499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4604.781035069442" createdVersion="7" refreshedVersion="7" minRefreshableVersion="3" recordCount="4114" xr:uid="{A92E9483-D608-4D46-B427-E75586BA587A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4604.804269444445" createdVersion="7" refreshedVersion="7" minRefreshableVersion="3" recordCount="4114" xr:uid="{77553AAE-5B6C-4656-9CC4-8468C5BC8A77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4610.957905555559" createdVersion="7" refreshedVersion="7" minRefreshableVersion="3" recordCount="4115" xr:uid="{FD3B3082-49EE-4951-8634-1BE887BFDED0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n v="182"/>
    <b v="1"/>
    <x v="0"/>
    <x v="0"/>
    <x v="0"/>
  </r>
  <r>
    <n v="1"/>
    <x v="1"/>
    <s v="A Hannibal TV Show Fan Convention and Art Collective"/>
    <x v="1"/>
    <x v="1"/>
    <x v="0"/>
    <x v="0"/>
    <x v="0"/>
    <n v="1488464683"/>
    <n v="1485872683"/>
    <b v="0"/>
    <n v="79"/>
    <b v="1"/>
    <x v="0"/>
    <x v="0"/>
    <x v="1"/>
  </r>
  <r>
    <n v="2"/>
    <x v="2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n v="35"/>
    <b v="1"/>
    <x v="0"/>
    <x v="0"/>
    <x v="2"/>
  </r>
  <r>
    <n v="3"/>
    <x v="3"/>
    <s v="We already produced the *very* beginning of this story. Help us to see it through?"/>
    <x v="3"/>
    <x v="3"/>
    <x v="0"/>
    <x v="0"/>
    <x v="0"/>
    <n v="1407414107"/>
    <n v="1404822107"/>
    <b v="0"/>
    <n v="150"/>
    <b v="1"/>
    <x v="0"/>
    <x v="0"/>
    <x v="3"/>
  </r>
  <r>
    <n v="4"/>
    <x v="4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n v="284"/>
    <b v="1"/>
    <x v="0"/>
    <x v="0"/>
    <x v="4"/>
  </r>
  <r>
    <n v="5"/>
    <x v="5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n v="47"/>
    <b v="1"/>
    <x v="0"/>
    <x v="0"/>
    <x v="5"/>
  </r>
  <r>
    <n v="6"/>
    <x v="6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n v="58"/>
    <b v="1"/>
    <x v="0"/>
    <x v="0"/>
    <x v="6"/>
  </r>
  <r>
    <n v="7"/>
    <x v="7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n v="57"/>
    <b v="1"/>
    <x v="0"/>
    <x v="0"/>
    <x v="7"/>
  </r>
  <r>
    <n v="8"/>
    <x v="8"/>
    <s v="Help us raise the funds to film our pilot episode!"/>
    <x v="8"/>
    <x v="8"/>
    <x v="0"/>
    <x v="0"/>
    <x v="0"/>
    <n v="1460754000"/>
    <n v="1460155212"/>
    <b v="0"/>
    <n v="12"/>
    <b v="1"/>
    <x v="0"/>
    <x v="0"/>
    <x v="8"/>
  </r>
  <r>
    <n v="9"/>
    <x v="9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n v="20"/>
    <b v="1"/>
    <x v="0"/>
    <x v="0"/>
    <x v="9"/>
  </r>
  <r>
    <n v="10"/>
    <x v="10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n v="19"/>
    <b v="1"/>
    <x v="0"/>
    <x v="0"/>
    <x v="10"/>
  </r>
  <r>
    <n v="11"/>
    <x v="11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n v="75"/>
    <b v="1"/>
    <x v="0"/>
    <x v="0"/>
    <x v="11"/>
  </r>
  <r>
    <n v="12"/>
    <x v="12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n v="827"/>
    <b v="1"/>
    <x v="0"/>
    <x v="0"/>
    <x v="12"/>
  </r>
  <r>
    <n v="13"/>
    <x v="13"/>
    <s v="A travel series hosted by touring musicians that profiles a different American city in each episode."/>
    <x v="8"/>
    <x v="13"/>
    <x v="0"/>
    <x v="0"/>
    <x v="0"/>
    <n v="1466713620"/>
    <n v="1463588109"/>
    <b v="0"/>
    <n v="51"/>
    <b v="1"/>
    <x v="0"/>
    <x v="0"/>
    <x v="13"/>
  </r>
  <r>
    <n v="14"/>
    <x v="14"/>
    <s v="A highly charged post apocalyptic sci fi series that pulls no punches!"/>
    <x v="12"/>
    <x v="14"/>
    <x v="0"/>
    <x v="2"/>
    <x v="2"/>
    <n v="1405259940"/>
    <n v="1403051888"/>
    <b v="0"/>
    <n v="41"/>
    <b v="1"/>
    <x v="0"/>
    <x v="0"/>
    <x v="14"/>
  </r>
  <r>
    <n v="15"/>
    <x v="15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n v="98"/>
    <b v="1"/>
    <x v="0"/>
    <x v="0"/>
    <x v="15"/>
  </r>
  <r>
    <n v="16"/>
    <x v="16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n v="70"/>
    <b v="1"/>
    <x v="0"/>
    <x v="0"/>
    <x v="16"/>
  </r>
  <r>
    <n v="17"/>
    <x v="17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n v="36"/>
    <b v="1"/>
    <x v="0"/>
    <x v="0"/>
    <x v="17"/>
  </r>
  <r>
    <n v="18"/>
    <x v="18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n v="342"/>
    <b v="1"/>
    <x v="0"/>
    <x v="0"/>
    <x v="18"/>
  </r>
  <r>
    <n v="19"/>
    <x v="19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n v="22"/>
    <b v="1"/>
    <x v="0"/>
    <x v="0"/>
    <x v="19"/>
  </r>
  <r>
    <n v="20"/>
    <x v="20"/>
    <s v="Help us reach our goal &amp; pay the drama dept that is performing the hard read, which is set for October 2015."/>
    <x v="13"/>
    <x v="20"/>
    <x v="0"/>
    <x v="0"/>
    <x v="0"/>
    <n v="1442167912"/>
    <n v="1436983912"/>
    <b v="0"/>
    <n v="25"/>
    <b v="1"/>
    <x v="0"/>
    <x v="0"/>
    <x v="20"/>
  </r>
  <r>
    <n v="21"/>
    <x v="21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n v="101"/>
    <b v="1"/>
    <x v="0"/>
    <x v="0"/>
    <x v="21"/>
  </r>
  <r>
    <n v="22"/>
    <x v="22"/>
    <s v="Meet Gary, and Troy: Two unlikely friends that investigate &quot;strange phenomenon&quot;."/>
    <x v="18"/>
    <x v="22"/>
    <x v="0"/>
    <x v="0"/>
    <x v="0"/>
    <n v="1420099140"/>
    <n v="1418766740"/>
    <b v="0"/>
    <n v="8"/>
    <b v="1"/>
    <x v="0"/>
    <x v="0"/>
    <x v="22"/>
  </r>
  <r>
    <n v="23"/>
    <x v="23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n v="23"/>
    <b v="1"/>
    <x v="0"/>
    <x v="0"/>
    <x v="23"/>
  </r>
  <r>
    <n v="24"/>
    <x v="24"/>
    <s v="STL Up Late is a weekly late night comedy talk show for St. Louis television."/>
    <x v="19"/>
    <x v="24"/>
    <x v="0"/>
    <x v="0"/>
    <x v="0"/>
    <n v="1442345940"/>
    <n v="1439494863"/>
    <b v="0"/>
    <n v="574"/>
    <b v="1"/>
    <x v="0"/>
    <x v="0"/>
    <x v="24"/>
  </r>
  <r>
    <n v="25"/>
    <x v="25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n v="14"/>
    <b v="1"/>
    <x v="0"/>
    <x v="0"/>
    <x v="25"/>
  </r>
  <r>
    <n v="26"/>
    <x v="26"/>
    <s v="Highlighting Sicily's points of light: its extraordinary people. Editing phase is now underway!!!"/>
    <x v="21"/>
    <x v="26"/>
    <x v="0"/>
    <x v="0"/>
    <x v="0"/>
    <n v="1408278144"/>
    <n v="1404822144"/>
    <b v="0"/>
    <n v="19"/>
    <b v="1"/>
    <x v="0"/>
    <x v="0"/>
    <x v="26"/>
  </r>
  <r>
    <n v="27"/>
    <x v="27"/>
    <s v="B-Rabbit is a hilarious depiction of immigrating to New Zealand and the life you desperately tried to leave behind."/>
    <x v="22"/>
    <x v="27"/>
    <x v="0"/>
    <x v="4"/>
    <x v="4"/>
    <n v="1416113833"/>
    <n v="1413518233"/>
    <b v="0"/>
    <n v="150"/>
    <b v="1"/>
    <x v="0"/>
    <x v="0"/>
    <x v="27"/>
  </r>
  <r>
    <n v="28"/>
    <x v="28"/>
    <s v="John and Brian are on a quest to change people's lives and rehabilitate dogs."/>
    <x v="14"/>
    <x v="28"/>
    <x v="0"/>
    <x v="0"/>
    <x v="0"/>
    <n v="1450307284"/>
    <n v="1447715284"/>
    <b v="0"/>
    <n v="71"/>
    <b v="1"/>
    <x v="0"/>
    <x v="0"/>
    <x v="28"/>
  </r>
  <r>
    <n v="29"/>
    <x v="29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n v="117"/>
    <b v="1"/>
    <x v="0"/>
    <x v="0"/>
    <x v="29"/>
  </r>
  <r>
    <n v="30"/>
    <x v="30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n v="53"/>
    <b v="1"/>
    <x v="0"/>
    <x v="0"/>
    <x v="30"/>
  </r>
  <r>
    <n v="31"/>
    <x v="31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n v="1"/>
    <b v="1"/>
    <x v="0"/>
    <x v="0"/>
    <x v="31"/>
  </r>
  <r>
    <n v="32"/>
    <x v="32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n v="89"/>
    <b v="1"/>
    <x v="0"/>
    <x v="0"/>
    <x v="32"/>
  </r>
  <r>
    <n v="33"/>
    <x v="33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n v="64"/>
    <b v="1"/>
    <x v="0"/>
    <x v="0"/>
    <x v="33"/>
  </r>
  <r>
    <n v="34"/>
    <x v="34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n v="68"/>
    <b v="1"/>
    <x v="0"/>
    <x v="0"/>
    <x v="34"/>
  </r>
  <r>
    <n v="35"/>
    <x v="35"/>
    <s v="Why Adam? is an independent TV show that explores concepts of basic science in everyday life."/>
    <x v="28"/>
    <x v="35"/>
    <x v="0"/>
    <x v="0"/>
    <x v="0"/>
    <n v="1430179200"/>
    <n v="1428130814"/>
    <b v="0"/>
    <n v="28"/>
    <b v="1"/>
    <x v="0"/>
    <x v="0"/>
    <x v="35"/>
  </r>
  <r>
    <n v="36"/>
    <x v="36"/>
    <s v="A modern day priest makes an unusual discovery, setting off a chain of events."/>
    <x v="12"/>
    <x v="36"/>
    <x v="0"/>
    <x v="0"/>
    <x v="0"/>
    <n v="1428128525"/>
    <n v="1425540125"/>
    <b v="0"/>
    <n v="44"/>
    <b v="1"/>
    <x v="0"/>
    <x v="0"/>
    <x v="36"/>
  </r>
  <r>
    <n v="37"/>
    <x v="37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n v="253"/>
    <b v="1"/>
    <x v="0"/>
    <x v="0"/>
    <x v="37"/>
  </r>
  <r>
    <n v="38"/>
    <x v="38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n v="66"/>
    <b v="1"/>
    <x v="0"/>
    <x v="0"/>
    <x v="38"/>
  </r>
  <r>
    <n v="39"/>
    <x v="39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n v="217"/>
    <b v="1"/>
    <x v="0"/>
    <x v="0"/>
    <x v="39"/>
  </r>
  <r>
    <n v="40"/>
    <x v="40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n v="16"/>
    <b v="1"/>
    <x v="0"/>
    <x v="0"/>
    <x v="40"/>
  </r>
  <r>
    <n v="41"/>
    <x v="41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n v="19"/>
    <b v="1"/>
    <x v="0"/>
    <x v="0"/>
    <x v="41"/>
  </r>
  <r>
    <n v="42"/>
    <x v="42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n v="169"/>
    <b v="1"/>
    <x v="0"/>
    <x v="0"/>
    <x v="42"/>
  </r>
  <r>
    <n v="43"/>
    <x v="43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n v="263"/>
    <b v="1"/>
    <x v="0"/>
    <x v="0"/>
    <x v="43"/>
  </r>
  <r>
    <n v="44"/>
    <x v="44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n v="15"/>
    <b v="1"/>
    <x v="0"/>
    <x v="0"/>
    <x v="44"/>
  </r>
  <r>
    <n v="45"/>
    <x v="45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n v="61"/>
    <b v="1"/>
    <x v="0"/>
    <x v="0"/>
    <x v="45"/>
  </r>
  <r>
    <n v="46"/>
    <x v="46"/>
    <s v="The legendary community TV programme Joy's World is in dire need of new equipment! We are hoping you can help."/>
    <x v="33"/>
    <x v="45"/>
    <x v="0"/>
    <x v="2"/>
    <x v="2"/>
    <n v="1450220974"/>
    <n v="1447628974"/>
    <b v="0"/>
    <n v="45"/>
    <b v="1"/>
    <x v="0"/>
    <x v="0"/>
    <x v="46"/>
  </r>
  <r>
    <n v="47"/>
    <x v="47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n v="70"/>
    <b v="1"/>
    <x v="0"/>
    <x v="0"/>
    <x v="47"/>
  </r>
  <r>
    <n v="48"/>
    <x v="48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n v="38"/>
    <b v="1"/>
    <x v="0"/>
    <x v="0"/>
    <x v="48"/>
  </r>
  <r>
    <n v="49"/>
    <x v="49"/>
    <s v="Driving Jersey is real people telling real stories."/>
    <x v="14"/>
    <x v="48"/>
    <x v="0"/>
    <x v="0"/>
    <x v="0"/>
    <n v="1445660045"/>
    <n v="1443068045"/>
    <b v="0"/>
    <n v="87"/>
    <b v="1"/>
    <x v="0"/>
    <x v="0"/>
    <x v="49"/>
  </r>
  <r>
    <n v="50"/>
    <x v="50"/>
    <s v="A brand new dating show which helps one lucky lady find her Mr Right with difficult decisions to make along the way."/>
    <x v="20"/>
    <x v="49"/>
    <x v="0"/>
    <x v="1"/>
    <x v="1"/>
    <n v="1422637200"/>
    <n v="1419271458"/>
    <b v="0"/>
    <n v="22"/>
    <b v="1"/>
    <x v="0"/>
    <x v="0"/>
    <x v="50"/>
  </r>
  <r>
    <n v="51"/>
    <x v="51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n v="119"/>
    <b v="1"/>
    <x v="0"/>
    <x v="0"/>
    <x v="51"/>
  </r>
  <r>
    <n v="52"/>
    <x v="52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n v="52"/>
    <b v="1"/>
    <x v="0"/>
    <x v="0"/>
    <x v="52"/>
  </r>
  <r>
    <n v="53"/>
    <x v="53"/>
    <s v="Delicious TV's Vegan Mashup launching season two on public television"/>
    <x v="9"/>
    <x v="52"/>
    <x v="0"/>
    <x v="0"/>
    <x v="0"/>
    <n v="1396648800"/>
    <n v="1395407445"/>
    <b v="0"/>
    <n v="117"/>
    <b v="1"/>
    <x v="0"/>
    <x v="0"/>
    <x v="53"/>
  </r>
  <r>
    <n v="54"/>
    <x v="54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n v="52"/>
    <b v="1"/>
    <x v="0"/>
    <x v="0"/>
    <x v="54"/>
  </r>
  <r>
    <n v="55"/>
    <x v="55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n v="86"/>
    <b v="1"/>
    <x v="0"/>
    <x v="0"/>
    <x v="55"/>
  </r>
  <r>
    <n v="56"/>
    <x v="56"/>
    <s v="We want to see more women's cycling on TV - and we need your help to make it happen!"/>
    <x v="6"/>
    <x v="55"/>
    <x v="0"/>
    <x v="1"/>
    <x v="1"/>
    <n v="1433779200"/>
    <n v="1432559424"/>
    <b v="0"/>
    <n v="174"/>
    <b v="1"/>
    <x v="0"/>
    <x v="0"/>
    <x v="56"/>
  </r>
  <r>
    <n v="57"/>
    <x v="57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n v="69"/>
    <b v="1"/>
    <x v="0"/>
    <x v="0"/>
    <x v="57"/>
  </r>
  <r>
    <n v="58"/>
    <x v="58"/>
    <s v="Alex thought he knew how the world worked. You live, you die and it's over. He was very, very wrong."/>
    <x v="3"/>
    <x v="57"/>
    <x v="0"/>
    <x v="0"/>
    <x v="0"/>
    <n v="1416423172"/>
    <n v="1413827572"/>
    <b v="0"/>
    <n v="75"/>
    <b v="1"/>
    <x v="0"/>
    <x v="0"/>
    <x v="58"/>
  </r>
  <r>
    <n v="59"/>
    <x v="59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n v="33"/>
    <b v="1"/>
    <x v="0"/>
    <x v="0"/>
    <x v="59"/>
  </r>
  <r>
    <n v="60"/>
    <x v="60"/>
    <s v="Set in a beautiful but desolate world, we see how loneliness can lead to friendship in unconventional ways."/>
    <x v="37"/>
    <x v="59"/>
    <x v="0"/>
    <x v="1"/>
    <x v="1"/>
    <n v="1395532800"/>
    <n v="1393882717"/>
    <b v="0"/>
    <n v="108"/>
    <b v="1"/>
    <x v="0"/>
    <x v="1"/>
    <x v="60"/>
  </r>
  <r>
    <n v="61"/>
    <x v="61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n v="23"/>
    <b v="1"/>
    <x v="0"/>
    <x v="1"/>
    <x v="61"/>
  </r>
  <r>
    <n v="62"/>
    <x v="62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n v="48"/>
    <b v="1"/>
    <x v="0"/>
    <x v="1"/>
    <x v="62"/>
  </r>
  <r>
    <n v="63"/>
    <x v="63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n v="64"/>
    <b v="1"/>
    <x v="0"/>
    <x v="1"/>
    <x v="63"/>
  </r>
  <r>
    <n v="64"/>
    <x v="64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n v="24"/>
    <b v="1"/>
    <x v="0"/>
    <x v="1"/>
    <x v="64"/>
  </r>
  <r>
    <n v="65"/>
    <x v="65"/>
    <s v="Help finish the short film Hello World. The story of an android in the broken home of a father &amp; son."/>
    <x v="39"/>
    <x v="64"/>
    <x v="0"/>
    <x v="5"/>
    <x v="5"/>
    <n v="1407736740"/>
    <n v="1405453354"/>
    <b v="0"/>
    <n v="57"/>
    <b v="1"/>
    <x v="0"/>
    <x v="1"/>
    <x v="65"/>
  </r>
  <r>
    <n v="66"/>
    <x v="66"/>
    <s v="A dark comedy set in the '60s about clinical depression and one night stands."/>
    <x v="13"/>
    <x v="65"/>
    <x v="0"/>
    <x v="0"/>
    <x v="0"/>
    <n v="1468873420"/>
    <n v="1466281420"/>
    <b v="0"/>
    <n v="26"/>
    <b v="1"/>
    <x v="0"/>
    <x v="1"/>
    <x v="66"/>
  </r>
  <r>
    <n v="67"/>
    <x v="67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n v="20"/>
    <b v="1"/>
    <x v="0"/>
    <x v="1"/>
    <x v="67"/>
  </r>
  <r>
    <n v="68"/>
    <x v="68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n v="36"/>
    <b v="1"/>
    <x v="0"/>
    <x v="1"/>
    <x v="68"/>
  </r>
  <r>
    <n v="69"/>
    <x v="69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n v="178"/>
    <b v="1"/>
    <x v="0"/>
    <x v="1"/>
    <x v="69"/>
  </r>
  <r>
    <n v="70"/>
    <x v="70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n v="17"/>
    <b v="1"/>
    <x v="0"/>
    <x v="1"/>
    <x v="70"/>
  </r>
  <r>
    <n v="71"/>
    <x v="71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n v="32"/>
    <b v="1"/>
    <x v="0"/>
    <x v="1"/>
    <x v="71"/>
  </r>
  <r>
    <n v="72"/>
    <x v="72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n v="41"/>
    <b v="1"/>
    <x v="0"/>
    <x v="1"/>
    <x v="72"/>
  </r>
  <r>
    <n v="73"/>
    <x v="73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n v="18"/>
    <b v="1"/>
    <x v="0"/>
    <x v="1"/>
    <x v="73"/>
  </r>
  <r>
    <n v="74"/>
    <x v="74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n v="29"/>
    <b v="1"/>
    <x v="0"/>
    <x v="1"/>
    <x v="74"/>
  </r>
  <r>
    <n v="75"/>
    <x v="75"/>
    <s v="A teenager named Charlie discovers something new about himself while coping with the loss of his father."/>
    <x v="8"/>
    <x v="74"/>
    <x v="0"/>
    <x v="0"/>
    <x v="0"/>
    <n v="1366693272"/>
    <n v="1364101272"/>
    <b v="0"/>
    <n v="47"/>
    <b v="1"/>
    <x v="0"/>
    <x v="1"/>
    <x v="75"/>
  </r>
  <r>
    <n v="76"/>
    <x v="76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n v="15"/>
    <b v="1"/>
    <x v="0"/>
    <x v="1"/>
    <x v="76"/>
  </r>
  <r>
    <n v="77"/>
    <x v="77"/>
    <s v="A short film about a boy searching for companionship in a hermit crab he finds on the beach."/>
    <x v="44"/>
    <x v="76"/>
    <x v="0"/>
    <x v="0"/>
    <x v="0"/>
    <n v="1337569140"/>
    <n v="1332991717"/>
    <b v="0"/>
    <n v="26"/>
    <b v="1"/>
    <x v="0"/>
    <x v="1"/>
    <x v="77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n v="35"/>
    <b v="1"/>
    <x v="0"/>
    <x v="1"/>
    <x v="78"/>
  </r>
  <r>
    <n v="79"/>
    <x v="79"/>
    <s v="A short film about life, achieving your dreams, and overcoming hardship. We all have our mountain to climb."/>
    <x v="46"/>
    <x v="78"/>
    <x v="0"/>
    <x v="1"/>
    <x v="1"/>
    <n v="1398451093"/>
    <n v="1395859093"/>
    <b v="0"/>
    <n v="41"/>
    <b v="1"/>
    <x v="0"/>
    <x v="1"/>
    <x v="79"/>
  </r>
  <r>
    <n v="80"/>
    <x v="80"/>
    <s v="What would you do if you ended up at a swingers party with two dead bodies and $20,000 in drug money?"/>
    <x v="14"/>
    <x v="79"/>
    <x v="0"/>
    <x v="0"/>
    <x v="0"/>
    <n v="1386640856"/>
    <n v="1383616856"/>
    <b v="0"/>
    <n v="47"/>
    <b v="1"/>
    <x v="0"/>
    <x v="1"/>
    <x v="80"/>
  </r>
  <r>
    <n v="81"/>
    <x v="81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n v="28"/>
    <b v="1"/>
    <x v="0"/>
    <x v="1"/>
    <x v="81"/>
  </r>
  <r>
    <n v="82"/>
    <x v="82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n v="100"/>
    <b v="1"/>
    <x v="0"/>
    <x v="1"/>
    <x v="82"/>
  </r>
  <r>
    <n v="83"/>
    <x v="83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n v="13"/>
    <b v="1"/>
    <x v="0"/>
    <x v="1"/>
    <x v="83"/>
  </r>
  <r>
    <n v="84"/>
    <x v="84"/>
    <s v="&quot;A sociopath crosses paths with the person he must confront about his wife's murder, it might be himself&quot;"/>
    <x v="2"/>
    <x v="83"/>
    <x v="0"/>
    <x v="0"/>
    <x v="0"/>
    <n v="1305483086"/>
    <n v="1302891086"/>
    <b v="0"/>
    <n v="7"/>
    <b v="1"/>
    <x v="0"/>
    <x v="1"/>
    <x v="84"/>
  </r>
  <r>
    <n v="85"/>
    <x v="85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n v="21"/>
    <b v="1"/>
    <x v="0"/>
    <x v="1"/>
    <x v="85"/>
  </r>
  <r>
    <n v="86"/>
    <x v="86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n v="17"/>
    <b v="1"/>
    <x v="0"/>
    <x v="1"/>
    <x v="86"/>
  </r>
  <r>
    <n v="87"/>
    <x v="87"/>
    <s v="A father without work uses his daughter to con sympathy from strangers... sound familiar?  Help us make this film!"/>
    <x v="30"/>
    <x v="86"/>
    <x v="0"/>
    <x v="0"/>
    <x v="0"/>
    <n v="1275529260"/>
    <n v="1274705803"/>
    <b v="0"/>
    <n v="25"/>
    <b v="1"/>
    <x v="0"/>
    <x v="1"/>
    <x v="87"/>
  </r>
  <r>
    <n v="88"/>
    <x v="88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n v="60"/>
    <b v="1"/>
    <x v="0"/>
    <x v="1"/>
    <x v="88"/>
  </r>
  <r>
    <n v="89"/>
    <x v="89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n v="56"/>
    <b v="1"/>
    <x v="0"/>
    <x v="1"/>
    <x v="89"/>
  </r>
  <r>
    <n v="90"/>
    <x v="90"/>
    <s v="We're looking for funding to help submit a short film to film festivals."/>
    <x v="2"/>
    <x v="89"/>
    <x v="0"/>
    <x v="0"/>
    <x v="0"/>
    <n v="1310454499"/>
    <n v="1307862499"/>
    <b v="0"/>
    <n v="16"/>
    <b v="1"/>
    <x v="0"/>
    <x v="1"/>
    <x v="90"/>
  </r>
  <r>
    <n v="91"/>
    <x v="91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n v="46"/>
    <b v="1"/>
    <x v="0"/>
    <x v="1"/>
    <x v="91"/>
  </r>
  <r>
    <n v="92"/>
    <x v="92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n v="43"/>
    <b v="1"/>
    <x v="0"/>
    <x v="1"/>
    <x v="92"/>
  </r>
  <r>
    <n v="93"/>
    <x v="93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n v="15"/>
    <b v="1"/>
    <x v="0"/>
    <x v="1"/>
    <x v="93"/>
  </r>
  <r>
    <n v="94"/>
    <x v="94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n v="12"/>
    <b v="1"/>
    <x v="0"/>
    <x v="1"/>
    <x v="94"/>
  </r>
  <r>
    <n v="95"/>
    <x v="95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n v="21"/>
    <b v="1"/>
    <x v="0"/>
    <x v="1"/>
    <x v="95"/>
  </r>
  <r>
    <n v="96"/>
    <x v="96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n v="34"/>
    <b v="1"/>
    <x v="0"/>
    <x v="1"/>
    <x v="96"/>
  </r>
  <r>
    <n v="97"/>
    <x v="97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n v="8"/>
    <b v="1"/>
    <x v="0"/>
    <x v="1"/>
    <x v="97"/>
  </r>
  <r>
    <n v="98"/>
    <x v="98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n v="60"/>
    <b v="1"/>
    <x v="0"/>
    <x v="1"/>
    <x v="98"/>
  </r>
  <r>
    <n v="99"/>
    <x v="99"/>
    <s v="A feminist tale of two girls finally giving a &quot;Nice Guy&quot; what he truly deserves. Also, dancing!"/>
    <x v="15"/>
    <x v="96"/>
    <x v="0"/>
    <x v="0"/>
    <x v="0"/>
    <n v="1390426799"/>
    <n v="1387834799"/>
    <b v="0"/>
    <n v="39"/>
    <b v="1"/>
    <x v="0"/>
    <x v="1"/>
    <x v="99"/>
  </r>
  <r>
    <n v="100"/>
    <x v="100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n v="26"/>
    <b v="1"/>
    <x v="0"/>
    <x v="1"/>
    <x v="100"/>
  </r>
  <r>
    <n v="101"/>
    <x v="101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n v="35"/>
    <b v="1"/>
    <x v="0"/>
    <x v="1"/>
    <x v="101"/>
  </r>
  <r>
    <n v="102"/>
    <x v="102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n v="65"/>
    <b v="1"/>
    <x v="0"/>
    <x v="1"/>
    <x v="102"/>
  </r>
  <r>
    <n v="103"/>
    <x v="103"/>
    <s v="Three friends in their twenties are trying to do the impossible - have fun on a casual Friday night."/>
    <x v="46"/>
    <x v="100"/>
    <x v="0"/>
    <x v="1"/>
    <x v="1"/>
    <n v="1394220030"/>
    <n v="1392232830"/>
    <b v="0"/>
    <n v="49"/>
    <b v="1"/>
    <x v="0"/>
    <x v="1"/>
    <x v="103"/>
  </r>
  <r>
    <n v="104"/>
    <x v="104"/>
    <s v="UCF short film about an old man, his love for music, and his misplaced trumpet.  "/>
    <x v="2"/>
    <x v="49"/>
    <x v="0"/>
    <x v="0"/>
    <x v="0"/>
    <n v="1301792400"/>
    <n v="1299775266"/>
    <b v="0"/>
    <n v="10"/>
    <b v="1"/>
    <x v="0"/>
    <x v="1"/>
    <x v="88"/>
  </r>
  <r>
    <n v="105"/>
    <x v="105"/>
    <s v="Single Parent Date Night is a comedic short film about two single parents trying to reentering the dating pool."/>
    <x v="41"/>
    <x v="101"/>
    <x v="0"/>
    <x v="0"/>
    <x v="0"/>
    <n v="1463184000"/>
    <n v="1461605020"/>
    <b v="0"/>
    <n v="60"/>
    <b v="1"/>
    <x v="0"/>
    <x v="1"/>
    <x v="104"/>
  </r>
  <r>
    <n v="106"/>
    <x v="106"/>
    <s v="A Boy. A Girl. A Car. A Serial Killer."/>
    <x v="10"/>
    <x v="102"/>
    <x v="0"/>
    <x v="0"/>
    <x v="0"/>
    <n v="1333391901"/>
    <n v="1332182301"/>
    <b v="0"/>
    <n v="27"/>
    <b v="1"/>
    <x v="0"/>
    <x v="1"/>
    <x v="105"/>
  </r>
  <r>
    <n v="107"/>
    <x v="107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n v="69"/>
    <b v="1"/>
    <x v="0"/>
    <x v="1"/>
    <x v="106"/>
  </r>
  <r>
    <n v="108"/>
    <x v="108"/>
    <s v="When a man can't find love, his Google GLASS does the searching for him. A short film shot with Google Glass."/>
    <x v="15"/>
    <x v="29"/>
    <x v="0"/>
    <x v="0"/>
    <x v="0"/>
    <n v="1370011370"/>
    <n v="1364827370"/>
    <b v="0"/>
    <n v="47"/>
    <b v="1"/>
    <x v="0"/>
    <x v="1"/>
    <x v="107"/>
  </r>
  <r>
    <n v="109"/>
    <x v="109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n v="47"/>
    <b v="1"/>
    <x v="0"/>
    <x v="1"/>
    <x v="108"/>
  </r>
  <r>
    <n v="110"/>
    <x v="110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n v="26"/>
    <b v="1"/>
    <x v="0"/>
    <x v="1"/>
    <x v="109"/>
  </r>
  <r>
    <n v="111"/>
    <x v="111"/>
    <s v="Two actors, one bookie and a very bad day.  Judi Dench is Cool in Person is fast, funny and only a little bit nasty."/>
    <x v="8"/>
    <x v="106"/>
    <x v="0"/>
    <x v="2"/>
    <x v="2"/>
    <n v="1433059187"/>
    <n v="1430467187"/>
    <b v="0"/>
    <n v="53"/>
    <b v="1"/>
    <x v="0"/>
    <x v="1"/>
    <x v="110"/>
  </r>
  <r>
    <n v="112"/>
    <x v="112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n v="81"/>
    <b v="1"/>
    <x v="0"/>
    <x v="1"/>
    <x v="111"/>
  </r>
  <r>
    <n v="113"/>
    <x v="113"/>
    <s v="A living memorial for all those dealing with trauma, grief and loss."/>
    <x v="10"/>
    <x v="108"/>
    <x v="0"/>
    <x v="0"/>
    <x v="0"/>
    <n v="1312642800"/>
    <n v="1311963128"/>
    <b v="0"/>
    <n v="78"/>
    <b v="1"/>
    <x v="0"/>
    <x v="1"/>
    <x v="112"/>
  </r>
  <r>
    <n v="114"/>
    <x v="114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n v="35"/>
    <b v="1"/>
    <x v="0"/>
    <x v="1"/>
    <x v="113"/>
  </r>
  <r>
    <n v="115"/>
    <x v="115"/>
    <s v="Never judge a book (or a lover) by their cover."/>
    <x v="52"/>
    <x v="110"/>
    <x v="0"/>
    <x v="0"/>
    <x v="0"/>
    <n v="1328377444"/>
    <n v="1326217444"/>
    <b v="0"/>
    <n v="22"/>
    <b v="1"/>
    <x v="0"/>
    <x v="1"/>
    <x v="114"/>
  </r>
  <r>
    <n v="116"/>
    <x v="116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n v="57"/>
    <b v="1"/>
    <x v="0"/>
    <x v="1"/>
    <x v="115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n v="27"/>
    <b v="1"/>
    <x v="0"/>
    <x v="1"/>
    <x v="116"/>
  </r>
  <r>
    <n v="118"/>
    <x v="118"/>
    <s v="When a ruthless hit-man is 'denounced' from the mafia, his old enemies declare war."/>
    <x v="10"/>
    <x v="113"/>
    <x v="0"/>
    <x v="0"/>
    <x v="0"/>
    <n v="1311902236"/>
    <n v="1309310236"/>
    <b v="0"/>
    <n v="39"/>
    <b v="1"/>
    <x v="0"/>
    <x v="1"/>
    <x v="117"/>
  </r>
  <r>
    <n v="119"/>
    <x v="119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n v="37"/>
    <b v="1"/>
    <x v="0"/>
    <x v="1"/>
    <x v="118"/>
  </r>
  <r>
    <n v="120"/>
    <x v="120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n v="1"/>
    <b v="0"/>
    <x v="0"/>
    <x v="2"/>
    <x v="119"/>
  </r>
  <r>
    <n v="121"/>
    <x v="121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n v="1"/>
    <b v="0"/>
    <x v="0"/>
    <x v="2"/>
    <x v="120"/>
  </r>
  <r>
    <n v="122"/>
    <x v="122"/>
    <s v="My ambition for this knows no bounds.  Seeing Sephoria in a live-action is a dream of mine."/>
    <x v="55"/>
    <x v="117"/>
    <x v="1"/>
    <x v="0"/>
    <x v="0"/>
    <n v="1476094907"/>
    <n v="1470910907"/>
    <b v="0"/>
    <n v="0"/>
    <b v="0"/>
    <x v="0"/>
    <x v="2"/>
    <x v="121"/>
  </r>
  <r>
    <n v="123"/>
    <x v="123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n v="6"/>
    <b v="0"/>
    <x v="0"/>
    <x v="2"/>
    <x v="122"/>
  </r>
  <r>
    <n v="124"/>
    <x v="124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n v="0"/>
    <b v="0"/>
    <x v="0"/>
    <x v="2"/>
    <x v="121"/>
  </r>
  <r>
    <n v="125"/>
    <x v="125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n v="6"/>
    <b v="0"/>
    <x v="0"/>
    <x v="2"/>
    <x v="123"/>
  </r>
  <r>
    <n v="126"/>
    <x v="126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n v="13"/>
    <b v="0"/>
    <x v="0"/>
    <x v="2"/>
    <x v="124"/>
  </r>
  <r>
    <n v="127"/>
    <x v="127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n v="4"/>
    <b v="0"/>
    <x v="0"/>
    <x v="2"/>
    <x v="125"/>
  </r>
  <r>
    <n v="128"/>
    <x v="128"/>
    <s v="A Science Fiction film filled with entertainment and Excitement"/>
    <x v="57"/>
    <x v="122"/>
    <x v="1"/>
    <x v="0"/>
    <x v="0"/>
    <n v="1476941293"/>
    <n v="1473917293"/>
    <b v="0"/>
    <n v="6"/>
    <b v="0"/>
    <x v="0"/>
    <x v="2"/>
    <x v="126"/>
  </r>
  <r>
    <n v="129"/>
    <x v="129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n v="0"/>
    <b v="0"/>
    <x v="0"/>
    <x v="2"/>
    <x v="121"/>
  </r>
  <r>
    <n v="130"/>
    <x v="130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n v="0"/>
    <b v="0"/>
    <x v="0"/>
    <x v="2"/>
    <x v="121"/>
  </r>
  <r>
    <n v="131"/>
    <x v="131"/>
    <s v="I"/>
    <x v="38"/>
    <x v="117"/>
    <x v="1"/>
    <x v="0"/>
    <x v="0"/>
    <n v="1467763200"/>
    <n v="1466453161"/>
    <b v="0"/>
    <n v="0"/>
    <b v="0"/>
    <x v="0"/>
    <x v="2"/>
    <x v="121"/>
  </r>
  <r>
    <n v="132"/>
    <x v="132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n v="81"/>
    <b v="0"/>
    <x v="0"/>
    <x v="2"/>
    <x v="127"/>
  </r>
  <r>
    <n v="133"/>
    <x v="133"/>
    <s v="Invasion from outer space sights, to weird to imagine destruction too monstrous to escape"/>
    <x v="59"/>
    <x v="117"/>
    <x v="1"/>
    <x v="0"/>
    <x v="0"/>
    <n v="1464715860"/>
    <n v="1462130584"/>
    <b v="0"/>
    <n v="0"/>
    <b v="0"/>
    <x v="0"/>
    <x v="2"/>
    <x v="121"/>
  </r>
  <r>
    <n v="134"/>
    <x v="134"/>
    <s v="steampunk  remake of &quot;a Christmas carol&quot;"/>
    <x v="10"/>
    <x v="117"/>
    <x v="1"/>
    <x v="0"/>
    <x v="0"/>
    <n v="1441386000"/>
    <n v="1438811418"/>
    <b v="0"/>
    <n v="0"/>
    <b v="0"/>
    <x v="0"/>
    <x v="2"/>
    <x v="121"/>
  </r>
  <r>
    <n v="135"/>
    <x v="135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n v="5"/>
    <b v="0"/>
    <x v="0"/>
    <x v="2"/>
    <x v="128"/>
  </r>
  <r>
    <n v="136"/>
    <x v="136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n v="0"/>
    <b v="0"/>
    <x v="0"/>
    <x v="2"/>
    <x v="121"/>
  </r>
  <r>
    <n v="137"/>
    <x v="137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n v="0"/>
    <b v="0"/>
    <x v="0"/>
    <x v="2"/>
    <x v="121"/>
  </r>
  <r>
    <n v="138"/>
    <x v="138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n v="58"/>
    <b v="0"/>
    <x v="0"/>
    <x v="2"/>
    <x v="129"/>
  </r>
  <r>
    <n v="139"/>
    <x v="139"/>
    <s v="When  Rome is infected with a zombie plague, Lucius Agrippa and a small group fights for survival"/>
    <x v="2"/>
    <x v="83"/>
    <x v="1"/>
    <x v="0"/>
    <x v="0"/>
    <n v="1436738772"/>
    <n v="1435874772"/>
    <b v="0"/>
    <n v="1"/>
    <b v="0"/>
    <x v="0"/>
    <x v="2"/>
    <x v="130"/>
  </r>
  <r>
    <n v="140"/>
    <x v="140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n v="0"/>
    <b v="0"/>
    <x v="0"/>
    <x v="2"/>
    <x v="121"/>
  </r>
  <r>
    <n v="141"/>
    <x v="141"/>
    <s v="Join us creating a Science Fiction TV Series based upon the popular novels -The Catherine Kimbridge Chronicles."/>
    <x v="14"/>
    <x v="126"/>
    <x v="1"/>
    <x v="0"/>
    <x v="0"/>
    <n v="1433043623"/>
    <n v="1429155623"/>
    <b v="0"/>
    <n v="28"/>
    <b v="0"/>
    <x v="0"/>
    <x v="2"/>
    <x v="131"/>
  </r>
  <r>
    <n v="142"/>
    <x v="142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n v="1"/>
    <b v="0"/>
    <x v="0"/>
    <x v="2"/>
    <x v="119"/>
  </r>
  <r>
    <n v="143"/>
    <x v="143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n v="0"/>
    <b v="0"/>
    <x v="0"/>
    <x v="2"/>
    <x v="121"/>
  </r>
  <r>
    <n v="144"/>
    <x v="144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n v="37"/>
    <b v="0"/>
    <x v="0"/>
    <x v="2"/>
    <x v="132"/>
  </r>
  <r>
    <n v="145"/>
    <x v="145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n v="9"/>
    <b v="0"/>
    <x v="0"/>
    <x v="2"/>
    <x v="133"/>
  </r>
  <r>
    <n v="146"/>
    <x v="146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n v="3"/>
    <b v="0"/>
    <x v="0"/>
    <x v="2"/>
    <x v="134"/>
  </r>
  <r>
    <n v="147"/>
    <x v="147"/>
    <s v="Film makers catch live footage beyond their wildest dreams."/>
    <x v="39"/>
    <x v="117"/>
    <x v="1"/>
    <x v="1"/>
    <x v="1"/>
    <n v="1420741080"/>
    <n v="1417026340"/>
    <b v="0"/>
    <n v="0"/>
    <b v="0"/>
    <x v="0"/>
    <x v="2"/>
    <x v="121"/>
  </r>
  <r>
    <n v="148"/>
    <x v="148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n v="2"/>
    <b v="0"/>
    <x v="0"/>
    <x v="2"/>
    <x v="135"/>
  </r>
  <r>
    <n v="149"/>
    <x v="149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n v="6"/>
    <b v="0"/>
    <x v="0"/>
    <x v="2"/>
    <x v="136"/>
  </r>
  <r>
    <n v="150"/>
    <x v="150"/>
    <s v="The untold story of Captain Robert April and the first launching of the starship U.S.S. Enterprise,  NCC-1701"/>
    <x v="64"/>
    <x v="132"/>
    <x v="1"/>
    <x v="0"/>
    <x v="0"/>
    <n v="1432612382"/>
    <n v="1427428382"/>
    <b v="0"/>
    <n v="67"/>
    <b v="0"/>
    <x v="0"/>
    <x v="2"/>
    <x v="137"/>
  </r>
  <r>
    <n v="151"/>
    <x v="151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n v="5"/>
    <b v="0"/>
    <x v="0"/>
    <x v="2"/>
    <x v="138"/>
  </r>
  <r>
    <n v="152"/>
    <x v="152"/>
    <s v="The Great Dark is a journey through the unimaginable...and un foreseeable..."/>
    <x v="66"/>
    <x v="134"/>
    <x v="1"/>
    <x v="0"/>
    <x v="0"/>
    <n v="1411437100"/>
    <n v="1408845100"/>
    <b v="0"/>
    <n v="2"/>
    <b v="0"/>
    <x v="0"/>
    <x v="2"/>
    <x v="2"/>
  </r>
  <r>
    <n v="153"/>
    <x v="153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n v="10"/>
    <b v="0"/>
    <x v="0"/>
    <x v="2"/>
    <x v="139"/>
  </r>
  <r>
    <n v="154"/>
    <x v="154"/>
    <s v="Fiction Becomes Reality in this non-profit science fiction, stop motion, and fantasy fan film."/>
    <x v="15"/>
    <x v="130"/>
    <x v="1"/>
    <x v="0"/>
    <x v="0"/>
    <n v="1433336895"/>
    <n v="1429621695"/>
    <b v="0"/>
    <n v="3"/>
    <b v="0"/>
    <x v="0"/>
    <x v="2"/>
    <x v="140"/>
  </r>
  <r>
    <n v="155"/>
    <x v="155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n v="4"/>
    <b v="0"/>
    <x v="0"/>
    <x v="2"/>
    <x v="141"/>
  </r>
  <r>
    <n v="156"/>
    <x v="156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n v="15"/>
    <b v="0"/>
    <x v="0"/>
    <x v="2"/>
    <x v="142"/>
  </r>
  <r>
    <n v="157"/>
    <x v="157"/>
    <s v="Man's cryogenic chamber and his soulmate's time travel from the distant future allows them to meet in the middle."/>
    <x v="68"/>
    <x v="138"/>
    <x v="1"/>
    <x v="0"/>
    <x v="0"/>
    <n v="1456523572"/>
    <n v="1453931572"/>
    <b v="0"/>
    <n v="2"/>
    <b v="0"/>
    <x v="0"/>
    <x v="2"/>
    <x v="143"/>
  </r>
  <r>
    <n v="158"/>
    <x v="158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n v="0"/>
    <b v="0"/>
    <x v="0"/>
    <x v="2"/>
    <x v="121"/>
  </r>
  <r>
    <n v="159"/>
    <x v="159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n v="1"/>
    <b v="0"/>
    <x v="0"/>
    <x v="2"/>
    <x v="119"/>
  </r>
  <r>
    <n v="160"/>
    <x v="160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n v="0"/>
    <b v="0"/>
    <x v="0"/>
    <x v="3"/>
    <x v="121"/>
  </r>
  <r>
    <n v="161"/>
    <x v="161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n v="1"/>
    <b v="0"/>
    <x v="0"/>
    <x v="3"/>
    <x v="144"/>
  </r>
  <r>
    <n v="162"/>
    <x v="162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n v="10"/>
    <b v="0"/>
    <x v="0"/>
    <x v="3"/>
    <x v="145"/>
  </r>
  <r>
    <n v="163"/>
    <x v="163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n v="0"/>
    <b v="0"/>
    <x v="0"/>
    <x v="3"/>
    <x v="121"/>
  </r>
  <r>
    <n v="164"/>
    <x v="164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n v="7"/>
    <b v="0"/>
    <x v="0"/>
    <x v="3"/>
    <x v="146"/>
  </r>
  <r>
    <n v="165"/>
    <x v="165"/>
    <s v="A teacher. A boy. The beach and a heatwave that drove them all insane."/>
    <x v="73"/>
    <x v="117"/>
    <x v="2"/>
    <x v="1"/>
    <x v="1"/>
    <n v="1452613724"/>
    <n v="1450021724"/>
    <b v="0"/>
    <n v="0"/>
    <b v="0"/>
    <x v="0"/>
    <x v="3"/>
    <x v="121"/>
  </r>
  <r>
    <n v="166"/>
    <x v="166"/>
    <s v="A young teen makes a bad decision after joining gang and the film expresses his choices that led him to that point."/>
    <x v="10"/>
    <x v="142"/>
    <x v="2"/>
    <x v="0"/>
    <x v="0"/>
    <n v="1484531362"/>
    <n v="1481939362"/>
    <b v="0"/>
    <n v="1"/>
    <b v="0"/>
    <x v="0"/>
    <x v="3"/>
    <x v="147"/>
  </r>
  <r>
    <n v="167"/>
    <x v="167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n v="2"/>
    <b v="0"/>
    <x v="0"/>
    <x v="3"/>
    <x v="148"/>
  </r>
  <r>
    <n v="168"/>
    <x v="168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n v="3"/>
    <b v="0"/>
    <x v="0"/>
    <x v="3"/>
    <x v="149"/>
  </r>
  <r>
    <n v="169"/>
    <x v="169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n v="10"/>
    <b v="0"/>
    <x v="0"/>
    <x v="3"/>
    <x v="150"/>
  </r>
  <r>
    <n v="170"/>
    <x v="170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n v="10"/>
    <b v="0"/>
    <x v="0"/>
    <x v="3"/>
    <x v="151"/>
  </r>
  <r>
    <n v="171"/>
    <x v="171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n v="1"/>
    <b v="0"/>
    <x v="0"/>
    <x v="3"/>
    <x v="120"/>
  </r>
  <r>
    <n v="172"/>
    <x v="172"/>
    <s v="A short film on the rarest mammal and the second most endangered freshwater river dolphin, in Pakistan."/>
    <x v="75"/>
    <x v="117"/>
    <x v="2"/>
    <x v="0"/>
    <x v="0"/>
    <n v="1426753723"/>
    <n v="1423733323"/>
    <b v="0"/>
    <n v="0"/>
    <b v="0"/>
    <x v="0"/>
    <x v="3"/>
    <x v="121"/>
  </r>
  <r>
    <n v="173"/>
    <x v="173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n v="0"/>
    <b v="0"/>
    <x v="0"/>
    <x v="3"/>
    <x v="121"/>
  </r>
  <r>
    <n v="174"/>
    <x v="174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n v="0"/>
    <b v="0"/>
    <x v="0"/>
    <x v="3"/>
    <x v="121"/>
  </r>
  <r>
    <n v="175"/>
    <x v="175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n v="26"/>
    <b v="0"/>
    <x v="0"/>
    <x v="3"/>
    <x v="34"/>
  </r>
  <r>
    <n v="176"/>
    <x v="176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n v="0"/>
    <b v="0"/>
    <x v="0"/>
    <x v="3"/>
    <x v="121"/>
  </r>
  <r>
    <n v="177"/>
    <x v="177"/>
    <s v="I'm making a modern day version of the bible story &quot; The Good Samaritan&quot;"/>
    <x v="52"/>
    <x v="147"/>
    <x v="2"/>
    <x v="0"/>
    <x v="0"/>
    <n v="1427155726"/>
    <n v="1425690526"/>
    <b v="0"/>
    <n v="7"/>
    <b v="0"/>
    <x v="0"/>
    <x v="3"/>
    <x v="152"/>
  </r>
  <r>
    <n v="178"/>
    <x v="178"/>
    <s v="El viaje de LucÃ­a es un largometraje de ficciÃ³n con temÃ¡tica sobre el cÃ¡ncer infantil."/>
    <x v="69"/>
    <x v="117"/>
    <x v="2"/>
    <x v="3"/>
    <x v="3"/>
    <n v="1448582145"/>
    <n v="1445986545"/>
    <b v="0"/>
    <n v="0"/>
    <b v="0"/>
    <x v="0"/>
    <x v="3"/>
    <x v="121"/>
  </r>
  <r>
    <n v="179"/>
    <x v="179"/>
    <s v="A feature-length film about how three people survive in a diseased world."/>
    <x v="28"/>
    <x v="148"/>
    <x v="2"/>
    <x v="0"/>
    <x v="0"/>
    <n v="1457056555"/>
    <n v="1454464555"/>
    <b v="0"/>
    <n v="2"/>
    <b v="0"/>
    <x v="0"/>
    <x v="3"/>
    <x v="101"/>
  </r>
  <r>
    <n v="180"/>
    <x v="180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n v="13"/>
    <b v="0"/>
    <x v="0"/>
    <x v="3"/>
    <x v="153"/>
  </r>
  <r>
    <n v="181"/>
    <x v="181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n v="4"/>
    <b v="0"/>
    <x v="0"/>
    <x v="3"/>
    <x v="154"/>
  </r>
  <r>
    <n v="182"/>
    <x v="182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n v="0"/>
    <b v="0"/>
    <x v="0"/>
    <x v="3"/>
    <x v="121"/>
  </r>
  <r>
    <n v="183"/>
    <x v="183"/>
    <s v="Don't kill me until I meet my Dad"/>
    <x v="78"/>
    <x v="151"/>
    <x v="2"/>
    <x v="1"/>
    <x v="1"/>
    <n v="1417033610"/>
    <n v="1414438010"/>
    <b v="0"/>
    <n v="12"/>
    <b v="0"/>
    <x v="0"/>
    <x v="3"/>
    <x v="155"/>
  </r>
  <r>
    <n v="184"/>
    <x v="184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n v="2"/>
    <b v="0"/>
    <x v="0"/>
    <x v="3"/>
    <x v="156"/>
  </r>
  <r>
    <n v="185"/>
    <x v="185"/>
    <s v="Love has no boundaries!"/>
    <x v="79"/>
    <x v="153"/>
    <x v="2"/>
    <x v="10"/>
    <x v="8"/>
    <n v="1471557139"/>
    <n v="1468965139"/>
    <b v="0"/>
    <n v="10"/>
    <b v="0"/>
    <x v="0"/>
    <x v="3"/>
    <x v="157"/>
  </r>
  <r>
    <n v="186"/>
    <x v="186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n v="0"/>
    <b v="0"/>
    <x v="0"/>
    <x v="3"/>
    <x v="121"/>
  </r>
  <r>
    <n v="187"/>
    <x v="187"/>
    <s v="A young man suffering from a severe case of OCD embarks on a road trip to find peace of mind."/>
    <x v="10"/>
    <x v="25"/>
    <x v="2"/>
    <x v="0"/>
    <x v="0"/>
    <n v="1437461940"/>
    <n v="1435383457"/>
    <b v="0"/>
    <n v="5"/>
    <b v="0"/>
    <x v="0"/>
    <x v="3"/>
    <x v="158"/>
  </r>
  <r>
    <n v="188"/>
    <x v="188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n v="0"/>
    <b v="0"/>
    <x v="0"/>
    <x v="3"/>
    <x v="121"/>
  </r>
  <r>
    <n v="189"/>
    <x v="189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n v="5"/>
    <b v="0"/>
    <x v="0"/>
    <x v="3"/>
    <x v="159"/>
  </r>
  <r>
    <n v="190"/>
    <x v="190"/>
    <s v="Because hope can be a 4 letter word"/>
    <x v="14"/>
    <x v="155"/>
    <x v="2"/>
    <x v="0"/>
    <x v="0"/>
    <n v="1466091446"/>
    <n v="1465227446"/>
    <b v="0"/>
    <n v="1"/>
    <b v="0"/>
    <x v="0"/>
    <x v="3"/>
    <x v="73"/>
  </r>
  <r>
    <n v="191"/>
    <x v="191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n v="3"/>
    <b v="0"/>
    <x v="0"/>
    <x v="3"/>
    <x v="160"/>
  </r>
  <r>
    <n v="192"/>
    <x v="192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n v="3"/>
    <b v="0"/>
    <x v="0"/>
    <x v="3"/>
    <x v="161"/>
  </r>
  <r>
    <n v="193"/>
    <x v="193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n v="0"/>
    <b v="0"/>
    <x v="0"/>
    <x v="3"/>
    <x v="121"/>
  </r>
  <r>
    <n v="194"/>
    <x v="194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n v="3"/>
    <b v="0"/>
    <x v="0"/>
    <x v="3"/>
    <x v="120"/>
  </r>
  <r>
    <n v="195"/>
    <x v="195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n v="0"/>
    <b v="0"/>
    <x v="0"/>
    <x v="3"/>
    <x v="121"/>
  </r>
  <r>
    <n v="196"/>
    <x v="196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n v="19"/>
    <b v="0"/>
    <x v="0"/>
    <x v="3"/>
    <x v="162"/>
  </r>
  <r>
    <n v="197"/>
    <x v="197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n v="8"/>
    <b v="0"/>
    <x v="0"/>
    <x v="3"/>
    <x v="163"/>
  </r>
  <r>
    <n v="198"/>
    <x v="198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n v="6"/>
    <b v="0"/>
    <x v="0"/>
    <x v="3"/>
    <x v="164"/>
  </r>
  <r>
    <n v="199"/>
    <x v="199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n v="0"/>
    <b v="0"/>
    <x v="0"/>
    <x v="3"/>
    <x v="121"/>
  </r>
  <r>
    <n v="200"/>
    <x v="200"/>
    <s v="A film dedicated to an AAF Pilot's struggle to survive behind enemy lines during WWII."/>
    <x v="12"/>
    <x v="162"/>
    <x v="2"/>
    <x v="0"/>
    <x v="0"/>
    <n v="1410746403"/>
    <n v="1408154403"/>
    <b v="0"/>
    <n v="18"/>
    <b v="0"/>
    <x v="0"/>
    <x v="3"/>
    <x v="165"/>
  </r>
  <r>
    <n v="201"/>
    <x v="201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n v="7"/>
    <b v="0"/>
    <x v="0"/>
    <x v="3"/>
    <x v="166"/>
  </r>
  <r>
    <n v="202"/>
    <x v="202"/>
    <s v="new web series created by jonney terry"/>
    <x v="12"/>
    <x v="117"/>
    <x v="2"/>
    <x v="0"/>
    <x v="0"/>
    <n v="1444337940"/>
    <n v="1441750564"/>
    <b v="0"/>
    <n v="0"/>
    <b v="0"/>
    <x v="0"/>
    <x v="3"/>
    <x v="121"/>
  </r>
  <r>
    <n v="203"/>
    <x v="203"/>
    <s v="We are aiming to make a Web Series based on Youth Culture and the misrepresentation of socially stereotyped people."/>
    <x v="30"/>
    <x v="164"/>
    <x v="2"/>
    <x v="1"/>
    <x v="1"/>
    <n v="1422562864"/>
    <n v="1417378864"/>
    <b v="0"/>
    <n v="8"/>
    <b v="0"/>
    <x v="0"/>
    <x v="3"/>
    <x v="167"/>
  </r>
  <r>
    <n v="204"/>
    <x v="204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n v="1293"/>
    <b v="0"/>
    <x v="0"/>
    <x v="3"/>
    <x v="168"/>
  </r>
  <r>
    <n v="205"/>
    <x v="205"/>
    <s v="A martyr faces execution at the hands of the State, while enduring the horrors and alienation of a new world order."/>
    <x v="6"/>
    <x v="166"/>
    <x v="2"/>
    <x v="0"/>
    <x v="0"/>
    <n v="1444144222"/>
    <n v="1441120222"/>
    <b v="0"/>
    <n v="17"/>
    <b v="0"/>
    <x v="0"/>
    <x v="3"/>
    <x v="169"/>
  </r>
  <r>
    <n v="206"/>
    <x v="206"/>
    <s v="A love story featuring adoption,struggle,dysfunction,grace, healing, and restoration."/>
    <x v="83"/>
    <x v="117"/>
    <x v="2"/>
    <x v="0"/>
    <x v="0"/>
    <n v="1470441983"/>
    <n v="1468627583"/>
    <b v="0"/>
    <n v="0"/>
    <b v="0"/>
    <x v="0"/>
    <x v="3"/>
    <x v="121"/>
  </r>
  <r>
    <n v="207"/>
    <x v="207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n v="13"/>
    <b v="0"/>
    <x v="0"/>
    <x v="3"/>
    <x v="170"/>
  </r>
  <r>
    <n v="208"/>
    <x v="208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n v="0"/>
    <b v="0"/>
    <x v="0"/>
    <x v="3"/>
    <x v="121"/>
  </r>
  <r>
    <n v="209"/>
    <x v="209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n v="0"/>
    <b v="0"/>
    <x v="0"/>
    <x v="3"/>
    <x v="121"/>
  </r>
  <r>
    <n v="210"/>
    <x v="210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n v="33"/>
    <b v="0"/>
    <x v="0"/>
    <x v="3"/>
    <x v="171"/>
  </r>
  <r>
    <n v="211"/>
    <x v="211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n v="12"/>
    <b v="0"/>
    <x v="0"/>
    <x v="3"/>
    <x v="172"/>
  </r>
  <r>
    <n v="212"/>
    <x v="212"/>
    <s v="This film is a fictional crime drama following the events of a heist that ended in bloodshed."/>
    <x v="84"/>
    <x v="116"/>
    <x v="2"/>
    <x v="0"/>
    <x v="0"/>
    <n v="1460837320"/>
    <n v="1455656920"/>
    <b v="0"/>
    <n v="1"/>
    <b v="0"/>
    <x v="0"/>
    <x v="3"/>
    <x v="120"/>
  </r>
  <r>
    <n v="213"/>
    <x v="213"/>
    <s v="A family dramedy about a grandfather  and grandson who are both on their path to redemption."/>
    <x v="63"/>
    <x v="170"/>
    <x v="2"/>
    <x v="0"/>
    <x v="0"/>
    <n v="1439734001"/>
    <n v="1437142547"/>
    <b v="0"/>
    <n v="1"/>
    <b v="0"/>
    <x v="0"/>
    <x v="3"/>
    <x v="135"/>
  </r>
  <r>
    <n v="214"/>
    <x v="214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n v="1"/>
    <b v="0"/>
    <x v="0"/>
    <x v="3"/>
    <x v="120"/>
  </r>
  <r>
    <n v="215"/>
    <x v="215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n v="1"/>
    <b v="0"/>
    <x v="0"/>
    <x v="3"/>
    <x v="119"/>
  </r>
  <r>
    <n v="216"/>
    <x v="216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n v="84"/>
    <b v="0"/>
    <x v="0"/>
    <x v="3"/>
    <x v="173"/>
  </r>
  <r>
    <n v="217"/>
    <x v="217"/>
    <s v="A roadmovie by paw"/>
    <x v="57"/>
    <x v="172"/>
    <x v="2"/>
    <x v="11"/>
    <x v="9"/>
    <n v="1419780149"/>
    <n v="1417101749"/>
    <b v="0"/>
    <n v="38"/>
    <b v="0"/>
    <x v="0"/>
    <x v="3"/>
    <x v="174"/>
  </r>
  <r>
    <n v="218"/>
    <x v="218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n v="1"/>
    <b v="0"/>
    <x v="0"/>
    <x v="3"/>
    <x v="101"/>
  </r>
  <r>
    <n v="219"/>
    <x v="219"/>
    <s v="An hour-long pilot about a group of suburban LGBT teens coming of age in the early 90's."/>
    <x v="63"/>
    <x v="174"/>
    <x v="2"/>
    <x v="0"/>
    <x v="0"/>
    <n v="1459493940"/>
    <n v="1456732225"/>
    <b v="0"/>
    <n v="76"/>
    <b v="0"/>
    <x v="0"/>
    <x v="3"/>
    <x v="175"/>
  </r>
  <r>
    <n v="220"/>
    <x v="220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n v="3"/>
    <b v="0"/>
    <x v="0"/>
    <x v="3"/>
    <x v="176"/>
  </r>
  <r>
    <n v="221"/>
    <x v="221"/>
    <s v="Film about Schizophrenia with Surreal Twists!"/>
    <x v="63"/>
    <x v="117"/>
    <x v="2"/>
    <x v="0"/>
    <x v="0"/>
    <n v="1427569564"/>
    <n v="1422389164"/>
    <b v="0"/>
    <n v="0"/>
    <b v="0"/>
    <x v="0"/>
    <x v="3"/>
    <x v="121"/>
  </r>
  <r>
    <n v="222"/>
    <x v="222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n v="2"/>
    <b v="0"/>
    <x v="0"/>
    <x v="3"/>
    <x v="177"/>
  </r>
  <r>
    <n v="223"/>
    <x v="223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n v="0"/>
    <b v="0"/>
    <x v="0"/>
    <x v="3"/>
    <x v="121"/>
  </r>
  <r>
    <n v="224"/>
    <x v="224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n v="0"/>
    <b v="0"/>
    <x v="0"/>
    <x v="3"/>
    <x v="121"/>
  </r>
  <r>
    <n v="225"/>
    <x v="225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n v="0"/>
    <b v="0"/>
    <x v="0"/>
    <x v="3"/>
    <x v="121"/>
  </r>
  <r>
    <n v="226"/>
    <x v="226"/>
    <s v="A TRUE STORY OF DOMESTIC VILOLENCE THAT SEEKS TO OFFER THE VIEWER OUTLEST OF SUPPORT."/>
    <x v="88"/>
    <x v="156"/>
    <x v="2"/>
    <x v="1"/>
    <x v="1"/>
    <n v="1433064540"/>
    <n v="1428854344"/>
    <b v="0"/>
    <n v="2"/>
    <b v="0"/>
    <x v="0"/>
    <x v="3"/>
    <x v="178"/>
  </r>
  <r>
    <n v="227"/>
    <x v="227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n v="0"/>
    <b v="0"/>
    <x v="0"/>
    <x v="3"/>
    <x v="121"/>
  </r>
  <r>
    <n v="228"/>
    <x v="228"/>
    <s v="I am making a film from one one of my books called facets of a Geek life."/>
    <x v="6"/>
    <x v="117"/>
    <x v="2"/>
    <x v="1"/>
    <x v="1"/>
    <n v="1433176105"/>
    <n v="1427992105"/>
    <b v="0"/>
    <n v="0"/>
    <b v="0"/>
    <x v="0"/>
    <x v="3"/>
    <x v="121"/>
  </r>
  <r>
    <n v="229"/>
    <x v="229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n v="0"/>
    <b v="0"/>
    <x v="0"/>
    <x v="3"/>
    <x v="121"/>
  </r>
  <r>
    <n v="230"/>
    <x v="230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n v="2"/>
    <b v="0"/>
    <x v="0"/>
    <x v="3"/>
    <x v="179"/>
  </r>
  <r>
    <n v="231"/>
    <x v="231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n v="0"/>
    <b v="0"/>
    <x v="0"/>
    <x v="3"/>
    <x v="121"/>
  </r>
  <r>
    <n v="232"/>
    <x v="232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n v="7"/>
    <b v="0"/>
    <x v="0"/>
    <x v="3"/>
    <x v="180"/>
  </r>
  <r>
    <n v="233"/>
    <x v="233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n v="0"/>
    <b v="0"/>
    <x v="0"/>
    <x v="3"/>
    <x v="121"/>
  </r>
  <r>
    <n v="234"/>
    <x v="234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n v="5"/>
    <b v="0"/>
    <x v="0"/>
    <x v="3"/>
    <x v="181"/>
  </r>
  <r>
    <n v="235"/>
    <x v="235"/>
    <s v="Taking people on a deep emotional trip with a story about sometimes those who have less, give more."/>
    <x v="3"/>
    <x v="117"/>
    <x v="2"/>
    <x v="0"/>
    <x v="0"/>
    <n v="1436478497"/>
    <n v="1433886497"/>
    <b v="0"/>
    <n v="0"/>
    <b v="0"/>
    <x v="0"/>
    <x v="3"/>
    <x v="121"/>
  </r>
  <r>
    <n v="236"/>
    <x v="236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n v="0"/>
    <b v="0"/>
    <x v="0"/>
    <x v="3"/>
    <x v="121"/>
  </r>
  <r>
    <n v="237"/>
    <x v="237"/>
    <s v="Making The Choice is a christian short film series."/>
    <x v="36"/>
    <x v="155"/>
    <x v="2"/>
    <x v="0"/>
    <x v="0"/>
    <n v="1457445069"/>
    <n v="1452261069"/>
    <b v="0"/>
    <n v="1"/>
    <b v="0"/>
    <x v="0"/>
    <x v="3"/>
    <x v="73"/>
  </r>
  <r>
    <n v="238"/>
    <x v="238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n v="0"/>
    <b v="0"/>
    <x v="0"/>
    <x v="3"/>
    <x v="121"/>
  </r>
  <r>
    <n v="239"/>
    <x v="239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n v="5"/>
    <b v="0"/>
    <x v="0"/>
    <x v="3"/>
    <x v="73"/>
  </r>
  <r>
    <n v="240"/>
    <x v="240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n v="137"/>
    <b v="1"/>
    <x v="0"/>
    <x v="4"/>
    <x v="182"/>
  </r>
  <r>
    <n v="241"/>
    <x v="241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n v="376"/>
    <b v="1"/>
    <x v="0"/>
    <x v="4"/>
    <x v="183"/>
  </r>
  <r>
    <n v="242"/>
    <x v="242"/>
    <s v="An unprecedented feature-length documentary film about Maine's tribal, oft-misunderstood ice fishing sub-culture."/>
    <x v="93"/>
    <x v="181"/>
    <x v="0"/>
    <x v="0"/>
    <x v="0"/>
    <n v="1324381790"/>
    <n v="1321357790"/>
    <b v="1"/>
    <n v="202"/>
    <b v="1"/>
    <x v="0"/>
    <x v="4"/>
    <x v="184"/>
  </r>
  <r>
    <n v="243"/>
    <x v="243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n v="328"/>
    <b v="1"/>
    <x v="0"/>
    <x v="4"/>
    <x v="185"/>
  </r>
  <r>
    <n v="244"/>
    <x v="244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n v="84"/>
    <b v="1"/>
    <x v="0"/>
    <x v="4"/>
    <x v="186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n v="96"/>
    <b v="1"/>
    <x v="0"/>
    <x v="4"/>
    <x v="187"/>
  </r>
  <r>
    <n v="246"/>
    <x v="246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n v="223"/>
    <b v="1"/>
    <x v="0"/>
    <x v="4"/>
    <x v="188"/>
  </r>
  <r>
    <n v="247"/>
    <x v="247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n v="62"/>
    <b v="1"/>
    <x v="0"/>
    <x v="4"/>
    <x v="189"/>
  </r>
  <r>
    <n v="248"/>
    <x v="248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n v="146"/>
    <b v="1"/>
    <x v="0"/>
    <x v="4"/>
    <x v="190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n v="235"/>
    <b v="1"/>
    <x v="0"/>
    <x v="4"/>
    <x v="191"/>
  </r>
  <r>
    <n v="250"/>
    <x v="250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n v="437"/>
    <b v="1"/>
    <x v="0"/>
    <x v="4"/>
    <x v="192"/>
  </r>
  <r>
    <n v="251"/>
    <x v="251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n v="77"/>
    <b v="1"/>
    <x v="0"/>
    <x v="4"/>
    <x v="193"/>
  </r>
  <r>
    <n v="252"/>
    <x v="252"/>
    <s v="The definitive story of indie comics and the foremost institution of higher learning for those who draw them."/>
    <x v="10"/>
    <x v="191"/>
    <x v="0"/>
    <x v="0"/>
    <x v="0"/>
    <n v="1275364740"/>
    <n v="1269878058"/>
    <b v="1"/>
    <n v="108"/>
    <b v="1"/>
    <x v="0"/>
    <x v="4"/>
    <x v="19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n v="7"/>
    <b v="1"/>
    <x v="0"/>
    <x v="4"/>
    <x v="195"/>
  </r>
  <r>
    <n v="254"/>
    <x v="254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n v="314"/>
    <b v="1"/>
    <x v="0"/>
    <x v="4"/>
    <x v="196"/>
  </r>
  <r>
    <n v="255"/>
    <x v="255"/>
    <s v="xoxosms is a documentary about first love, long distance and Skype."/>
    <x v="6"/>
    <x v="194"/>
    <x v="0"/>
    <x v="0"/>
    <x v="0"/>
    <n v="1300275482"/>
    <n v="1297687082"/>
    <b v="1"/>
    <n v="188"/>
    <b v="1"/>
    <x v="0"/>
    <x v="4"/>
    <x v="197"/>
  </r>
  <r>
    <n v="256"/>
    <x v="256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n v="275"/>
    <b v="1"/>
    <x v="0"/>
    <x v="4"/>
    <x v="198"/>
  </r>
  <r>
    <n v="257"/>
    <x v="257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n v="560"/>
    <b v="1"/>
    <x v="0"/>
    <x v="4"/>
    <x v="199"/>
  </r>
  <r>
    <n v="258"/>
    <x v="258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n v="688"/>
    <b v="1"/>
    <x v="0"/>
    <x v="4"/>
    <x v="200"/>
  </r>
  <r>
    <n v="259"/>
    <x v="259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n v="942"/>
    <b v="1"/>
    <x v="0"/>
    <x v="4"/>
    <x v="201"/>
  </r>
  <r>
    <n v="260"/>
    <x v="260"/>
    <s v="In the traditional world of Mexican Rodeo, a team of first-generation California girls does it their way."/>
    <x v="3"/>
    <x v="199"/>
    <x v="0"/>
    <x v="0"/>
    <x v="0"/>
    <n v="1279360740"/>
    <n v="1275415679"/>
    <b v="1"/>
    <n v="88"/>
    <b v="1"/>
    <x v="0"/>
    <x v="4"/>
    <x v="202"/>
  </r>
  <r>
    <n v="261"/>
    <x v="261"/>
    <s v="Empires explores the impact of networks on histories and philosophies of political thought."/>
    <x v="22"/>
    <x v="200"/>
    <x v="0"/>
    <x v="0"/>
    <x v="0"/>
    <n v="1339080900"/>
    <n v="1334783704"/>
    <b v="1"/>
    <n v="220"/>
    <b v="1"/>
    <x v="0"/>
    <x v="4"/>
    <x v="203"/>
  </r>
  <r>
    <n v="262"/>
    <x v="262"/>
    <s v="He can never die. He will live forever. He is the last cosmonaut, and this is his story."/>
    <x v="30"/>
    <x v="44"/>
    <x v="0"/>
    <x v="0"/>
    <x v="0"/>
    <n v="1298699828"/>
    <n v="1294811828"/>
    <b v="1"/>
    <n v="145"/>
    <b v="1"/>
    <x v="0"/>
    <x v="4"/>
    <x v="204"/>
  </r>
  <r>
    <n v="263"/>
    <x v="263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n v="963"/>
    <b v="1"/>
    <x v="0"/>
    <x v="4"/>
    <x v="205"/>
  </r>
  <r>
    <n v="264"/>
    <x v="264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n v="91"/>
    <b v="1"/>
    <x v="0"/>
    <x v="4"/>
    <x v="206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n v="58"/>
    <b v="1"/>
    <x v="0"/>
    <x v="4"/>
    <x v="207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n v="36"/>
    <b v="1"/>
    <x v="0"/>
    <x v="4"/>
    <x v="208"/>
  </r>
  <r>
    <n v="267"/>
    <x v="267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n v="165"/>
    <b v="1"/>
    <x v="0"/>
    <x v="4"/>
    <x v="209"/>
  </r>
  <r>
    <n v="268"/>
    <x v="268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n v="111"/>
    <b v="1"/>
    <x v="0"/>
    <x v="4"/>
    <x v="210"/>
  </r>
  <r>
    <n v="269"/>
    <x v="269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n v="1596"/>
    <b v="1"/>
    <x v="0"/>
    <x v="4"/>
    <x v="211"/>
  </r>
  <r>
    <n v="270"/>
    <x v="270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n v="61"/>
    <b v="1"/>
    <x v="0"/>
    <x v="4"/>
    <x v="212"/>
  </r>
  <r>
    <n v="271"/>
    <x v="271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n v="287"/>
    <b v="1"/>
    <x v="0"/>
    <x v="4"/>
    <x v="213"/>
  </r>
  <r>
    <n v="272"/>
    <x v="272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n v="65"/>
    <b v="1"/>
    <x v="0"/>
    <x v="4"/>
    <x v="214"/>
  </r>
  <r>
    <n v="273"/>
    <x v="273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n v="118"/>
    <b v="1"/>
    <x v="0"/>
    <x v="4"/>
    <x v="215"/>
  </r>
  <r>
    <n v="274"/>
    <x v="274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n v="113"/>
    <b v="1"/>
    <x v="0"/>
    <x v="4"/>
    <x v="216"/>
  </r>
  <r>
    <n v="275"/>
    <x v="275"/>
    <s v="A journey through the origins and influence of funk music from James Brown to D'Angelo we are FINDING THE FUNK!"/>
    <x v="22"/>
    <x v="213"/>
    <x v="0"/>
    <x v="0"/>
    <x v="0"/>
    <n v="1352511966"/>
    <n v="1349916366"/>
    <b v="1"/>
    <n v="332"/>
    <b v="1"/>
    <x v="0"/>
    <x v="4"/>
    <x v="217"/>
  </r>
  <r>
    <n v="276"/>
    <x v="276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n v="62"/>
    <b v="1"/>
    <x v="0"/>
    <x v="4"/>
    <x v="218"/>
  </r>
  <r>
    <n v="277"/>
    <x v="277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n v="951"/>
    <b v="1"/>
    <x v="0"/>
    <x v="4"/>
    <x v="219"/>
  </r>
  <r>
    <n v="278"/>
    <x v="278"/>
    <s v="An unlikely story of spirit, defiance and beauty from the most contaminated place on Earth"/>
    <x v="100"/>
    <x v="216"/>
    <x v="0"/>
    <x v="0"/>
    <x v="0"/>
    <n v="1350003539"/>
    <n v="1347411539"/>
    <b v="1"/>
    <n v="415"/>
    <b v="1"/>
    <x v="0"/>
    <x v="4"/>
    <x v="220"/>
  </r>
  <r>
    <n v="279"/>
    <x v="279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n v="305"/>
    <b v="1"/>
    <x v="0"/>
    <x v="4"/>
    <x v="221"/>
  </r>
  <r>
    <n v="280"/>
    <x v="280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n v="2139"/>
    <b v="1"/>
    <x v="0"/>
    <x v="4"/>
    <x v="222"/>
  </r>
  <r>
    <n v="281"/>
    <x v="281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n v="79"/>
    <b v="1"/>
    <x v="0"/>
    <x v="4"/>
    <x v="223"/>
  </r>
  <r>
    <n v="282"/>
    <x v="282"/>
    <s v="See US Marines make counter-insurgency work in Helmand Province--the Taliban's stronghold in Afghanistan."/>
    <x v="101"/>
    <x v="220"/>
    <x v="0"/>
    <x v="0"/>
    <x v="0"/>
    <n v="1266876000"/>
    <n v="1263679492"/>
    <b v="1"/>
    <n v="179"/>
    <b v="1"/>
    <x v="0"/>
    <x v="4"/>
    <x v="224"/>
  </r>
  <r>
    <n v="283"/>
    <x v="283"/>
    <s v="What is the impact of survivorship on the human condition?"/>
    <x v="102"/>
    <x v="221"/>
    <x v="0"/>
    <x v="0"/>
    <x v="0"/>
    <n v="1306904340"/>
    <n v="1305219744"/>
    <b v="1"/>
    <n v="202"/>
    <b v="1"/>
    <x v="0"/>
    <x v="4"/>
    <x v="225"/>
  </r>
  <r>
    <n v="284"/>
    <x v="284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n v="760"/>
    <b v="1"/>
    <x v="0"/>
    <x v="4"/>
    <x v="226"/>
  </r>
  <r>
    <n v="285"/>
    <x v="285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n v="563"/>
    <b v="1"/>
    <x v="0"/>
    <x v="4"/>
    <x v="227"/>
  </r>
  <r>
    <n v="286"/>
    <x v="286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n v="135"/>
    <b v="1"/>
    <x v="0"/>
    <x v="4"/>
    <x v="228"/>
  </r>
  <r>
    <n v="287"/>
    <x v="287"/>
    <s v="War is hell. Why would anyone want to spend their weekends there?"/>
    <x v="36"/>
    <x v="225"/>
    <x v="0"/>
    <x v="0"/>
    <x v="0"/>
    <n v="1351828800"/>
    <n v="1349160018"/>
    <b v="1"/>
    <n v="290"/>
    <b v="1"/>
    <x v="0"/>
    <x v="4"/>
    <x v="229"/>
  </r>
  <r>
    <n v="288"/>
    <x v="288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n v="447"/>
    <b v="1"/>
    <x v="0"/>
    <x v="4"/>
    <x v="230"/>
  </r>
  <r>
    <n v="289"/>
    <x v="289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n v="232"/>
    <b v="1"/>
    <x v="0"/>
    <x v="4"/>
    <x v="231"/>
  </r>
  <r>
    <n v="290"/>
    <x v="290"/>
    <s v="Help INTOTHEWOODS.TV purchase audio and video gear, lighting and BACK UP HARD DRIVES"/>
    <x v="37"/>
    <x v="228"/>
    <x v="0"/>
    <x v="0"/>
    <x v="0"/>
    <n v="1296633540"/>
    <n v="1292316697"/>
    <b v="1"/>
    <n v="168"/>
    <b v="1"/>
    <x v="0"/>
    <x v="4"/>
    <x v="232"/>
  </r>
  <r>
    <n v="291"/>
    <x v="291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n v="128"/>
    <b v="1"/>
    <x v="0"/>
    <x v="4"/>
    <x v="233"/>
  </r>
  <r>
    <n v="292"/>
    <x v="292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n v="493"/>
    <b v="1"/>
    <x v="0"/>
    <x v="4"/>
    <x v="234"/>
  </r>
  <r>
    <n v="293"/>
    <x v="293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n v="131"/>
    <b v="1"/>
    <x v="0"/>
    <x v="4"/>
    <x v="235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n v="50"/>
    <b v="1"/>
    <x v="0"/>
    <x v="4"/>
    <x v="101"/>
  </r>
  <r>
    <n v="295"/>
    <x v="295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n v="665"/>
    <b v="1"/>
    <x v="0"/>
    <x v="4"/>
    <x v="236"/>
  </r>
  <r>
    <n v="296"/>
    <x v="296"/>
    <s v="Bel Borba is Here is a feature film about the most inspiring Brazilian artist you've never heard of... until now."/>
    <x v="31"/>
    <x v="233"/>
    <x v="0"/>
    <x v="0"/>
    <x v="0"/>
    <n v="1347017083"/>
    <n v="1344857083"/>
    <b v="1"/>
    <n v="129"/>
    <b v="1"/>
    <x v="0"/>
    <x v="4"/>
    <x v="237"/>
  </r>
  <r>
    <n v="297"/>
    <x v="297"/>
    <s v="Who Owns Yoga? is a feature length documentary film that explores the changing nature of yoga in the modern world."/>
    <x v="22"/>
    <x v="234"/>
    <x v="0"/>
    <x v="0"/>
    <x v="0"/>
    <n v="1430452740"/>
    <n v="1427390901"/>
    <b v="1"/>
    <n v="142"/>
    <b v="1"/>
    <x v="0"/>
    <x v="4"/>
    <x v="238"/>
  </r>
  <r>
    <n v="298"/>
    <x v="298"/>
    <s v="The truth is, we all lie - and by &quot;we,&quot; we mean everyone!"/>
    <x v="103"/>
    <x v="235"/>
    <x v="0"/>
    <x v="0"/>
    <x v="0"/>
    <n v="1399669200"/>
    <n v="1394536048"/>
    <b v="1"/>
    <n v="2436"/>
    <b v="1"/>
    <x v="0"/>
    <x v="4"/>
    <x v="239"/>
  </r>
  <r>
    <n v="299"/>
    <x v="299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n v="244"/>
    <b v="1"/>
    <x v="0"/>
    <x v="4"/>
    <x v="240"/>
  </r>
  <r>
    <n v="300"/>
    <x v="300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n v="298"/>
    <b v="1"/>
    <x v="0"/>
    <x v="4"/>
    <x v="241"/>
  </r>
  <r>
    <n v="301"/>
    <x v="301"/>
    <s v="A film about personal memory, amateur cinematography, and visions of the future at the 1939 New York World's Fair."/>
    <x v="93"/>
    <x v="238"/>
    <x v="0"/>
    <x v="0"/>
    <x v="0"/>
    <n v="1363711335"/>
    <n v="1360258935"/>
    <b v="1"/>
    <n v="251"/>
    <b v="1"/>
    <x v="0"/>
    <x v="4"/>
    <x v="242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n v="108"/>
    <b v="1"/>
    <x v="0"/>
    <x v="4"/>
    <x v="243"/>
  </r>
  <r>
    <n v="303"/>
    <x v="303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n v="82"/>
    <b v="1"/>
    <x v="0"/>
    <x v="4"/>
    <x v="244"/>
  </r>
  <r>
    <n v="304"/>
    <x v="304"/>
    <s v="A portrait of a life fully realized and a look at what it takes to make great photography."/>
    <x v="104"/>
    <x v="241"/>
    <x v="0"/>
    <x v="0"/>
    <x v="0"/>
    <n v="1346464800"/>
    <n v="1343096197"/>
    <b v="1"/>
    <n v="74"/>
    <b v="1"/>
    <x v="0"/>
    <x v="4"/>
    <x v="245"/>
  </r>
  <r>
    <n v="305"/>
    <x v="305"/>
    <s v="A documentary that I am making about the difficult, but inspiring, life of a late friend of mine."/>
    <x v="51"/>
    <x v="242"/>
    <x v="0"/>
    <x v="0"/>
    <x v="0"/>
    <n v="1331392049"/>
    <n v="1328800049"/>
    <b v="1"/>
    <n v="189"/>
    <b v="1"/>
    <x v="0"/>
    <x v="4"/>
    <x v="246"/>
  </r>
  <r>
    <n v="306"/>
    <x v="306"/>
    <s v="A feature-length documentary on the life of Boston escape artist Jason Escape."/>
    <x v="28"/>
    <x v="243"/>
    <x v="0"/>
    <x v="0"/>
    <x v="0"/>
    <n v="1363806333"/>
    <n v="1362081933"/>
    <b v="1"/>
    <n v="80"/>
    <b v="1"/>
    <x v="0"/>
    <x v="4"/>
    <x v="247"/>
  </r>
  <r>
    <n v="307"/>
    <x v="307"/>
    <s v="Why is grammar important?"/>
    <x v="29"/>
    <x v="244"/>
    <x v="0"/>
    <x v="0"/>
    <x v="0"/>
    <n v="1360276801"/>
    <n v="1357684801"/>
    <b v="1"/>
    <n v="576"/>
    <b v="1"/>
    <x v="0"/>
    <x v="4"/>
    <x v="248"/>
  </r>
  <r>
    <n v="308"/>
    <x v="308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n v="202"/>
    <b v="1"/>
    <x v="0"/>
    <x v="4"/>
    <x v="249"/>
  </r>
  <r>
    <n v="309"/>
    <x v="309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n v="238"/>
    <b v="1"/>
    <x v="0"/>
    <x v="4"/>
    <x v="250"/>
  </r>
  <r>
    <n v="310"/>
    <x v="310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n v="36"/>
    <b v="1"/>
    <x v="0"/>
    <x v="4"/>
    <x v="251"/>
  </r>
  <r>
    <n v="311"/>
    <x v="311"/>
    <s v="An imaginative interactive documentary about Leah Callahan, a freestyle wrestler and Olympic hopeful."/>
    <x v="22"/>
    <x v="248"/>
    <x v="0"/>
    <x v="0"/>
    <x v="0"/>
    <n v="1325404740"/>
    <n v="1321852592"/>
    <b v="1"/>
    <n v="150"/>
    <b v="1"/>
    <x v="0"/>
    <x v="4"/>
    <x v="252"/>
  </r>
  <r>
    <n v="312"/>
    <x v="312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n v="146"/>
    <b v="1"/>
    <x v="0"/>
    <x v="4"/>
    <x v="253"/>
  </r>
  <r>
    <n v="313"/>
    <x v="313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n v="222"/>
    <b v="1"/>
    <x v="0"/>
    <x v="4"/>
    <x v="181"/>
  </r>
  <r>
    <n v="314"/>
    <x v="314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n v="120"/>
    <b v="1"/>
    <x v="0"/>
    <x v="4"/>
    <x v="254"/>
  </r>
  <r>
    <n v="315"/>
    <x v="315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n v="126"/>
    <b v="1"/>
    <x v="0"/>
    <x v="4"/>
    <x v="255"/>
  </r>
  <r>
    <n v="316"/>
    <x v="316"/>
    <s v="Award winning documentary The Secret Trial 5 needs your help for a Cross-Canada Tour!"/>
    <x v="36"/>
    <x v="253"/>
    <x v="0"/>
    <x v="5"/>
    <x v="5"/>
    <n v="1418273940"/>
    <n v="1415398197"/>
    <b v="1"/>
    <n v="158"/>
    <b v="1"/>
    <x v="0"/>
    <x v="4"/>
    <x v="256"/>
  </r>
  <r>
    <n v="317"/>
    <x v="317"/>
    <s v="The story of a cowboy town with a prison problem, and the colorful characters who call it home."/>
    <x v="11"/>
    <x v="254"/>
    <x v="0"/>
    <x v="0"/>
    <x v="0"/>
    <n v="1386778483"/>
    <n v="1384186483"/>
    <b v="1"/>
    <n v="316"/>
    <b v="1"/>
    <x v="0"/>
    <x v="4"/>
    <x v="257"/>
  </r>
  <r>
    <n v="318"/>
    <x v="318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n v="284"/>
    <b v="1"/>
    <x v="0"/>
    <x v="4"/>
    <x v="3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n v="51"/>
    <b v="1"/>
    <x v="0"/>
    <x v="4"/>
    <x v="258"/>
  </r>
  <r>
    <n v="320"/>
    <x v="320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n v="158"/>
    <b v="1"/>
    <x v="0"/>
    <x v="4"/>
    <x v="259"/>
  </r>
  <r>
    <n v="321"/>
    <x v="321"/>
    <s v="The more digital the world, the more analog our dreams._x000a_A feature documentary shot on 35mm film."/>
    <x v="19"/>
    <x v="258"/>
    <x v="0"/>
    <x v="12"/>
    <x v="3"/>
    <n v="1478605386"/>
    <n v="1475577786"/>
    <b v="1"/>
    <n v="337"/>
    <b v="1"/>
    <x v="0"/>
    <x v="4"/>
    <x v="260"/>
  </r>
  <r>
    <n v="322"/>
    <x v="322"/>
    <s v="A documentary film about the largest elephants on earth and what is being done to ensure their survival."/>
    <x v="31"/>
    <x v="259"/>
    <x v="0"/>
    <x v="0"/>
    <x v="0"/>
    <n v="1463146848"/>
    <n v="1460554848"/>
    <b v="1"/>
    <n v="186"/>
    <b v="1"/>
    <x v="0"/>
    <x v="4"/>
    <x v="261"/>
  </r>
  <r>
    <n v="323"/>
    <x v="323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n v="58"/>
    <b v="1"/>
    <x v="0"/>
    <x v="4"/>
    <x v="262"/>
  </r>
  <r>
    <n v="324"/>
    <x v="324"/>
    <s v="A documentary about a Vietnam veteran who finds peace from his PTSD through Disney, rather than medication."/>
    <x v="0"/>
    <x v="261"/>
    <x v="0"/>
    <x v="0"/>
    <x v="0"/>
    <n v="1438441308"/>
    <n v="1435590108"/>
    <b v="1"/>
    <n v="82"/>
    <b v="1"/>
    <x v="0"/>
    <x v="4"/>
    <x v="263"/>
  </r>
  <r>
    <n v="325"/>
    <x v="325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n v="736"/>
    <b v="1"/>
    <x v="0"/>
    <x v="4"/>
    <x v="264"/>
  </r>
  <r>
    <n v="326"/>
    <x v="326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n v="1151"/>
    <b v="1"/>
    <x v="0"/>
    <x v="4"/>
    <x v="265"/>
  </r>
  <r>
    <n v="327"/>
    <x v="327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n v="34"/>
    <b v="1"/>
    <x v="0"/>
    <x v="4"/>
    <x v="266"/>
  </r>
  <r>
    <n v="328"/>
    <x v="328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n v="498"/>
    <b v="1"/>
    <x v="0"/>
    <x v="4"/>
    <x v="267"/>
  </r>
  <r>
    <n v="329"/>
    <x v="329"/>
    <s v="Our documentary about Oklahoma's all-black towns needs a soundtrack that is authentic. Help us make it happen."/>
    <x v="3"/>
    <x v="266"/>
    <x v="0"/>
    <x v="0"/>
    <x v="0"/>
    <n v="1446868800"/>
    <n v="1444821127"/>
    <b v="1"/>
    <n v="167"/>
    <b v="1"/>
    <x v="0"/>
    <x v="4"/>
    <x v="268"/>
  </r>
  <r>
    <n v="330"/>
    <x v="330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n v="340"/>
    <b v="1"/>
    <x v="0"/>
    <x v="4"/>
    <x v="269"/>
  </r>
  <r>
    <n v="331"/>
    <x v="331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n v="438"/>
    <b v="1"/>
    <x v="0"/>
    <x v="4"/>
    <x v="270"/>
  </r>
  <r>
    <n v="332"/>
    <x v="332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n v="555"/>
    <b v="1"/>
    <x v="0"/>
    <x v="4"/>
    <x v="271"/>
  </r>
  <r>
    <n v="333"/>
    <x v="333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n v="266"/>
    <b v="1"/>
    <x v="0"/>
    <x v="4"/>
    <x v="272"/>
  </r>
  <r>
    <n v="334"/>
    <x v="334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n v="69"/>
    <b v="1"/>
    <x v="0"/>
    <x v="4"/>
    <x v="273"/>
  </r>
  <r>
    <n v="335"/>
    <x v="335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n v="80"/>
    <b v="1"/>
    <x v="0"/>
    <x v="4"/>
    <x v="274"/>
  </r>
  <r>
    <n v="336"/>
    <x v="336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n v="493"/>
    <b v="1"/>
    <x v="0"/>
    <x v="4"/>
    <x v="275"/>
  </r>
  <r>
    <n v="337"/>
    <x v="337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n v="31"/>
    <b v="1"/>
    <x v="0"/>
    <x v="4"/>
    <x v="276"/>
  </r>
  <r>
    <n v="338"/>
    <x v="338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n v="236"/>
    <b v="1"/>
    <x v="0"/>
    <x v="4"/>
    <x v="277"/>
  </r>
  <r>
    <n v="339"/>
    <x v="339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n v="89"/>
    <b v="1"/>
    <x v="0"/>
    <x v="4"/>
    <x v="278"/>
  </r>
  <r>
    <n v="340"/>
    <x v="340"/>
    <s v="Feature-length documentary about five Somali Muslim students pursuing dreams of education in America"/>
    <x v="19"/>
    <x v="277"/>
    <x v="0"/>
    <x v="0"/>
    <x v="0"/>
    <n v="1489006800"/>
    <n v="1486397007"/>
    <b v="1"/>
    <n v="299"/>
    <b v="1"/>
    <x v="0"/>
    <x v="4"/>
    <x v="279"/>
  </r>
  <r>
    <n v="341"/>
    <x v="341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n v="55"/>
    <b v="1"/>
    <x v="0"/>
    <x v="4"/>
    <x v="280"/>
  </r>
  <r>
    <n v="342"/>
    <x v="342"/>
    <s v="BREAKING A MONSTER needs your help to play in THEATERS!"/>
    <x v="56"/>
    <x v="279"/>
    <x v="0"/>
    <x v="0"/>
    <x v="0"/>
    <n v="1461955465"/>
    <n v="1459363465"/>
    <b v="1"/>
    <n v="325"/>
    <b v="1"/>
    <x v="0"/>
    <x v="4"/>
    <x v="281"/>
  </r>
  <r>
    <n v="343"/>
    <x v="343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n v="524"/>
    <b v="1"/>
    <x v="0"/>
    <x v="4"/>
    <x v="282"/>
  </r>
  <r>
    <n v="344"/>
    <x v="344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n v="285"/>
    <b v="1"/>
    <x v="0"/>
    <x v="4"/>
    <x v="283"/>
  </r>
  <r>
    <n v="345"/>
    <x v="345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n v="179"/>
    <b v="1"/>
    <x v="0"/>
    <x v="4"/>
    <x v="284"/>
  </r>
  <r>
    <n v="346"/>
    <x v="346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n v="188"/>
    <b v="1"/>
    <x v="0"/>
    <x v="4"/>
    <x v="285"/>
  </r>
  <r>
    <n v="347"/>
    <x v="347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n v="379"/>
    <b v="1"/>
    <x v="0"/>
    <x v="4"/>
    <x v="286"/>
  </r>
  <r>
    <n v="348"/>
    <x v="348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n v="119"/>
    <b v="1"/>
    <x v="0"/>
    <x v="4"/>
    <x v="287"/>
  </r>
  <r>
    <n v="349"/>
    <x v="349"/>
    <s v="After 52 years of war, FARC guerrilla soldiers rejoin Colombian society to forge new lives of peace."/>
    <x v="108"/>
    <x v="286"/>
    <x v="0"/>
    <x v="0"/>
    <x v="0"/>
    <n v="1487937508"/>
    <n v="1485345508"/>
    <b v="1"/>
    <n v="167"/>
    <b v="1"/>
    <x v="0"/>
    <x v="4"/>
    <x v="288"/>
  </r>
  <r>
    <n v="350"/>
    <x v="350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n v="221"/>
    <b v="1"/>
    <x v="0"/>
    <x v="4"/>
    <x v="289"/>
  </r>
  <r>
    <n v="351"/>
    <x v="351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n v="964"/>
    <b v="1"/>
    <x v="0"/>
    <x v="4"/>
    <x v="290"/>
  </r>
  <r>
    <n v="352"/>
    <x v="352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n v="286"/>
    <b v="1"/>
    <x v="0"/>
    <x v="4"/>
    <x v="291"/>
  </r>
  <r>
    <n v="353"/>
    <x v="353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n v="613"/>
    <b v="1"/>
    <x v="0"/>
    <x v="4"/>
    <x v="292"/>
  </r>
  <r>
    <n v="354"/>
    <x v="354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n v="29"/>
    <b v="1"/>
    <x v="0"/>
    <x v="4"/>
    <x v="293"/>
  </r>
  <r>
    <n v="355"/>
    <x v="355"/>
    <s v="A documentary film about the late REZA ABDOH and his performance company DAR A LUZ."/>
    <x v="19"/>
    <x v="292"/>
    <x v="0"/>
    <x v="0"/>
    <x v="0"/>
    <n v="1417420994"/>
    <n v="1414738994"/>
    <b v="1"/>
    <n v="165"/>
    <b v="1"/>
    <x v="0"/>
    <x v="4"/>
    <x v="294"/>
  </r>
  <r>
    <n v="356"/>
    <x v="356"/>
    <s v="A documentary about halibut conservation and how it impacts communities of Southeast Alaska."/>
    <x v="51"/>
    <x v="293"/>
    <x v="0"/>
    <x v="0"/>
    <x v="0"/>
    <n v="1458152193"/>
    <n v="1455563793"/>
    <b v="1"/>
    <n v="97"/>
    <b v="1"/>
    <x v="0"/>
    <x v="4"/>
    <x v="295"/>
  </r>
  <r>
    <n v="357"/>
    <x v="357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n v="303"/>
    <b v="1"/>
    <x v="0"/>
    <x v="4"/>
    <x v="296"/>
  </r>
  <r>
    <n v="358"/>
    <x v="358"/>
    <s v="Screenwriter. Novelist. Playwright. The inside story of famed writer William Goldman. As only he can tell it."/>
    <x v="63"/>
    <x v="295"/>
    <x v="0"/>
    <x v="0"/>
    <x v="0"/>
    <n v="1466002800"/>
    <n v="1463517521"/>
    <b v="1"/>
    <n v="267"/>
    <b v="1"/>
    <x v="0"/>
    <x v="4"/>
    <x v="297"/>
  </r>
  <r>
    <n v="359"/>
    <x v="359"/>
    <s v="Circus burlesque innovators, Trixie and Monkey seek to balance love and life while pursuing new creative heights."/>
    <x v="111"/>
    <x v="296"/>
    <x v="0"/>
    <x v="0"/>
    <x v="0"/>
    <n v="1415941920"/>
    <n v="1414028490"/>
    <b v="1"/>
    <n v="302"/>
    <b v="1"/>
    <x v="0"/>
    <x v="4"/>
    <x v="298"/>
  </r>
  <r>
    <n v="360"/>
    <x v="360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n v="87"/>
    <b v="1"/>
    <x v="0"/>
    <x v="4"/>
    <x v="299"/>
  </r>
  <r>
    <n v="361"/>
    <x v="361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n v="354"/>
    <b v="1"/>
    <x v="0"/>
    <x v="4"/>
    <x v="300"/>
  </r>
  <r>
    <n v="362"/>
    <x v="362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n v="86"/>
    <b v="1"/>
    <x v="0"/>
    <x v="4"/>
    <x v="301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n v="26"/>
    <b v="1"/>
    <x v="0"/>
    <x v="4"/>
    <x v="302"/>
  </r>
  <r>
    <n v="364"/>
    <x v="364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n v="113"/>
    <b v="1"/>
    <x v="0"/>
    <x v="4"/>
    <x v="303"/>
  </r>
  <r>
    <n v="365"/>
    <x v="365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n v="65"/>
    <b v="1"/>
    <x v="0"/>
    <x v="4"/>
    <x v="304"/>
  </r>
  <r>
    <n v="366"/>
    <x v="366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n v="134"/>
    <b v="1"/>
    <x v="0"/>
    <x v="4"/>
    <x v="305"/>
  </r>
  <r>
    <n v="367"/>
    <x v="367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n v="119"/>
    <b v="1"/>
    <x v="0"/>
    <x v="4"/>
    <x v="306"/>
  </r>
  <r>
    <n v="368"/>
    <x v="368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n v="159"/>
    <b v="1"/>
    <x v="0"/>
    <x v="4"/>
    <x v="307"/>
  </r>
  <r>
    <n v="369"/>
    <x v="369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n v="167"/>
    <b v="1"/>
    <x v="0"/>
    <x v="4"/>
    <x v="308"/>
  </r>
  <r>
    <n v="370"/>
    <x v="370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n v="43"/>
    <b v="1"/>
    <x v="0"/>
    <x v="4"/>
    <x v="309"/>
  </r>
  <r>
    <n v="371"/>
    <x v="371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n v="1062"/>
    <b v="1"/>
    <x v="0"/>
    <x v="4"/>
    <x v="310"/>
  </r>
  <r>
    <n v="372"/>
    <x v="372"/>
    <s v="A short documentary exploring the uses of 'Natural Horsemanship' across Europe"/>
    <x v="43"/>
    <x v="308"/>
    <x v="0"/>
    <x v="1"/>
    <x v="1"/>
    <n v="1459872000"/>
    <n v="1456408244"/>
    <b v="0"/>
    <n v="9"/>
    <b v="1"/>
    <x v="0"/>
    <x v="4"/>
    <x v="311"/>
  </r>
  <r>
    <n v="373"/>
    <x v="373"/>
    <s v="A feature documentary about UPA Pictures, the little studio that changed the course of animation around the world"/>
    <x v="51"/>
    <x v="309"/>
    <x v="0"/>
    <x v="0"/>
    <x v="0"/>
    <n v="1342648398"/>
    <n v="1340056398"/>
    <b v="0"/>
    <n v="89"/>
    <b v="1"/>
    <x v="0"/>
    <x v="4"/>
    <x v="312"/>
  </r>
  <r>
    <n v="374"/>
    <x v="374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n v="174"/>
    <b v="1"/>
    <x v="0"/>
    <x v="4"/>
    <x v="313"/>
  </r>
  <r>
    <n v="375"/>
    <x v="375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n v="14"/>
    <b v="1"/>
    <x v="0"/>
    <x v="4"/>
    <x v="314"/>
  </r>
  <r>
    <n v="376"/>
    <x v="376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n v="48"/>
    <b v="1"/>
    <x v="0"/>
    <x v="4"/>
    <x v="315"/>
  </r>
  <r>
    <n v="377"/>
    <x v="377"/>
    <s v="Dangerous. Sexy. All-American Girl. You know the look. Now meet the women who are making retro style modern."/>
    <x v="14"/>
    <x v="312"/>
    <x v="0"/>
    <x v="0"/>
    <x v="0"/>
    <n v="1447484460"/>
    <n v="1444888868"/>
    <b v="0"/>
    <n v="133"/>
    <b v="1"/>
    <x v="0"/>
    <x v="4"/>
    <x v="316"/>
  </r>
  <r>
    <n v="378"/>
    <x v="378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n v="83"/>
    <b v="1"/>
    <x v="0"/>
    <x v="4"/>
    <x v="317"/>
  </r>
  <r>
    <n v="379"/>
    <x v="379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n v="149"/>
    <b v="1"/>
    <x v="0"/>
    <x v="4"/>
    <x v="318"/>
  </r>
  <r>
    <n v="380"/>
    <x v="380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n v="49"/>
    <b v="1"/>
    <x v="0"/>
    <x v="4"/>
    <x v="319"/>
  </r>
  <r>
    <n v="381"/>
    <x v="381"/>
    <s v="Set in the ancient waters of the Puget Sound, Clearwater is a universal story about the need to adapt to change."/>
    <x v="31"/>
    <x v="316"/>
    <x v="0"/>
    <x v="0"/>
    <x v="0"/>
    <n v="1343624400"/>
    <n v="1340642717"/>
    <b v="0"/>
    <n v="251"/>
    <b v="1"/>
    <x v="0"/>
    <x v="4"/>
    <x v="320"/>
  </r>
  <r>
    <n v="382"/>
    <x v="382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n v="22"/>
    <b v="1"/>
    <x v="0"/>
    <x v="4"/>
    <x v="321"/>
  </r>
  <r>
    <n v="383"/>
    <x v="383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n v="48"/>
    <b v="1"/>
    <x v="0"/>
    <x v="4"/>
    <x v="322"/>
  </r>
  <r>
    <n v="384"/>
    <x v="384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n v="383"/>
    <b v="1"/>
    <x v="0"/>
    <x v="4"/>
    <x v="323"/>
  </r>
  <r>
    <n v="385"/>
    <x v="385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n v="237"/>
    <b v="1"/>
    <x v="0"/>
    <x v="4"/>
    <x v="324"/>
  </r>
  <r>
    <n v="386"/>
    <x v="386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n v="13"/>
    <b v="1"/>
    <x v="0"/>
    <x v="4"/>
    <x v="325"/>
  </r>
  <r>
    <n v="387"/>
    <x v="387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n v="562"/>
    <b v="1"/>
    <x v="0"/>
    <x v="4"/>
    <x v="326"/>
  </r>
  <r>
    <n v="388"/>
    <x v="388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n v="71"/>
    <b v="1"/>
    <x v="0"/>
    <x v="4"/>
    <x v="327"/>
  </r>
  <r>
    <n v="389"/>
    <x v="389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n v="1510"/>
    <b v="1"/>
    <x v="0"/>
    <x v="4"/>
    <x v="328"/>
  </r>
  <r>
    <n v="390"/>
    <x v="390"/>
    <s v="Join UCF as they dive into the creative and community outreach for the families in St. Vincent and the Grenadines."/>
    <x v="28"/>
    <x v="325"/>
    <x v="0"/>
    <x v="0"/>
    <x v="0"/>
    <n v="1431046372"/>
    <n v="1429318372"/>
    <b v="0"/>
    <n v="14"/>
    <b v="1"/>
    <x v="0"/>
    <x v="4"/>
    <x v="84"/>
  </r>
  <r>
    <n v="391"/>
    <x v="391"/>
    <s v="Too many women feel confused about their orgasm and shame about their desire. This movie aims to change that."/>
    <x v="22"/>
    <x v="326"/>
    <x v="0"/>
    <x v="0"/>
    <x v="0"/>
    <n v="1324169940"/>
    <n v="1321578051"/>
    <b v="0"/>
    <n v="193"/>
    <b v="1"/>
    <x v="0"/>
    <x v="4"/>
    <x v="329"/>
  </r>
  <r>
    <n v="392"/>
    <x v="392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n v="206"/>
    <b v="1"/>
    <x v="0"/>
    <x v="4"/>
    <x v="330"/>
  </r>
  <r>
    <n v="393"/>
    <x v="393"/>
    <s v="This is a story thatâ€™s never been told, about tackling climate change one penguin at a timeâ€¦"/>
    <x v="63"/>
    <x v="328"/>
    <x v="0"/>
    <x v="0"/>
    <x v="0"/>
    <n v="1381424452"/>
    <n v="1378746052"/>
    <b v="0"/>
    <n v="351"/>
    <b v="1"/>
    <x v="0"/>
    <x v="4"/>
    <x v="331"/>
  </r>
  <r>
    <n v="394"/>
    <x v="394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n v="50"/>
    <b v="1"/>
    <x v="0"/>
    <x v="4"/>
    <x v="332"/>
  </r>
  <r>
    <n v="395"/>
    <x v="395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n v="184"/>
    <b v="1"/>
    <x v="0"/>
    <x v="4"/>
    <x v="333"/>
  </r>
  <r>
    <n v="396"/>
    <x v="396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n v="196"/>
    <b v="1"/>
    <x v="0"/>
    <x v="4"/>
    <x v="33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n v="229"/>
    <b v="1"/>
    <x v="0"/>
    <x v="4"/>
    <x v="335"/>
  </r>
  <r>
    <n v="398"/>
    <x v="398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n v="67"/>
    <b v="1"/>
    <x v="0"/>
    <x v="4"/>
    <x v="336"/>
  </r>
  <r>
    <n v="399"/>
    <x v="399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n v="95"/>
    <b v="1"/>
    <x v="0"/>
    <x v="4"/>
    <x v="337"/>
  </r>
  <r>
    <n v="400"/>
    <x v="400"/>
    <s v="A documentary film on a sustainable, grassroots effort to fight malnutrition in Indonesia.  And it's organic!"/>
    <x v="3"/>
    <x v="335"/>
    <x v="0"/>
    <x v="0"/>
    <x v="0"/>
    <n v="1400297400"/>
    <n v="1397661347"/>
    <b v="0"/>
    <n v="62"/>
    <b v="1"/>
    <x v="0"/>
    <x v="4"/>
    <x v="338"/>
  </r>
  <r>
    <n v="401"/>
    <x v="401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n v="73"/>
    <b v="1"/>
    <x v="0"/>
    <x v="4"/>
    <x v="339"/>
  </r>
  <r>
    <n v="402"/>
    <x v="402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n v="43"/>
    <b v="1"/>
    <x v="0"/>
    <x v="4"/>
    <x v="340"/>
  </r>
  <r>
    <n v="403"/>
    <x v="403"/>
    <s v="A documentary adventure about bananas - and people. Your round-trip ticket into the heart of banana-cultures!!"/>
    <x v="10"/>
    <x v="338"/>
    <x v="0"/>
    <x v="0"/>
    <x v="0"/>
    <n v="1312960080"/>
    <n v="1308900441"/>
    <b v="0"/>
    <n v="70"/>
    <b v="1"/>
    <x v="0"/>
    <x v="4"/>
    <x v="341"/>
  </r>
  <r>
    <n v="404"/>
    <x v="404"/>
    <s v="A feature length documentary, exploring the many lives memorialized by the iconic AIDS Memorial Quilt."/>
    <x v="19"/>
    <x v="339"/>
    <x v="0"/>
    <x v="0"/>
    <x v="0"/>
    <n v="1391641440"/>
    <n v="1389107062"/>
    <b v="0"/>
    <n v="271"/>
    <b v="1"/>
    <x v="0"/>
    <x v="4"/>
    <x v="342"/>
  </r>
  <r>
    <n v="405"/>
    <x v="405"/>
    <s v="Come, join our movie movement.  A new documentary about the healing power of food."/>
    <x v="121"/>
    <x v="340"/>
    <x v="0"/>
    <x v="0"/>
    <x v="0"/>
    <n v="1394071339"/>
    <n v="1391479339"/>
    <b v="0"/>
    <n v="55"/>
    <b v="1"/>
    <x v="0"/>
    <x v="4"/>
    <x v="343"/>
  </r>
  <r>
    <n v="406"/>
    <x v="406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n v="35"/>
    <b v="1"/>
    <x v="0"/>
    <x v="4"/>
    <x v="344"/>
  </r>
  <r>
    <n v="407"/>
    <x v="407"/>
    <s v="The story of the 1886 Haymarket Riot explored through the history of the Haymarket Police Memorial Statue."/>
    <x v="13"/>
    <x v="342"/>
    <x v="0"/>
    <x v="0"/>
    <x v="0"/>
    <n v="1321739650"/>
    <n v="1316552050"/>
    <b v="0"/>
    <n v="22"/>
    <b v="1"/>
    <x v="0"/>
    <x v="4"/>
    <x v="345"/>
  </r>
  <r>
    <n v="408"/>
    <x v="408"/>
    <s v="A documentary exploring the phenomenon of custom and branded yarmulkes in Jewish-American communities."/>
    <x v="12"/>
    <x v="343"/>
    <x v="0"/>
    <x v="0"/>
    <x v="0"/>
    <n v="1383676790"/>
    <n v="1380217190"/>
    <b v="0"/>
    <n v="38"/>
    <b v="1"/>
    <x v="0"/>
    <x v="4"/>
    <x v="346"/>
  </r>
  <r>
    <n v="409"/>
    <x v="409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n v="15"/>
    <b v="1"/>
    <x v="0"/>
    <x v="4"/>
    <x v="347"/>
  </r>
  <r>
    <n v="410"/>
    <x v="410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n v="7"/>
    <b v="1"/>
    <x v="0"/>
    <x v="4"/>
    <x v="348"/>
  </r>
  <r>
    <n v="411"/>
    <x v="411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n v="241"/>
    <b v="1"/>
    <x v="0"/>
    <x v="4"/>
    <x v="349"/>
  </r>
  <r>
    <n v="412"/>
    <x v="412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n v="55"/>
    <b v="1"/>
    <x v="0"/>
    <x v="4"/>
    <x v="350"/>
  </r>
  <r>
    <n v="413"/>
    <x v="413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n v="171"/>
    <b v="1"/>
    <x v="0"/>
    <x v="4"/>
    <x v="351"/>
  </r>
  <r>
    <n v="414"/>
    <x v="414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n v="208"/>
    <b v="1"/>
    <x v="0"/>
    <x v="4"/>
    <x v="352"/>
  </r>
  <r>
    <n v="415"/>
    <x v="415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n v="21"/>
    <b v="1"/>
    <x v="0"/>
    <x v="4"/>
    <x v="353"/>
  </r>
  <r>
    <n v="416"/>
    <x v="416"/>
    <s v="35,000 pounds of food to a city. Highlighting the &quot;Convoy New Britain&quot; event from birth to beyond."/>
    <x v="28"/>
    <x v="351"/>
    <x v="0"/>
    <x v="0"/>
    <x v="0"/>
    <n v="1391851831"/>
    <n v="1389259831"/>
    <b v="0"/>
    <n v="25"/>
    <b v="1"/>
    <x v="0"/>
    <x v="4"/>
    <x v="354"/>
  </r>
  <r>
    <n v="417"/>
    <x v="417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n v="52"/>
    <b v="1"/>
    <x v="0"/>
    <x v="4"/>
    <x v="355"/>
  </r>
  <r>
    <n v="418"/>
    <x v="418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n v="104"/>
    <b v="1"/>
    <x v="0"/>
    <x v="4"/>
    <x v="356"/>
  </r>
  <r>
    <n v="419"/>
    <x v="419"/>
    <s v="Beyond Local is a personal journey through an art-centric and musically talented community that fosters creativity."/>
    <x v="6"/>
    <x v="354"/>
    <x v="0"/>
    <x v="0"/>
    <x v="0"/>
    <n v="1372536787"/>
    <n v="1367352787"/>
    <b v="0"/>
    <n v="73"/>
    <b v="1"/>
    <x v="0"/>
    <x v="4"/>
    <x v="357"/>
  </r>
  <r>
    <n v="420"/>
    <x v="420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n v="3"/>
    <b v="0"/>
    <x v="0"/>
    <x v="5"/>
    <x v="358"/>
  </r>
  <r>
    <n v="421"/>
    <x v="421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n v="6"/>
    <b v="0"/>
    <x v="0"/>
    <x v="5"/>
    <x v="359"/>
  </r>
  <r>
    <n v="422"/>
    <x v="422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n v="12"/>
    <b v="0"/>
    <x v="0"/>
    <x v="5"/>
    <x v="360"/>
  </r>
  <r>
    <n v="423"/>
    <x v="423"/>
    <s v="from the makers of COPS: Skyrim comes the Dark Brotherhood. a dramatic series created with Skyrim machinima."/>
    <x v="22"/>
    <x v="358"/>
    <x v="2"/>
    <x v="0"/>
    <x v="0"/>
    <n v="1370470430"/>
    <n v="1367878430"/>
    <b v="0"/>
    <n v="13"/>
    <b v="0"/>
    <x v="0"/>
    <x v="5"/>
    <x v="361"/>
  </r>
  <r>
    <n v="424"/>
    <x v="424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n v="5"/>
    <b v="0"/>
    <x v="0"/>
    <x v="5"/>
    <x v="99"/>
  </r>
  <r>
    <n v="425"/>
    <x v="425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n v="2"/>
    <b v="0"/>
    <x v="0"/>
    <x v="5"/>
    <x v="362"/>
  </r>
  <r>
    <n v="426"/>
    <x v="426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n v="8"/>
    <b v="0"/>
    <x v="0"/>
    <x v="5"/>
    <x v="363"/>
  </r>
  <r>
    <n v="427"/>
    <x v="427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n v="0"/>
    <b v="0"/>
    <x v="0"/>
    <x v="5"/>
    <x v="121"/>
  </r>
  <r>
    <n v="428"/>
    <x v="428"/>
    <s v="Fresh, fun, entertaining Bible stories on YouTube, stop-motion style."/>
    <x v="14"/>
    <x v="362"/>
    <x v="2"/>
    <x v="0"/>
    <x v="0"/>
    <n v="1402956000"/>
    <n v="1400523845"/>
    <b v="0"/>
    <n v="13"/>
    <b v="0"/>
    <x v="0"/>
    <x v="5"/>
    <x v="364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n v="0"/>
    <b v="0"/>
    <x v="0"/>
    <x v="5"/>
    <x v="121"/>
  </r>
  <r>
    <n v="430"/>
    <x v="430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n v="5"/>
    <b v="0"/>
    <x v="0"/>
    <x v="5"/>
    <x v="365"/>
  </r>
  <r>
    <n v="431"/>
    <x v="431"/>
    <s v="A short stop motion animated film of a man on his way home when strange goings on start to happen on his journey."/>
    <x v="9"/>
    <x v="364"/>
    <x v="2"/>
    <x v="1"/>
    <x v="1"/>
    <n v="1467752083"/>
    <n v="1465160083"/>
    <b v="0"/>
    <n v="8"/>
    <b v="0"/>
    <x v="0"/>
    <x v="5"/>
    <x v="366"/>
  </r>
  <r>
    <n v="432"/>
    <x v="432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n v="8"/>
    <b v="0"/>
    <x v="0"/>
    <x v="5"/>
    <x v="367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n v="0"/>
    <b v="0"/>
    <x v="0"/>
    <x v="5"/>
    <x v="121"/>
  </r>
  <r>
    <n v="434"/>
    <x v="434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n v="2"/>
    <b v="0"/>
    <x v="0"/>
    <x v="5"/>
    <x v="368"/>
  </r>
  <r>
    <n v="435"/>
    <x v="435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n v="3"/>
    <b v="0"/>
    <x v="0"/>
    <x v="5"/>
    <x v="120"/>
  </r>
  <r>
    <n v="436"/>
    <x v="436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n v="0"/>
    <b v="0"/>
    <x v="0"/>
    <x v="5"/>
    <x v="121"/>
  </r>
  <r>
    <n v="437"/>
    <x v="437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n v="0"/>
    <b v="0"/>
    <x v="0"/>
    <x v="5"/>
    <x v="121"/>
  </r>
  <r>
    <n v="438"/>
    <x v="438"/>
    <s v="As Smyton pushes himself to become respected, he unlocks secrets about himself and the world around him."/>
    <x v="22"/>
    <x v="367"/>
    <x v="2"/>
    <x v="0"/>
    <x v="0"/>
    <n v="1447830958"/>
    <n v="1445235358"/>
    <b v="0"/>
    <n v="11"/>
    <b v="0"/>
    <x v="0"/>
    <x v="5"/>
    <x v="369"/>
  </r>
  <r>
    <n v="439"/>
    <x v="439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n v="0"/>
    <b v="0"/>
    <x v="0"/>
    <x v="5"/>
    <x v="121"/>
  </r>
  <r>
    <n v="440"/>
    <x v="440"/>
    <s v="A stop-motion animation made by a one girl team, with a camera, creativity, and a lot of determination."/>
    <x v="10"/>
    <x v="139"/>
    <x v="2"/>
    <x v="0"/>
    <x v="0"/>
    <n v="1458859153"/>
    <n v="1456270753"/>
    <b v="0"/>
    <n v="1"/>
    <b v="0"/>
    <x v="0"/>
    <x v="5"/>
    <x v="144"/>
  </r>
  <r>
    <n v="441"/>
    <x v="441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n v="0"/>
    <b v="0"/>
    <x v="0"/>
    <x v="5"/>
    <x v="121"/>
  </r>
  <r>
    <n v="442"/>
    <x v="442"/>
    <s v="Doomsday is here"/>
    <x v="73"/>
    <x v="368"/>
    <x v="2"/>
    <x v="0"/>
    <x v="0"/>
    <n v="1424380783"/>
    <n v="1421788783"/>
    <b v="0"/>
    <n v="17"/>
    <b v="0"/>
    <x v="0"/>
    <x v="5"/>
    <x v="370"/>
  </r>
  <r>
    <n v="443"/>
    <x v="443"/>
    <s v="We love cartoons!! We want to make more but it costs money to so. Be apart of your daily dose of WTF!?! Pledge now!!"/>
    <x v="3"/>
    <x v="115"/>
    <x v="2"/>
    <x v="5"/>
    <x v="5"/>
    <n v="1391991701"/>
    <n v="1389399701"/>
    <b v="0"/>
    <n v="2"/>
    <b v="0"/>
    <x v="0"/>
    <x v="5"/>
    <x v="144"/>
  </r>
  <r>
    <n v="444"/>
    <x v="444"/>
    <s v="An upcoming animated web sitcom series centered around dealing with life, love, and relationships."/>
    <x v="28"/>
    <x v="155"/>
    <x v="2"/>
    <x v="0"/>
    <x v="0"/>
    <n v="1329342361"/>
    <n v="1324158361"/>
    <b v="0"/>
    <n v="1"/>
    <b v="0"/>
    <x v="0"/>
    <x v="5"/>
    <x v="73"/>
  </r>
  <r>
    <n v="445"/>
    <x v="445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n v="2"/>
    <b v="0"/>
    <x v="0"/>
    <x v="5"/>
    <x v="120"/>
  </r>
  <r>
    <n v="446"/>
    <x v="446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n v="16"/>
    <b v="0"/>
    <x v="0"/>
    <x v="5"/>
    <x v="371"/>
  </r>
  <r>
    <n v="447"/>
    <x v="447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n v="1"/>
    <b v="0"/>
    <x v="0"/>
    <x v="5"/>
    <x v="144"/>
  </r>
  <r>
    <n v="448"/>
    <x v="448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n v="4"/>
    <b v="0"/>
    <x v="0"/>
    <x v="5"/>
    <x v="372"/>
  </r>
  <r>
    <n v="449"/>
    <x v="449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n v="5"/>
    <b v="0"/>
    <x v="0"/>
    <x v="5"/>
    <x v="373"/>
  </r>
  <r>
    <n v="450"/>
    <x v="450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n v="7"/>
    <b v="0"/>
    <x v="0"/>
    <x v="5"/>
    <x v="374"/>
  </r>
  <r>
    <n v="451"/>
    <x v="451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n v="0"/>
    <b v="0"/>
    <x v="0"/>
    <x v="5"/>
    <x v="121"/>
  </r>
  <r>
    <n v="452"/>
    <x v="452"/>
    <s v="A man must find his way out of the depths of the shadows by using the aid of a little girl."/>
    <x v="47"/>
    <x v="374"/>
    <x v="2"/>
    <x v="0"/>
    <x v="0"/>
    <n v="1431536015"/>
    <n v="1428944015"/>
    <b v="0"/>
    <n v="12"/>
    <b v="0"/>
    <x v="0"/>
    <x v="5"/>
    <x v="375"/>
  </r>
  <r>
    <n v="453"/>
    <x v="453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n v="2"/>
    <b v="0"/>
    <x v="0"/>
    <x v="5"/>
    <x v="31"/>
  </r>
  <r>
    <n v="454"/>
    <x v="454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n v="5"/>
    <b v="0"/>
    <x v="0"/>
    <x v="5"/>
    <x v="376"/>
  </r>
  <r>
    <n v="455"/>
    <x v="455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n v="2"/>
    <b v="0"/>
    <x v="0"/>
    <x v="5"/>
    <x v="377"/>
  </r>
  <r>
    <n v="456"/>
    <x v="456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n v="3"/>
    <b v="0"/>
    <x v="0"/>
    <x v="5"/>
    <x v="378"/>
  </r>
  <r>
    <n v="457"/>
    <x v="457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n v="0"/>
    <b v="0"/>
    <x v="0"/>
    <x v="5"/>
    <x v="121"/>
  </r>
  <r>
    <n v="458"/>
    <x v="458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n v="49"/>
    <b v="0"/>
    <x v="0"/>
    <x v="5"/>
    <x v="379"/>
  </r>
  <r>
    <n v="459"/>
    <x v="459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n v="1"/>
    <b v="0"/>
    <x v="0"/>
    <x v="5"/>
    <x v="380"/>
  </r>
  <r>
    <n v="460"/>
    <x v="460"/>
    <s v="An animated web series about biological evolution gone haywire."/>
    <x v="0"/>
    <x v="379"/>
    <x v="2"/>
    <x v="0"/>
    <x v="0"/>
    <n v="1401595200"/>
    <n v="1398862875"/>
    <b v="0"/>
    <n v="2"/>
    <b v="0"/>
    <x v="0"/>
    <x v="5"/>
    <x v="381"/>
  </r>
  <r>
    <n v="461"/>
    <x v="461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n v="0"/>
    <b v="0"/>
    <x v="0"/>
    <x v="5"/>
    <x v="121"/>
  </r>
  <r>
    <n v="462"/>
    <x v="462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n v="0"/>
    <b v="0"/>
    <x v="0"/>
    <x v="5"/>
    <x v="121"/>
  </r>
  <r>
    <n v="463"/>
    <x v="463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n v="11"/>
    <b v="0"/>
    <x v="0"/>
    <x v="5"/>
    <x v="382"/>
  </r>
  <r>
    <n v="464"/>
    <x v="464"/>
    <s v="We are three students that want to make a short PokÃ©mon movie as a school project!"/>
    <x v="132"/>
    <x v="116"/>
    <x v="2"/>
    <x v="12"/>
    <x v="3"/>
    <n v="1463602935"/>
    <n v="1461874935"/>
    <b v="0"/>
    <n v="1"/>
    <b v="0"/>
    <x v="0"/>
    <x v="5"/>
    <x v="120"/>
  </r>
  <r>
    <n v="465"/>
    <x v="465"/>
    <s v="&quot;Amp&quot; is a short film about a robot with needs."/>
    <x v="133"/>
    <x v="381"/>
    <x v="2"/>
    <x v="0"/>
    <x v="0"/>
    <n v="1403837574"/>
    <n v="1402455174"/>
    <b v="0"/>
    <n v="8"/>
    <b v="0"/>
    <x v="0"/>
    <x v="5"/>
    <x v="383"/>
  </r>
  <r>
    <n v="466"/>
    <x v="466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n v="5"/>
    <b v="0"/>
    <x v="0"/>
    <x v="5"/>
    <x v="384"/>
  </r>
  <r>
    <n v="467"/>
    <x v="467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n v="39"/>
    <b v="0"/>
    <x v="0"/>
    <x v="5"/>
    <x v="385"/>
  </r>
  <r>
    <n v="468"/>
    <x v="468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n v="0"/>
    <b v="0"/>
    <x v="0"/>
    <x v="5"/>
    <x v="121"/>
  </r>
  <r>
    <n v="469"/>
    <x v="469"/>
    <s v="Create a personalised animation film using your child's name and photo."/>
    <x v="12"/>
    <x v="117"/>
    <x v="2"/>
    <x v="1"/>
    <x v="1"/>
    <n v="1409960724"/>
    <n v="1404776724"/>
    <b v="0"/>
    <n v="0"/>
    <b v="0"/>
    <x v="0"/>
    <x v="5"/>
    <x v="121"/>
  </r>
  <r>
    <n v="470"/>
    <x v="470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n v="2"/>
    <b v="0"/>
    <x v="0"/>
    <x v="5"/>
    <x v="156"/>
  </r>
  <r>
    <n v="471"/>
    <x v="471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n v="170"/>
    <b v="0"/>
    <x v="0"/>
    <x v="5"/>
    <x v="386"/>
  </r>
  <r>
    <n v="472"/>
    <x v="472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n v="5"/>
    <b v="0"/>
    <x v="0"/>
    <x v="5"/>
    <x v="387"/>
  </r>
  <r>
    <n v="473"/>
    <x v="473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n v="14"/>
    <b v="0"/>
    <x v="0"/>
    <x v="5"/>
    <x v="242"/>
  </r>
  <r>
    <n v="474"/>
    <x v="474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n v="1"/>
    <b v="0"/>
    <x v="0"/>
    <x v="5"/>
    <x v="120"/>
  </r>
  <r>
    <n v="475"/>
    <x v="475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n v="0"/>
    <b v="0"/>
    <x v="0"/>
    <x v="5"/>
    <x v="121"/>
  </r>
  <r>
    <n v="476"/>
    <x v="476"/>
    <s v="Animated Music Videos that teach kids how to read."/>
    <x v="135"/>
    <x v="387"/>
    <x v="2"/>
    <x v="0"/>
    <x v="0"/>
    <n v="1401767940"/>
    <n v="1398727441"/>
    <b v="0"/>
    <n v="124"/>
    <b v="0"/>
    <x v="0"/>
    <x v="5"/>
    <x v="388"/>
  </r>
  <r>
    <n v="477"/>
    <x v="477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n v="0"/>
    <b v="0"/>
    <x v="0"/>
    <x v="5"/>
    <x v="121"/>
  </r>
  <r>
    <n v="478"/>
    <x v="478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n v="0"/>
    <b v="0"/>
    <x v="0"/>
    <x v="5"/>
    <x v="121"/>
  </r>
  <r>
    <n v="479"/>
    <x v="479"/>
    <s v="ANIMATING the most INFAMOUS Math Courses in America and TRANSLATING them for the mathematical underdog!"/>
    <x v="36"/>
    <x v="388"/>
    <x v="2"/>
    <x v="0"/>
    <x v="0"/>
    <n v="1416566835"/>
    <n v="1411379235"/>
    <b v="0"/>
    <n v="55"/>
    <b v="0"/>
    <x v="0"/>
    <x v="5"/>
    <x v="389"/>
  </r>
  <r>
    <n v="480"/>
    <x v="480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n v="140"/>
    <b v="0"/>
    <x v="0"/>
    <x v="5"/>
    <x v="390"/>
  </r>
  <r>
    <n v="481"/>
    <x v="481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n v="21"/>
    <b v="0"/>
    <x v="0"/>
    <x v="5"/>
    <x v="391"/>
  </r>
  <r>
    <n v="482"/>
    <x v="482"/>
    <s v="Help me quit my day job and also create animated Stand-up routines from local up and coming comedians."/>
    <x v="3"/>
    <x v="115"/>
    <x v="2"/>
    <x v="0"/>
    <x v="0"/>
    <n v="1460644440"/>
    <n v="1458336690"/>
    <b v="0"/>
    <n v="1"/>
    <b v="0"/>
    <x v="0"/>
    <x v="5"/>
    <x v="119"/>
  </r>
  <r>
    <n v="483"/>
    <x v="483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n v="147"/>
    <b v="0"/>
    <x v="0"/>
    <x v="5"/>
    <x v="392"/>
  </r>
  <r>
    <n v="484"/>
    <x v="484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n v="11"/>
    <b v="0"/>
    <x v="0"/>
    <x v="5"/>
    <x v="393"/>
  </r>
  <r>
    <n v="485"/>
    <x v="485"/>
    <s v="Last few days to make this toon a reality! 5 funny toons for YOU! See the pilot episode here!"/>
    <x v="136"/>
    <x v="393"/>
    <x v="2"/>
    <x v="1"/>
    <x v="1"/>
    <n v="1368792499"/>
    <n v="1366200499"/>
    <b v="0"/>
    <n v="125"/>
    <b v="0"/>
    <x v="0"/>
    <x v="5"/>
    <x v="394"/>
  </r>
  <r>
    <n v="486"/>
    <x v="486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n v="1"/>
    <b v="0"/>
    <x v="0"/>
    <x v="5"/>
    <x v="73"/>
  </r>
  <r>
    <n v="487"/>
    <x v="487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n v="0"/>
    <b v="0"/>
    <x v="0"/>
    <x v="5"/>
    <x v="121"/>
  </r>
  <r>
    <n v="488"/>
    <x v="488"/>
    <s v="When humans left the earth, the animals took over the city. What could go wrong? Well...everything!"/>
    <x v="14"/>
    <x v="117"/>
    <x v="2"/>
    <x v="0"/>
    <x v="0"/>
    <n v="1483924700"/>
    <n v="1481332700"/>
    <b v="0"/>
    <n v="0"/>
    <b v="0"/>
    <x v="0"/>
    <x v="5"/>
    <x v="121"/>
  </r>
  <r>
    <n v="489"/>
    <x v="489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n v="3"/>
    <b v="0"/>
    <x v="0"/>
    <x v="5"/>
    <x v="395"/>
  </r>
  <r>
    <n v="490"/>
    <x v="490"/>
    <s v="Cancelled"/>
    <x v="28"/>
    <x v="117"/>
    <x v="2"/>
    <x v="0"/>
    <x v="0"/>
    <n v="1345677285"/>
    <n v="1343085285"/>
    <b v="0"/>
    <n v="0"/>
    <b v="0"/>
    <x v="0"/>
    <x v="5"/>
    <x v="121"/>
  </r>
  <r>
    <n v="491"/>
    <x v="491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n v="0"/>
    <b v="0"/>
    <x v="0"/>
    <x v="5"/>
    <x v="121"/>
  </r>
  <r>
    <n v="492"/>
    <x v="492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n v="0"/>
    <b v="0"/>
    <x v="0"/>
    <x v="5"/>
    <x v="121"/>
  </r>
  <r>
    <n v="493"/>
    <x v="493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n v="0"/>
    <b v="0"/>
    <x v="0"/>
    <x v="5"/>
    <x v="121"/>
  </r>
  <r>
    <n v="494"/>
    <x v="494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n v="3"/>
    <b v="0"/>
    <x v="0"/>
    <x v="5"/>
    <x v="396"/>
  </r>
  <r>
    <n v="495"/>
    <x v="495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n v="0"/>
    <b v="0"/>
    <x v="0"/>
    <x v="5"/>
    <x v="121"/>
  </r>
  <r>
    <n v="496"/>
    <x v="496"/>
    <s v="The movie is about the adventures of Ethan, Danna, The mysterious inventor and more."/>
    <x v="127"/>
    <x v="116"/>
    <x v="2"/>
    <x v="0"/>
    <x v="0"/>
    <n v="1392070874"/>
    <n v="1386886874"/>
    <b v="0"/>
    <n v="1"/>
    <b v="0"/>
    <x v="0"/>
    <x v="5"/>
    <x v="120"/>
  </r>
  <r>
    <n v="497"/>
    <x v="497"/>
    <s v="live-action/animated series pilot."/>
    <x v="140"/>
    <x v="134"/>
    <x v="2"/>
    <x v="0"/>
    <x v="0"/>
    <n v="1419483600"/>
    <n v="1414889665"/>
    <b v="0"/>
    <n v="3"/>
    <b v="0"/>
    <x v="0"/>
    <x v="5"/>
    <x v="119"/>
  </r>
  <r>
    <n v="498"/>
    <x v="498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n v="22"/>
    <b v="0"/>
    <x v="0"/>
    <x v="5"/>
    <x v="397"/>
  </r>
  <r>
    <n v="499"/>
    <x v="499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n v="26"/>
    <b v="0"/>
    <x v="0"/>
    <x v="5"/>
    <x v="398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n v="4"/>
    <b v="0"/>
    <x v="0"/>
    <x v="5"/>
    <x v="399"/>
  </r>
  <r>
    <n v="501"/>
    <x v="501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n v="0"/>
    <b v="0"/>
    <x v="0"/>
    <x v="5"/>
    <x v="121"/>
  </r>
  <r>
    <n v="502"/>
    <x v="502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n v="4"/>
    <b v="0"/>
    <x v="0"/>
    <x v="5"/>
    <x v="400"/>
  </r>
  <r>
    <n v="503"/>
    <x v="503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n v="9"/>
    <b v="0"/>
    <x v="0"/>
    <x v="5"/>
    <x v="401"/>
  </r>
  <r>
    <n v="504"/>
    <x v="504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n v="5"/>
    <b v="0"/>
    <x v="0"/>
    <x v="5"/>
    <x v="402"/>
  </r>
  <r>
    <n v="505"/>
    <x v="505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n v="14"/>
    <b v="0"/>
    <x v="0"/>
    <x v="5"/>
    <x v="403"/>
  </r>
  <r>
    <n v="506"/>
    <x v="506"/>
    <s v="A feature-length 3D animation that depicts what happened when the Son of the Morning rebelled against God."/>
    <x v="61"/>
    <x v="156"/>
    <x v="2"/>
    <x v="0"/>
    <x v="0"/>
    <n v="1376140520"/>
    <n v="1373548520"/>
    <b v="0"/>
    <n v="1"/>
    <b v="0"/>
    <x v="0"/>
    <x v="5"/>
    <x v="404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n v="10"/>
    <b v="0"/>
    <x v="0"/>
    <x v="5"/>
    <x v="405"/>
  </r>
  <r>
    <n v="508"/>
    <x v="508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n v="3"/>
    <b v="0"/>
    <x v="0"/>
    <x v="5"/>
    <x v="44"/>
  </r>
  <r>
    <n v="509"/>
    <x v="509"/>
    <s v="A hilarious comedy podcast being turned into an animated series  about an indian servant and his boss."/>
    <x v="10"/>
    <x v="115"/>
    <x v="2"/>
    <x v="1"/>
    <x v="1"/>
    <n v="1435504170"/>
    <n v="1432912170"/>
    <b v="0"/>
    <n v="1"/>
    <b v="0"/>
    <x v="0"/>
    <x v="5"/>
    <x v="119"/>
  </r>
  <r>
    <n v="510"/>
    <x v="510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n v="0"/>
    <b v="0"/>
    <x v="0"/>
    <x v="5"/>
    <x v="121"/>
  </r>
  <r>
    <n v="511"/>
    <x v="511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n v="5"/>
    <b v="0"/>
    <x v="0"/>
    <x v="5"/>
    <x v="179"/>
  </r>
  <r>
    <n v="512"/>
    <x v="512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n v="2"/>
    <b v="0"/>
    <x v="0"/>
    <x v="5"/>
    <x v="148"/>
  </r>
  <r>
    <n v="513"/>
    <x v="513"/>
    <s v="A sci-fi fantasy 2.5D anime styled series about some guys trying to save the world, probably..."/>
    <x v="63"/>
    <x v="404"/>
    <x v="2"/>
    <x v="0"/>
    <x v="0"/>
    <n v="1471244400"/>
    <n v="1467387705"/>
    <b v="0"/>
    <n v="68"/>
    <b v="0"/>
    <x v="0"/>
    <x v="5"/>
    <x v="406"/>
  </r>
  <r>
    <n v="514"/>
    <x v="514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n v="3"/>
    <b v="0"/>
    <x v="0"/>
    <x v="5"/>
    <x v="407"/>
  </r>
  <r>
    <n v="515"/>
    <x v="515"/>
    <s v="A Tale of Faith is an animated short film based on the heartwarming tale by Rebbe Nachman of Breslov."/>
    <x v="143"/>
    <x v="405"/>
    <x v="2"/>
    <x v="0"/>
    <x v="0"/>
    <n v="1451389601"/>
    <n v="1447933601"/>
    <b v="0"/>
    <n v="34"/>
    <b v="0"/>
    <x v="0"/>
    <x v="5"/>
    <x v="408"/>
  </r>
  <r>
    <n v="516"/>
    <x v="516"/>
    <s v="A big brother style comedy animation series starring famous seafarers"/>
    <x v="10"/>
    <x v="117"/>
    <x v="2"/>
    <x v="1"/>
    <x v="1"/>
    <n v="1432752080"/>
    <n v="1427568080"/>
    <b v="0"/>
    <n v="0"/>
    <b v="0"/>
    <x v="0"/>
    <x v="5"/>
    <x v="121"/>
  </r>
  <r>
    <n v="517"/>
    <x v="517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n v="3"/>
    <b v="0"/>
    <x v="0"/>
    <x v="5"/>
    <x v="409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n v="0"/>
    <b v="0"/>
    <x v="0"/>
    <x v="5"/>
    <x v="121"/>
  </r>
  <r>
    <n v="519"/>
    <x v="519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n v="70"/>
    <b v="0"/>
    <x v="0"/>
    <x v="5"/>
    <x v="410"/>
  </r>
  <r>
    <n v="520"/>
    <x v="520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n v="34"/>
    <b v="1"/>
    <x v="1"/>
    <x v="6"/>
    <x v="411"/>
  </r>
  <r>
    <n v="521"/>
    <x v="521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n v="56"/>
    <b v="1"/>
    <x v="1"/>
    <x v="6"/>
    <x v="412"/>
  </r>
  <r>
    <n v="522"/>
    <x v="522"/>
    <s v="*** TO MAKE DONATIONS IN THE FUTURE                                   GO TO OUR WEBSITE: www.compassplayers.com ***"/>
    <x v="9"/>
    <x v="409"/>
    <x v="0"/>
    <x v="0"/>
    <x v="0"/>
    <n v="1458518325"/>
    <n v="1456793925"/>
    <b v="0"/>
    <n v="31"/>
    <b v="1"/>
    <x v="1"/>
    <x v="6"/>
    <x v="413"/>
  </r>
  <r>
    <n v="523"/>
    <x v="523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n v="84"/>
    <b v="1"/>
    <x v="1"/>
    <x v="6"/>
    <x v="414"/>
  </r>
  <r>
    <n v="524"/>
    <x v="524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n v="130"/>
    <b v="1"/>
    <x v="1"/>
    <x v="6"/>
    <x v="415"/>
  </r>
  <r>
    <n v="525"/>
    <x v="525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n v="12"/>
    <b v="1"/>
    <x v="1"/>
    <x v="6"/>
    <x v="416"/>
  </r>
  <r>
    <n v="526"/>
    <x v="526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n v="23"/>
    <b v="1"/>
    <x v="1"/>
    <x v="6"/>
    <x v="417"/>
  </r>
  <r>
    <n v="527"/>
    <x v="527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n v="158"/>
    <b v="1"/>
    <x v="1"/>
    <x v="6"/>
    <x v="418"/>
  </r>
  <r>
    <n v="528"/>
    <x v="528"/>
    <s v="A Festival Backed Production of a Full-Length Play."/>
    <x v="146"/>
    <x v="414"/>
    <x v="0"/>
    <x v="0"/>
    <x v="0"/>
    <n v="1434921600"/>
    <n v="1433109907"/>
    <b v="0"/>
    <n v="30"/>
    <b v="1"/>
    <x v="1"/>
    <x v="6"/>
    <x v="419"/>
  </r>
  <r>
    <n v="529"/>
    <x v="529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n v="18"/>
    <b v="1"/>
    <x v="1"/>
    <x v="6"/>
    <x v="420"/>
  </r>
  <r>
    <n v="530"/>
    <x v="530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n v="29"/>
    <b v="1"/>
    <x v="1"/>
    <x v="6"/>
    <x v="421"/>
  </r>
  <r>
    <n v="531"/>
    <x v="531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n v="31"/>
    <b v="1"/>
    <x v="1"/>
    <x v="6"/>
    <x v="422"/>
  </r>
  <r>
    <n v="532"/>
    <x v="532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n v="173"/>
    <b v="1"/>
    <x v="1"/>
    <x v="6"/>
    <x v="423"/>
  </r>
  <r>
    <n v="533"/>
    <x v="533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n v="17"/>
    <b v="1"/>
    <x v="1"/>
    <x v="6"/>
    <x v="424"/>
  </r>
  <r>
    <n v="534"/>
    <x v="534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n v="48"/>
    <b v="1"/>
    <x v="1"/>
    <x v="6"/>
    <x v="425"/>
  </r>
  <r>
    <n v="535"/>
    <x v="535"/>
    <s v="Weâ€™re producing a Northern Brexit sci-fi play for VAULT festival 2017 and we need your help!"/>
    <x v="13"/>
    <x v="420"/>
    <x v="0"/>
    <x v="1"/>
    <x v="1"/>
    <n v="1483707905"/>
    <n v="1481115905"/>
    <b v="0"/>
    <n v="59"/>
    <b v="1"/>
    <x v="1"/>
    <x v="6"/>
    <x v="426"/>
  </r>
  <r>
    <n v="536"/>
    <x v="536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n v="39"/>
    <b v="1"/>
    <x v="1"/>
    <x v="6"/>
    <x v="427"/>
  </r>
  <r>
    <n v="537"/>
    <x v="537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n v="59"/>
    <b v="1"/>
    <x v="1"/>
    <x v="6"/>
    <x v="428"/>
  </r>
  <r>
    <n v="538"/>
    <x v="538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n v="60"/>
    <b v="1"/>
    <x v="1"/>
    <x v="6"/>
    <x v="429"/>
  </r>
  <r>
    <n v="539"/>
    <x v="539"/>
    <s v="A brand new show that unites puppetry, live music and storytelling to bring a forgotten English legend back to life!"/>
    <x v="2"/>
    <x v="424"/>
    <x v="0"/>
    <x v="1"/>
    <x v="1"/>
    <n v="1467681107"/>
    <n v="1465866707"/>
    <b v="0"/>
    <n v="20"/>
    <b v="1"/>
    <x v="1"/>
    <x v="6"/>
    <x v="430"/>
  </r>
  <r>
    <n v="540"/>
    <x v="540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n v="1"/>
    <b v="0"/>
    <x v="2"/>
    <x v="7"/>
    <x v="120"/>
  </r>
  <r>
    <n v="541"/>
    <x v="541"/>
    <s v="A website dedicated to local Kink Communities; to find others with matching interests and bring them together."/>
    <x v="37"/>
    <x v="379"/>
    <x v="2"/>
    <x v="0"/>
    <x v="0"/>
    <n v="1446080834"/>
    <n v="1443488834"/>
    <b v="0"/>
    <n v="1"/>
    <b v="0"/>
    <x v="2"/>
    <x v="7"/>
    <x v="380"/>
  </r>
  <r>
    <n v="542"/>
    <x v="542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n v="1"/>
    <b v="0"/>
    <x v="2"/>
    <x v="7"/>
    <x v="120"/>
  </r>
  <r>
    <n v="543"/>
    <x v="543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n v="2"/>
    <b v="0"/>
    <x v="2"/>
    <x v="7"/>
    <x v="431"/>
  </r>
  <r>
    <n v="544"/>
    <x v="544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n v="2"/>
    <b v="0"/>
    <x v="2"/>
    <x v="7"/>
    <x v="362"/>
  </r>
  <r>
    <n v="545"/>
    <x v="545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n v="34"/>
    <b v="0"/>
    <x v="2"/>
    <x v="7"/>
    <x v="432"/>
  </r>
  <r>
    <n v="546"/>
    <x v="546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n v="2"/>
    <b v="0"/>
    <x v="2"/>
    <x v="7"/>
    <x v="433"/>
  </r>
  <r>
    <n v="547"/>
    <x v="547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n v="0"/>
    <b v="0"/>
    <x v="2"/>
    <x v="7"/>
    <x v="121"/>
  </r>
  <r>
    <n v="548"/>
    <x v="548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n v="1"/>
    <b v="0"/>
    <x v="2"/>
    <x v="7"/>
    <x v="373"/>
  </r>
  <r>
    <n v="549"/>
    <x v="549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n v="8"/>
    <b v="0"/>
    <x v="2"/>
    <x v="7"/>
    <x v="434"/>
  </r>
  <r>
    <n v="550"/>
    <x v="550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n v="4"/>
    <b v="0"/>
    <x v="2"/>
    <x v="7"/>
    <x v="435"/>
  </r>
  <r>
    <n v="551"/>
    <x v="551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n v="28"/>
    <b v="0"/>
    <x v="2"/>
    <x v="7"/>
    <x v="436"/>
  </r>
  <r>
    <n v="552"/>
    <x v="552"/>
    <s v="Axoral is a 3d interactive social media interface, with the potential to be so much more, but we need your help!"/>
    <x v="101"/>
    <x v="117"/>
    <x v="2"/>
    <x v="5"/>
    <x v="5"/>
    <n v="1452350896"/>
    <n v="1447166896"/>
    <b v="0"/>
    <n v="0"/>
    <b v="0"/>
    <x v="2"/>
    <x v="7"/>
    <x v="121"/>
  </r>
  <r>
    <n v="553"/>
    <x v="553"/>
    <s v="Groundbreaking New Classifieds Website Grows Into Largest Nationwide Coverage By Turning Users Into Entrepreneurs"/>
    <x v="31"/>
    <x v="430"/>
    <x v="2"/>
    <x v="0"/>
    <x v="0"/>
    <n v="1415988991"/>
    <n v="1413393391"/>
    <b v="0"/>
    <n v="6"/>
    <b v="0"/>
    <x v="2"/>
    <x v="7"/>
    <x v="372"/>
  </r>
  <r>
    <n v="554"/>
    <x v="554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n v="22"/>
    <b v="0"/>
    <x v="2"/>
    <x v="7"/>
    <x v="437"/>
  </r>
  <r>
    <n v="555"/>
    <x v="555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n v="0"/>
    <b v="0"/>
    <x v="2"/>
    <x v="7"/>
    <x v="121"/>
  </r>
  <r>
    <n v="556"/>
    <x v="556"/>
    <s v="An educational platform for learning Unified English Braille Code"/>
    <x v="6"/>
    <x v="148"/>
    <x v="2"/>
    <x v="0"/>
    <x v="0"/>
    <n v="1452112717"/>
    <n v="1449520717"/>
    <b v="0"/>
    <n v="1"/>
    <b v="0"/>
    <x v="2"/>
    <x v="7"/>
    <x v="438"/>
  </r>
  <r>
    <n v="557"/>
    <x v="557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n v="20"/>
    <b v="0"/>
    <x v="2"/>
    <x v="7"/>
    <x v="439"/>
  </r>
  <r>
    <n v="558"/>
    <x v="558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n v="0"/>
    <b v="0"/>
    <x v="2"/>
    <x v="7"/>
    <x v="121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n v="1"/>
    <b v="0"/>
    <x v="2"/>
    <x v="7"/>
    <x v="73"/>
  </r>
  <r>
    <n v="560"/>
    <x v="560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n v="3"/>
    <b v="0"/>
    <x v="2"/>
    <x v="7"/>
    <x v="143"/>
  </r>
  <r>
    <n v="561"/>
    <x v="561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n v="2"/>
    <b v="0"/>
    <x v="2"/>
    <x v="7"/>
    <x v="440"/>
  </r>
  <r>
    <n v="562"/>
    <x v="562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n v="0"/>
    <b v="0"/>
    <x v="2"/>
    <x v="7"/>
    <x v="121"/>
  </r>
  <r>
    <n v="563"/>
    <x v="563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n v="2"/>
    <b v="0"/>
    <x v="2"/>
    <x v="7"/>
    <x v="441"/>
  </r>
  <r>
    <n v="564"/>
    <x v="564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n v="1"/>
    <b v="0"/>
    <x v="2"/>
    <x v="7"/>
    <x v="120"/>
  </r>
  <r>
    <n v="565"/>
    <x v="565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n v="0"/>
    <b v="0"/>
    <x v="2"/>
    <x v="7"/>
    <x v="121"/>
  </r>
  <r>
    <n v="566"/>
    <x v="566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n v="1"/>
    <b v="0"/>
    <x v="2"/>
    <x v="7"/>
    <x v="120"/>
  </r>
  <r>
    <n v="567"/>
    <x v="567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n v="0"/>
    <b v="0"/>
    <x v="2"/>
    <x v="7"/>
    <x v="121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n v="5"/>
    <b v="0"/>
    <x v="2"/>
    <x v="7"/>
    <x v="442"/>
  </r>
  <r>
    <n v="569"/>
    <x v="569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n v="1"/>
    <b v="0"/>
    <x v="2"/>
    <x v="7"/>
    <x v="135"/>
  </r>
  <r>
    <n v="570"/>
    <x v="570"/>
    <s v="Humans have AM/FM/Satellite radio, kids have radio Disney, pets have DogCatRadio."/>
    <x v="94"/>
    <x v="436"/>
    <x v="2"/>
    <x v="0"/>
    <x v="0"/>
    <n v="1455822569"/>
    <n v="1453230569"/>
    <b v="0"/>
    <n v="1"/>
    <b v="0"/>
    <x v="2"/>
    <x v="7"/>
    <x v="443"/>
  </r>
  <r>
    <n v="571"/>
    <x v="571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n v="2"/>
    <b v="0"/>
    <x v="2"/>
    <x v="7"/>
    <x v="444"/>
  </r>
  <r>
    <n v="572"/>
    <x v="572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n v="0"/>
    <b v="0"/>
    <x v="2"/>
    <x v="7"/>
    <x v="121"/>
  </r>
  <r>
    <n v="573"/>
    <x v="573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n v="9"/>
    <b v="0"/>
    <x v="2"/>
    <x v="7"/>
    <x v="445"/>
  </r>
  <r>
    <n v="574"/>
    <x v="574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n v="4"/>
    <b v="0"/>
    <x v="2"/>
    <x v="7"/>
    <x v="135"/>
  </r>
  <r>
    <n v="575"/>
    <x v="575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n v="4"/>
    <b v="0"/>
    <x v="2"/>
    <x v="7"/>
    <x v="446"/>
  </r>
  <r>
    <n v="576"/>
    <x v="576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n v="1"/>
    <b v="0"/>
    <x v="2"/>
    <x v="7"/>
    <x v="120"/>
  </r>
  <r>
    <n v="577"/>
    <x v="577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n v="1"/>
    <b v="0"/>
    <x v="2"/>
    <x v="7"/>
    <x v="119"/>
  </r>
  <r>
    <n v="578"/>
    <x v="578"/>
    <s v="weBuy trade built on technology and Crowd Sourced Power"/>
    <x v="152"/>
    <x v="441"/>
    <x v="2"/>
    <x v="1"/>
    <x v="1"/>
    <n v="1441633993"/>
    <n v="1439560393"/>
    <b v="0"/>
    <n v="7"/>
    <b v="0"/>
    <x v="2"/>
    <x v="7"/>
    <x v="447"/>
  </r>
  <r>
    <n v="579"/>
    <x v="579"/>
    <s v="Learn classic and public key cryptography with a full proof-of-concept system in JavaScript."/>
    <x v="14"/>
    <x v="442"/>
    <x v="2"/>
    <x v="0"/>
    <x v="0"/>
    <n v="1419539223"/>
    <n v="1416947223"/>
    <b v="0"/>
    <n v="5"/>
    <b v="0"/>
    <x v="2"/>
    <x v="7"/>
    <x v="431"/>
  </r>
  <r>
    <n v="580"/>
    <x v="580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n v="1"/>
    <b v="0"/>
    <x v="2"/>
    <x v="7"/>
    <x v="120"/>
  </r>
  <r>
    <n v="581"/>
    <x v="581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n v="0"/>
    <b v="0"/>
    <x v="2"/>
    <x v="7"/>
    <x v="121"/>
  </r>
  <r>
    <n v="582"/>
    <x v="582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n v="0"/>
    <b v="0"/>
    <x v="2"/>
    <x v="7"/>
    <x v="121"/>
  </r>
  <r>
    <n v="583"/>
    <x v="583"/>
    <s v="HackersArchive.com will help rid the web of viruses and scams found everywhere else you look!"/>
    <x v="7"/>
    <x v="116"/>
    <x v="2"/>
    <x v="0"/>
    <x v="0"/>
    <n v="1426800687"/>
    <n v="1424212287"/>
    <b v="0"/>
    <n v="1"/>
    <b v="0"/>
    <x v="2"/>
    <x v="7"/>
    <x v="120"/>
  </r>
  <r>
    <n v="584"/>
    <x v="584"/>
    <s v="Script Call takes your presentation from the wall to your audience; from your device to theirs."/>
    <x v="28"/>
    <x v="115"/>
    <x v="2"/>
    <x v="0"/>
    <x v="0"/>
    <n v="1426522316"/>
    <n v="1423933916"/>
    <b v="0"/>
    <n v="2"/>
    <b v="0"/>
    <x v="2"/>
    <x v="7"/>
    <x v="144"/>
  </r>
  <r>
    <n v="585"/>
    <x v="585"/>
    <s v="SAVE UP TO 40% WHEN YOU SPEND!_x000a__x000a_PRE-ORDER YOUR LINK CARD TODAY"/>
    <x v="7"/>
    <x v="117"/>
    <x v="2"/>
    <x v="1"/>
    <x v="1"/>
    <n v="1448928000"/>
    <n v="1444123377"/>
    <b v="0"/>
    <n v="0"/>
    <b v="0"/>
    <x v="2"/>
    <x v="7"/>
    <x v="121"/>
  </r>
  <r>
    <n v="586"/>
    <x v="586"/>
    <s v="Employ College is a movement for companies to hire college graduates from their respected institutions."/>
    <x v="3"/>
    <x v="443"/>
    <x v="2"/>
    <x v="0"/>
    <x v="0"/>
    <n v="1424032207"/>
    <n v="1421440207"/>
    <b v="0"/>
    <n v="4"/>
    <b v="0"/>
    <x v="2"/>
    <x v="7"/>
    <x v="448"/>
  </r>
  <r>
    <n v="587"/>
    <x v="587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n v="7"/>
    <b v="0"/>
    <x v="2"/>
    <x v="7"/>
    <x v="449"/>
  </r>
  <r>
    <n v="588"/>
    <x v="588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n v="2"/>
    <b v="0"/>
    <x v="2"/>
    <x v="7"/>
    <x v="450"/>
  </r>
  <r>
    <n v="589"/>
    <x v="589"/>
    <s v="Services closer than you think..."/>
    <x v="51"/>
    <x v="116"/>
    <x v="2"/>
    <x v="0"/>
    <x v="0"/>
    <n v="1436366699"/>
    <n v="1435070699"/>
    <b v="0"/>
    <n v="1"/>
    <b v="0"/>
    <x v="2"/>
    <x v="7"/>
    <x v="120"/>
  </r>
  <r>
    <n v="590"/>
    <x v="590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n v="9"/>
    <b v="0"/>
    <x v="2"/>
    <x v="7"/>
    <x v="451"/>
  </r>
  <r>
    <n v="591"/>
    <x v="591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n v="2"/>
    <b v="0"/>
    <x v="2"/>
    <x v="7"/>
    <x v="452"/>
  </r>
  <r>
    <n v="592"/>
    <x v="592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n v="1"/>
    <b v="0"/>
    <x v="2"/>
    <x v="7"/>
    <x v="404"/>
  </r>
  <r>
    <n v="593"/>
    <x v="593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n v="7"/>
    <b v="0"/>
    <x v="2"/>
    <x v="7"/>
    <x v="453"/>
  </r>
  <r>
    <n v="594"/>
    <x v="594"/>
    <s v="Creating a fitness site that will change the fitness game forever!"/>
    <x v="31"/>
    <x v="375"/>
    <x v="2"/>
    <x v="0"/>
    <x v="0"/>
    <n v="1460832206"/>
    <n v="1458240206"/>
    <b v="0"/>
    <n v="2"/>
    <b v="0"/>
    <x v="2"/>
    <x v="7"/>
    <x v="31"/>
  </r>
  <r>
    <n v="595"/>
    <x v="595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n v="8"/>
    <b v="0"/>
    <x v="2"/>
    <x v="7"/>
    <x v="454"/>
  </r>
  <r>
    <n v="596"/>
    <x v="596"/>
    <s v="We present digitaibook,com site which can become a free electronic library with your help,"/>
    <x v="22"/>
    <x v="360"/>
    <x v="2"/>
    <x v="0"/>
    <x v="0"/>
    <n v="1478122292"/>
    <n v="1475530292"/>
    <b v="0"/>
    <n v="2"/>
    <b v="0"/>
    <x v="2"/>
    <x v="7"/>
    <x v="362"/>
  </r>
  <r>
    <n v="597"/>
    <x v="597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n v="2"/>
    <b v="0"/>
    <x v="2"/>
    <x v="7"/>
    <x v="119"/>
  </r>
  <r>
    <n v="598"/>
    <x v="598"/>
    <s v="This is a project to create a crowd-funding site for Urantia Book readers worldwide."/>
    <x v="30"/>
    <x v="447"/>
    <x v="2"/>
    <x v="0"/>
    <x v="0"/>
    <n v="1417737781"/>
    <n v="1415145781"/>
    <b v="0"/>
    <n v="7"/>
    <b v="0"/>
    <x v="2"/>
    <x v="7"/>
    <x v="455"/>
  </r>
  <r>
    <n v="599"/>
    <x v="599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n v="2"/>
    <b v="0"/>
    <x v="2"/>
    <x v="7"/>
    <x v="456"/>
  </r>
  <r>
    <n v="600"/>
    <x v="600"/>
    <s v="Science Technology Engineering and Math + youth = a brighter tomorrow."/>
    <x v="10"/>
    <x v="173"/>
    <x v="1"/>
    <x v="0"/>
    <x v="0"/>
    <n v="1431198562"/>
    <n v="1426014562"/>
    <b v="0"/>
    <n v="1"/>
    <b v="0"/>
    <x v="2"/>
    <x v="7"/>
    <x v="101"/>
  </r>
  <r>
    <n v="601"/>
    <x v="601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n v="6"/>
    <b v="0"/>
    <x v="2"/>
    <x v="7"/>
    <x v="457"/>
  </r>
  <r>
    <n v="602"/>
    <x v="602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n v="0"/>
    <b v="0"/>
    <x v="2"/>
    <x v="7"/>
    <x v="121"/>
  </r>
  <r>
    <n v="603"/>
    <x v="603"/>
    <s v="The admin for Randompics has announced they will be shutting down. I want to run, and improve, this great site!"/>
    <x v="36"/>
    <x v="448"/>
    <x v="1"/>
    <x v="0"/>
    <x v="0"/>
    <n v="1408029623"/>
    <n v="1405437623"/>
    <b v="0"/>
    <n v="13"/>
    <b v="0"/>
    <x v="2"/>
    <x v="7"/>
    <x v="458"/>
  </r>
  <r>
    <n v="604"/>
    <x v="604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n v="0"/>
    <b v="0"/>
    <x v="2"/>
    <x v="7"/>
    <x v="121"/>
  </r>
  <r>
    <n v="605"/>
    <x v="605"/>
    <s v="An iPad support care package for your parents / seniors."/>
    <x v="10"/>
    <x v="449"/>
    <x v="1"/>
    <x v="0"/>
    <x v="0"/>
    <n v="1440318908"/>
    <n v="1436430908"/>
    <b v="0"/>
    <n v="8"/>
    <b v="0"/>
    <x v="2"/>
    <x v="7"/>
    <x v="459"/>
  </r>
  <r>
    <n v="606"/>
    <x v="606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n v="1"/>
    <b v="0"/>
    <x v="2"/>
    <x v="7"/>
    <x v="119"/>
  </r>
  <r>
    <n v="607"/>
    <x v="607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n v="0"/>
    <b v="0"/>
    <x v="2"/>
    <x v="7"/>
    <x v="121"/>
  </r>
  <r>
    <n v="608"/>
    <x v="608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n v="5"/>
    <b v="0"/>
    <x v="2"/>
    <x v="7"/>
    <x v="460"/>
  </r>
  <r>
    <n v="609"/>
    <x v="609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n v="1"/>
    <b v="0"/>
    <x v="2"/>
    <x v="7"/>
    <x v="144"/>
  </r>
  <r>
    <n v="610"/>
    <x v="610"/>
    <s v="We are creating a Christian social network to empower, educate, and connect Christians all over the world."/>
    <x v="154"/>
    <x v="117"/>
    <x v="1"/>
    <x v="0"/>
    <x v="0"/>
    <n v="1429732586"/>
    <n v="1427140586"/>
    <b v="0"/>
    <n v="0"/>
    <b v="0"/>
    <x v="2"/>
    <x v="7"/>
    <x v="121"/>
  </r>
  <r>
    <n v="611"/>
    <x v="611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n v="0"/>
    <b v="0"/>
    <x v="2"/>
    <x v="7"/>
    <x v="121"/>
  </r>
  <r>
    <n v="612"/>
    <x v="612"/>
    <s v="A Fast and Reliable new Web platform to stream videos from Internet"/>
    <x v="3"/>
    <x v="117"/>
    <x v="1"/>
    <x v="13"/>
    <x v="3"/>
    <n v="1472777146"/>
    <n v="1470185146"/>
    <b v="0"/>
    <n v="0"/>
    <b v="0"/>
    <x v="2"/>
    <x v="7"/>
    <x v="121"/>
  </r>
  <r>
    <n v="613"/>
    <x v="613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n v="121"/>
    <b v="0"/>
    <x v="2"/>
    <x v="7"/>
    <x v="461"/>
  </r>
  <r>
    <n v="614"/>
    <x v="614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n v="0"/>
    <b v="0"/>
    <x v="2"/>
    <x v="7"/>
    <x v="121"/>
  </r>
  <r>
    <n v="615"/>
    <x v="615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n v="0"/>
    <b v="0"/>
    <x v="2"/>
    <x v="7"/>
    <x v="121"/>
  </r>
  <r>
    <n v="616"/>
    <x v="616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n v="0"/>
    <b v="0"/>
    <x v="2"/>
    <x v="7"/>
    <x v="121"/>
  </r>
  <r>
    <n v="617"/>
    <x v="617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n v="3"/>
    <b v="0"/>
    <x v="2"/>
    <x v="7"/>
    <x v="135"/>
  </r>
  <r>
    <n v="618"/>
    <x v="618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n v="0"/>
    <b v="0"/>
    <x v="2"/>
    <x v="7"/>
    <x v="121"/>
  </r>
  <r>
    <n v="619"/>
    <x v="619"/>
    <s v="Big Data Sets for researchers interested in improving the quality of life."/>
    <x v="156"/>
    <x v="116"/>
    <x v="1"/>
    <x v="0"/>
    <x v="0"/>
    <n v="1416933390"/>
    <n v="1411745790"/>
    <b v="0"/>
    <n v="1"/>
    <b v="0"/>
    <x v="2"/>
    <x v="7"/>
    <x v="120"/>
  </r>
  <r>
    <n v="620"/>
    <x v="620"/>
    <s v="iShopGreen.ca is an online marketplace that connects consumers and suppliers with green products &amp; services"/>
    <x v="11"/>
    <x v="452"/>
    <x v="1"/>
    <x v="5"/>
    <x v="5"/>
    <n v="1408986738"/>
    <n v="1405098738"/>
    <b v="0"/>
    <n v="1"/>
    <b v="0"/>
    <x v="2"/>
    <x v="7"/>
    <x v="462"/>
  </r>
  <r>
    <n v="621"/>
    <x v="621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n v="3"/>
    <b v="0"/>
    <x v="2"/>
    <x v="7"/>
    <x v="463"/>
  </r>
  <r>
    <n v="622"/>
    <x v="622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n v="9"/>
    <b v="0"/>
    <x v="2"/>
    <x v="7"/>
    <x v="464"/>
  </r>
  <r>
    <n v="623"/>
    <x v="623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n v="0"/>
    <b v="0"/>
    <x v="2"/>
    <x v="7"/>
    <x v="121"/>
  </r>
  <r>
    <n v="624"/>
    <x v="624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n v="0"/>
    <b v="0"/>
    <x v="2"/>
    <x v="7"/>
    <x v="121"/>
  </r>
  <r>
    <n v="625"/>
    <x v="625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n v="0"/>
    <b v="0"/>
    <x v="2"/>
    <x v="7"/>
    <x v="121"/>
  </r>
  <r>
    <n v="626"/>
    <x v="626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n v="39"/>
    <b v="0"/>
    <x v="2"/>
    <x v="7"/>
    <x v="465"/>
  </r>
  <r>
    <n v="627"/>
    <x v="627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n v="1"/>
    <b v="0"/>
    <x v="2"/>
    <x v="7"/>
    <x v="466"/>
  </r>
  <r>
    <n v="628"/>
    <x v="628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n v="0"/>
    <b v="0"/>
    <x v="2"/>
    <x v="7"/>
    <x v="121"/>
  </r>
  <r>
    <n v="629"/>
    <x v="629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n v="3"/>
    <b v="0"/>
    <x v="2"/>
    <x v="7"/>
    <x v="467"/>
  </r>
  <r>
    <n v="630"/>
    <x v="630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n v="1"/>
    <b v="0"/>
    <x v="2"/>
    <x v="7"/>
    <x v="119"/>
  </r>
  <r>
    <n v="631"/>
    <x v="631"/>
    <s v="A Powerful Multimedia-Rich Software that aims at making online publishing very simple."/>
    <x v="63"/>
    <x v="458"/>
    <x v="1"/>
    <x v="5"/>
    <x v="5"/>
    <n v="1464460329"/>
    <n v="1461954729"/>
    <b v="0"/>
    <n v="9"/>
    <b v="0"/>
    <x v="2"/>
    <x v="7"/>
    <x v="468"/>
  </r>
  <r>
    <n v="632"/>
    <x v="632"/>
    <s v="Our goal is to create a system, students can find universities that best match their interests."/>
    <x v="22"/>
    <x v="117"/>
    <x v="1"/>
    <x v="9"/>
    <x v="3"/>
    <n v="1448470165"/>
    <n v="1445874565"/>
    <b v="0"/>
    <n v="0"/>
    <b v="0"/>
    <x v="2"/>
    <x v="7"/>
    <x v="121"/>
  </r>
  <r>
    <n v="633"/>
    <x v="633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n v="25"/>
    <b v="0"/>
    <x v="2"/>
    <x v="7"/>
    <x v="469"/>
  </r>
  <r>
    <n v="634"/>
    <x v="634"/>
    <s v="We help companies to explain what they do in simple, grandma-would-understand terms."/>
    <x v="10"/>
    <x v="116"/>
    <x v="1"/>
    <x v="0"/>
    <x v="0"/>
    <n v="1424989029"/>
    <n v="1422397029"/>
    <b v="0"/>
    <n v="1"/>
    <b v="0"/>
    <x v="2"/>
    <x v="7"/>
    <x v="120"/>
  </r>
  <r>
    <n v="635"/>
    <x v="635"/>
    <s v="Network used for building technology development teams."/>
    <x v="31"/>
    <x v="369"/>
    <x v="1"/>
    <x v="0"/>
    <x v="0"/>
    <n v="1428804762"/>
    <n v="1426212762"/>
    <b v="0"/>
    <n v="1"/>
    <b v="0"/>
    <x v="2"/>
    <x v="7"/>
    <x v="447"/>
  </r>
  <r>
    <n v="636"/>
    <x v="636"/>
    <s v="With no central location for keto knowledge, keto advice will be a community run knowledge base."/>
    <x v="13"/>
    <x v="460"/>
    <x v="1"/>
    <x v="1"/>
    <x v="1"/>
    <n v="1433587620"/>
    <n v="1430996150"/>
    <b v="0"/>
    <n v="1"/>
    <b v="0"/>
    <x v="2"/>
    <x v="7"/>
    <x v="143"/>
  </r>
  <r>
    <n v="637"/>
    <x v="637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n v="0"/>
    <b v="0"/>
    <x v="2"/>
    <x v="7"/>
    <x v="121"/>
  </r>
  <r>
    <n v="638"/>
    <x v="638"/>
    <s v="O0"/>
    <x v="61"/>
    <x v="461"/>
    <x v="1"/>
    <x v="12"/>
    <x v="3"/>
    <n v="1490447662"/>
    <n v="1485267262"/>
    <b v="0"/>
    <n v="6"/>
    <b v="0"/>
    <x v="2"/>
    <x v="7"/>
    <x v="362"/>
  </r>
  <r>
    <n v="639"/>
    <x v="639"/>
    <s v="Development of a Safe and Educational Social Media site for kids."/>
    <x v="80"/>
    <x v="116"/>
    <x v="1"/>
    <x v="0"/>
    <x v="0"/>
    <n v="1413208795"/>
    <n v="1408024795"/>
    <b v="0"/>
    <n v="1"/>
    <b v="0"/>
    <x v="2"/>
    <x v="7"/>
    <x v="120"/>
  </r>
  <r>
    <n v="640"/>
    <x v="640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n v="2"/>
    <b v="1"/>
    <x v="2"/>
    <x v="8"/>
    <x v="470"/>
  </r>
  <r>
    <n v="641"/>
    <x v="641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n v="315"/>
    <b v="1"/>
    <x v="2"/>
    <x v="8"/>
    <x v="471"/>
  </r>
  <r>
    <n v="642"/>
    <x v="642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n v="2174"/>
    <b v="1"/>
    <x v="2"/>
    <x v="8"/>
    <x v="472"/>
  </r>
  <r>
    <n v="643"/>
    <x v="643"/>
    <s v="Stylish new phone carrier allows instant access to your smart phone while freeing up your hands."/>
    <x v="31"/>
    <x v="465"/>
    <x v="0"/>
    <x v="0"/>
    <x v="0"/>
    <n v="1433085875"/>
    <n v="1428333875"/>
    <b v="0"/>
    <n v="152"/>
    <b v="1"/>
    <x v="2"/>
    <x v="8"/>
    <x v="473"/>
  </r>
  <r>
    <n v="644"/>
    <x v="644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n v="1021"/>
    <b v="1"/>
    <x v="2"/>
    <x v="8"/>
    <x v="474"/>
  </r>
  <r>
    <n v="645"/>
    <x v="645"/>
    <s v="Ever wanted to own something made out of carbon fiber? Now you can!"/>
    <x v="13"/>
    <x v="467"/>
    <x v="0"/>
    <x v="0"/>
    <x v="0"/>
    <n v="1470962274"/>
    <n v="1468370274"/>
    <b v="0"/>
    <n v="237"/>
    <b v="1"/>
    <x v="2"/>
    <x v="8"/>
    <x v="475"/>
  </r>
  <r>
    <n v="646"/>
    <x v="646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n v="27"/>
    <b v="1"/>
    <x v="2"/>
    <x v="8"/>
    <x v="476"/>
  </r>
  <r>
    <n v="647"/>
    <x v="647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n v="17"/>
    <b v="1"/>
    <x v="2"/>
    <x v="8"/>
    <x v="477"/>
  </r>
  <r>
    <n v="648"/>
    <x v="648"/>
    <s v="Get ready for the next product that you canâ€™t live without"/>
    <x v="19"/>
    <x v="470"/>
    <x v="0"/>
    <x v="0"/>
    <x v="0"/>
    <n v="1413304708"/>
    <n v="1410280708"/>
    <b v="0"/>
    <n v="27"/>
    <b v="1"/>
    <x v="2"/>
    <x v="8"/>
    <x v="478"/>
  </r>
  <r>
    <n v="649"/>
    <x v="649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n v="82"/>
    <b v="1"/>
    <x v="2"/>
    <x v="8"/>
    <x v="479"/>
  </r>
  <r>
    <n v="650"/>
    <x v="650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n v="48"/>
    <b v="1"/>
    <x v="2"/>
    <x v="8"/>
    <x v="480"/>
  </r>
  <r>
    <n v="651"/>
    <x v="651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n v="105"/>
    <b v="1"/>
    <x v="2"/>
    <x v="8"/>
    <x v="481"/>
  </r>
  <r>
    <n v="652"/>
    <x v="652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n v="28"/>
    <b v="1"/>
    <x v="2"/>
    <x v="8"/>
    <x v="482"/>
  </r>
  <r>
    <n v="653"/>
    <x v="653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n v="1107"/>
    <b v="1"/>
    <x v="2"/>
    <x v="8"/>
    <x v="483"/>
  </r>
  <r>
    <n v="654"/>
    <x v="654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n v="1013"/>
    <b v="1"/>
    <x v="2"/>
    <x v="8"/>
    <x v="484"/>
  </r>
  <r>
    <n v="655"/>
    <x v="655"/>
    <s v="Meet Spark: The friendly companion that helps you stay awake during the day. Re-released with new features!"/>
    <x v="6"/>
    <x v="477"/>
    <x v="0"/>
    <x v="0"/>
    <x v="0"/>
    <n v="1426197512"/>
    <n v="1423609112"/>
    <b v="0"/>
    <n v="274"/>
    <b v="1"/>
    <x v="2"/>
    <x v="8"/>
    <x v="485"/>
  </r>
  <r>
    <n v="656"/>
    <x v="656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n v="87"/>
    <b v="1"/>
    <x v="2"/>
    <x v="8"/>
    <x v="486"/>
  </r>
  <r>
    <n v="657"/>
    <x v="657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n v="99"/>
    <b v="1"/>
    <x v="2"/>
    <x v="8"/>
    <x v="487"/>
  </r>
  <r>
    <n v="658"/>
    <x v="658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n v="276"/>
    <b v="1"/>
    <x v="2"/>
    <x v="8"/>
    <x v="488"/>
  </r>
  <r>
    <n v="659"/>
    <x v="659"/>
    <s v="Sync up your lifestyle"/>
    <x v="9"/>
    <x v="481"/>
    <x v="0"/>
    <x v="0"/>
    <x v="0"/>
    <n v="1440339295"/>
    <n v="1437747295"/>
    <b v="0"/>
    <n v="21"/>
    <b v="1"/>
    <x v="2"/>
    <x v="8"/>
    <x v="489"/>
  </r>
  <r>
    <n v="660"/>
    <x v="660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n v="18"/>
    <b v="0"/>
    <x v="2"/>
    <x v="8"/>
    <x v="490"/>
  </r>
  <r>
    <n v="661"/>
    <x v="661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n v="9"/>
    <b v="0"/>
    <x v="2"/>
    <x v="8"/>
    <x v="491"/>
  </r>
  <r>
    <n v="662"/>
    <x v="662"/>
    <s v="A stylish, durable safety light band on your wrist or ankle holds a watch or another modular accessory."/>
    <x v="130"/>
    <x v="484"/>
    <x v="2"/>
    <x v="0"/>
    <x v="0"/>
    <n v="1421404247"/>
    <n v="1418812247"/>
    <b v="0"/>
    <n v="4"/>
    <b v="0"/>
    <x v="2"/>
    <x v="8"/>
    <x v="492"/>
  </r>
  <r>
    <n v="663"/>
    <x v="663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n v="7"/>
    <b v="0"/>
    <x v="2"/>
    <x v="8"/>
    <x v="101"/>
  </r>
  <r>
    <n v="664"/>
    <x v="664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n v="29"/>
    <b v="0"/>
    <x v="2"/>
    <x v="8"/>
    <x v="493"/>
  </r>
  <r>
    <n v="665"/>
    <x v="665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n v="12"/>
    <b v="0"/>
    <x v="2"/>
    <x v="8"/>
    <x v="494"/>
  </r>
  <r>
    <n v="666"/>
    <x v="666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n v="4"/>
    <b v="0"/>
    <x v="2"/>
    <x v="8"/>
    <x v="447"/>
  </r>
  <r>
    <n v="667"/>
    <x v="667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n v="28"/>
    <b v="0"/>
    <x v="2"/>
    <x v="8"/>
    <x v="495"/>
  </r>
  <r>
    <n v="668"/>
    <x v="668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n v="25"/>
    <b v="0"/>
    <x v="2"/>
    <x v="8"/>
    <x v="496"/>
  </r>
  <r>
    <n v="669"/>
    <x v="669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n v="28"/>
    <b v="0"/>
    <x v="2"/>
    <x v="8"/>
    <x v="497"/>
  </r>
  <r>
    <n v="670"/>
    <x v="670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n v="310"/>
    <b v="0"/>
    <x v="2"/>
    <x v="8"/>
    <x v="498"/>
  </r>
  <r>
    <n v="671"/>
    <x v="671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n v="15"/>
    <b v="0"/>
    <x v="2"/>
    <x v="8"/>
    <x v="499"/>
  </r>
  <r>
    <n v="672"/>
    <x v="672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n v="215"/>
    <b v="0"/>
    <x v="2"/>
    <x v="8"/>
    <x v="500"/>
  </r>
  <r>
    <n v="673"/>
    <x v="673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n v="3"/>
    <b v="0"/>
    <x v="2"/>
    <x v="8"/>
    <x v="409"/>
  </r>
  <r>
    <n v="674"/>
    <x v="674"/>
    <s v="Listen to sounds by feeling an array of vibrational patterns against your body."/>
    <x v="63"/>
    <x v="493"/>
    <x v="2"/>
    <x v="0"/>
    <x v="0"/>
    <n v="1407811627"/>
    <n v="1402627627"/>
    <b v="0"/>
    <n v="2"/>
    <b v="0"/>
    <x v="2"/>
    <x v="8"/>
    <x v="501"/>
  </r>
  <r>
    <n v="675"/>
    <x v="675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n v="26"/>
    <b v="0"/>
    <x v="2"/>
    <x v="8"/>
    <x v="502"/>
  </r>
  <r>
    <n v="676"/>
    <x v="676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n v="24"/>
    <b v="0"/>
    <x v="2"/>
    <x v="8"/>
    <x v="503"/>
  </r>
  <r>
    <n v="677"/>
    <x v="677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n v="96"/>
    <b v="0"/>
    <x v="2"/>
    <x v="8"/>
    <x v="504"/>
  </r>
  <r>
    <n v="678"/>
    <x v="678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n v="17"/>
    <b v="0"/>
    <x v="2"/>
    <x v="8"/>
    <x v="505"/>
  </r>
  <r>
    <n v="679"/>
    <x v="679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n v="94"/>
    <b v="0"/>
    <x v="2"/>
    <x v="8"/>
    <x v="506"/>
  </r>
  <r>
    <n v="680"/>
    <x v="680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n v="129"/>
    <b v="0"/>
    <x v="2"/>
    <x v="8"/>
    <x v="507"/>
  </r>
  <r>
    <n v="681"/>
    <x v="681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n v="1"/>
    <b v="0"/>
    <x v="2"/>
    <x v="8"/>
    <x v="120"/>
  </r>
  <r>
    <n v="682"/>
    <x v="682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n v="4"/>
    <b v="0"/>
    <x v="2"/>
    <x v="8"/>
    <x v="508"/>
  </r>
  <r>
    <n v="683"/>
    <x v="683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n v="3"/>
    <b v="0"/>
    <x v="2"/>
    <x v="8"/>
    <x v="509"/>
  </r>
  <r>
    <n v="684"/>
    <x v="684"/>
    <s v="Arcus gives your fingers super powers."/>
    <x v="163"/>
    <x v="502"/>
    <x v="2"/>
    <x v="0"/>
    <x v="0"/>
    <n v="1406257200"/>
    <n v="1403176891"/>
    <b v="0"/>
    <n v="135"/>
    <b v="0"/>
    <x v="2"/>
    <x v="8"/>
    <x v="510"/>
  </r>
  <r>
    <n v="685"/>
    <x v="685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n v="10"/>
    <b v="0"/>
    <x v="2"/>
    <x v="8"/>
    <x v="511"/>
  </r>
  <r>
    <n v="686"/>
    <x v="686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n v="0"/>
    <b v="0"/>
    <x v="2"/>
    <x v="8"/>
    <x v="121"/>
  </r>
  <r>
    <n v="687"/>
    <x v="687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n v="6"/>
    <b v="0"/>
    <x v="2"/>
    <x v="8"/>
    <x v="512"/>
  </r>
  <r>
    <n v="688"/>
    <x v="688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n v="36"/>
    <b v="0"/>
    <x v="2"/>
    <x v="8"/>
    <x v="513"/>
  </r>
  <r>
    <n v="689"/>
    <x v="689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n v="336"/>
    <b v="0"/>
    <x v="2"/>
    <x v="8"/>
    <x v="514"/>
  </r>
  <r>
    <n v="690"/>
    <x v="690"/>
    <s v="A radiation shield for your fitness tracker, smartwatch or other wearable smart device"/>
    <x v="22"/>
    <x v="507"/>
    <x v="2"/>
    <x v="0"/>
    <x v="0"/>
    <n v="1473400800"/>
    <n v="1469718841"/>
    <b v="0"/>
    <n v="34"/>
    <b v="0"/>
    <x v="2"/>
    <x v="8"/>
    <x v="515"/>
  </r>
  <r>
    <n v="691"/>
    <x v="691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n v="10"/>
    <b v="0"/>
    <x v="2"/>
    <x v="8"/>
    <x v="433"/>
  </r>
  <r>
    <n v="692"/>
    <x v="692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n v="201"/>
    <b v="0"/>
    <x v="2"/>
    <x v="8"/>
    <x v="516"/>
  </r>
  <r>
    <n v="693"/>
    <x v="693"/>
    <s v="Prana is the first wearable combining breath and posture tracking to make your sitting time count."/>
    <x v="57"/>
    <x v="509"/>
    <x v="2"/>
    <x v="0"/>
    <x v="0"/>
    <n v="1430421827"/>
    <n v="1427829827"/>
    <b v="0"/>
    <n v="296"/>
    <b v="0"/>
    <x v="2"/>
    <x v="8"/>
    <x v="517"/>
  </r>
  <r>
    <n v="694"/>
    <x v="694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n v="7"/>
    <b v="0"/>
    <x v="2"/>
    <x v="8"/>
    <x v="518"/>
  </r>
  <r>
    <n v="695"/>
    <x v="695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n v="7"/>
    <b v="0"/>
    <x v="2"/>
    <x v="8"/>
    <x v="519"/>
  </r>
  <r>
    <n v="696"/>
    <x v="696"/>
    <s v="Show your fidelity by wearing the Trustee rings! Show where you are (at)!"/>
    <x v="164"/>
    <x v="116"/>
    <x v="2"/>
    <x v="9"/>
    <x v="3"/>
    <n v="1406326502"/>
    <n v="1403734502"/>
    <b v="0"/>
    <n v="1"/>
    <b v="0"/>
    <x v="2"/>
    <x v="8"/>
    <x v="120"/>
  </r>
  <r>
    <n v="697"/>
    <x v="697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n v="114"/>
    <b v="0"/>
    <x v="2"/>
    <x v="8"/>
    <x v="520"/>
  </r>
  <r>
    <n v="698"/>
    <x v="698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n v="29"/>
    <b v="0"/>
    <x v="2"/>
    <x v="8"/>
    <x v="521"/>
  </r>
  <r>
    <n v="699"/>
    <x v="699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n v="890"/>
    <b v="0"/>
    <x v="2"/>
    <x v="8"/>
    <x v="522"/>
  </r>
  <r>
    <n v="700"/>
    <x v="700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n v="31"/>
    <b v="0"/>
    <x v="2"/>
    <x v="8"/>
    <x v="31"/>
  </r>
  <r>
    <n v="701"/>
    <x v="701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n v="21"/>
    <b v="0"/>
    <x v="2"/>
    <x v="8"/>
    <x v="523"/>
  </r>
  <r>
    <n v="702"/>
    <x v="702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n v="37"/>
    <b v="0"/>
    <x v="2"/>
    <x v="8"/>
    <x v="524"/>
  </r>
  <r>
    <n v="703"/>
    <x v="703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n v="7"/>
    <b v="0"/>
    <x v="2"/>
    <x v="8"/>
    <x v="525"/>
  </r>
  <r>
    <n v="704"/>
    <x v="704"/>
    <s v="Turn you helmet into the safest helmet and don't worry about a thing,you will always have the right fit!!"/>
    <x v="56"/>
    <x v="517"/>
    <x v="2"/>
    <x v="5"/>
    <x v="5"/>
    <n v="1487565468"/>
    <n v="1482381468"/>
    <b v="0"/>
    <n v="4"/>
    <b v="0"/>
    <x v="2"/>
    <x v="8"/>
    <x v="526"/>
  </r>
  <r>
    <n v="705"/>
    <x v="705"/>
    <s v="The closest thing ever to the Holy Grail of wearables technology"/>
    <x v="57"/>
    <x v="518"/>
    <x v="2"/>
    <x v="9"/>
    <x v="3"/>
    <n v="1484999278"/>
    <n v="1482407278"/>
    <b v="0"/>
    <n v="5"/>
    <b v="0"/>
    <x v="2"/>
    <x v="8"/>
    <x v="527"/>
  </r>
  <r>
    <n v="706"/>
    <x v="706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n v="0"/>
    <b v="0"/>
    <x v="2"/>
    <x v="8"/>
    <x v="121"/>
  </r>
  <r>
    <n v="707"/>
    <x v="707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n v="456"/>
    <b v="0"/>
    <x v="2"/>
    <x v="8"/>
    <x v="528"/>
  </r>
  <r>
    <n v="708"/>
    <x v="708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n v="369"/>
    <b v="0"/>
    <x v="2"/>
    <x v="8"/>
    <x v="529"/>
  </r>
  <r>
    <n v="709"/>
    <x v="709"/>
    <s v="A &quot;handheld&quot; light, which eases the way you illuminate objects and/or paths."/>
    <x v="36"/>
    <x v="377"/>
    <x v="2"/>
    <x v="0"/>
    <x v="0"/>
    <n v="1417741159"/>
    <n v="1415149159"/>
    <b v="0"/>
    <n v="2"/>
    <b v="0"/>
    <x v="2"/>
    <x v="8"/>
    <x v="452"/>
  </r>
  <r>
    <n v="710"/>
    <x v="710"/>
    <s v="Shirts, so technologically advanced, they connect mentally to their audience upon sight."/>
    <x v="38"/>
    <x v="117"/>
    <x v="2"/>
    <x v="5"/>
    <x v="5"/>
    <n v="1408495440"/>
    <n v="1405640302"/>
    <b v="0"/>
    <n v="0"/>
    <b v="0"/>
    <x v="2"/>
    <x v="8"/>
    <x v="121"/>
  </r>
  <r>
    <n v="711"/>
    <x v="711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n v="338"/>
    <b v="0"/>
    <x v="2"/>
    <x v="8"/>
    <x v="530"/>
  </r>
  <r>
    <n v="712"/>
    <x v="712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n v="4"/>
    <b v="0"/>
    <x v="2"/>
    <x v="8"/>
    <x v="531"/>
  </r>
  <r>
    <n v="713"/>
    <x v="713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n v="1"/>
    <b v="0"/>
    <x v="2"/>
    <x v="8"/>
    <x v="532"/>
  </r>
  <r>
    <n v="714"/>
    <x v="714"/>
    <s v="The Prep Packs Survival Belt allows you to carry all of the essentials for outdoor survival inside your belt buckle"/>
    <x v="36"/>
    <x v="524"/>
    <x v="2"/>
    <x v="0"/>
    <x v="0"/>
    <n v="1488308082"/>
    <n v="1483124082"/>
    <b v="0"/>
    <n v="28"/>
    <b v="0"/>
    <x v="2"/>
    <x v="8"/>
    <x v="533"/>
  </r>
  <r>
    <n v="715"/>
    <x v="715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n v="12"/>
    <b v="0"/>
    <x v="2"/>
    <x v="8"/>
    <x v="534"/>
  </r>
  <r>
    <n v="716"/>
    <x v="716"/>
    <s v="Translate sight into touch with a wrist-mounted wearable. A revolution for visually impaired people everywhere."/>
    <x v="39"/>
    <x v="526"/>
    <x v="2"/>
    <x v="0"/>
    <x v="0"/>
    <n v="1417392000"/>
    <n v="1414511307"/>
    <b v="0"/>
    <n v="16"/>
    <b v="0"/>
    <x v="2"/>
    <x v="8"/>
    <x v="535"/>
  </r>
  <r>
    <n v="717"/>
    <x v="717"/>
    <s v="Cool air flowing under clothing keeps you cool."/>
    <x v="57"/>
    <x v="527"/>
    <x v="2"/>
    <x v="0"/>
    <x v="0"/>
    <n v="1409949002"/>
    <n v="1407357002"/>
    <b v="0"/>
    <n v="4"/>
    <b v="0"/>
    <x v="2"/>
    <x v="8"/>
    <x v="536"/>
  </r>
  <r>
    <n v="718"/>
    <x v="718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n v="4"/>
    <b v="0"/>
    <x v="2"/>
    <x v="8"/>
    <x v="377"/>
  </r>
  <r>
    <n v="719"/>
    <x v="719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n v="10"/>
    <b v="0"/>
    <x v="2"/>
    <x v="8"/>
    <x v="537"/>
  </r>
  <r>
    <n v="720"/>
    <x v="720"/>
    <s v="Without Utterance, a crushingly intimate literary memoir told from the inside of losing language, self, and world."/>
    <x v="168"/>
    <x v="529"/>
    <x v="0"/>
    <x v="0"/>
    <x v="0"/>
    <n v="1327851291"/>
    <n v="1325432091"/>
    <b v="0"/>
    <n v="41"/>
    <b v="1"/>
    <x v="3"/>
    <x v="9"/>
    <x v="538"/>
  </r>
  <r>
    <n v="721"/>
    <x v="721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n v="119"/>
    <b v="1"/>
    <x v="3"/>
    <x v="9"/>
    <x v="539"/>
  </r>
  <r>
    <n v="722"/>
    <x v="722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n v="153"/>
    <b v="1"/>
    <x v="3"/>
    <x v="9"/>
    <x v="540"/>
  </r>
  <r>
    <n v="723"/>
    <x v="723"/>
    <s v="The Definitive (and Slightly Ridiculous) Guide to Enjoying the 2015 Pro Football Season"/>
    <x v="10"/>
    <x v="532"/>
    <x v="0"/>
    <x v="0"/>
    <x v="0"/>
    <n v="1438228740"/>
    <n v="1435606549"/>
    <b v="0"/>
    <n v="100"/>
    <b v="1"/>
    <x v="3"/>
    <x v="9"/>
    <x v="541"/>
  </r>
  <r>
    <n v="724"/>
    <x v="724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n v="143"/>
    <b v="1"/>
    <x v="3"/>
    <x v="9"/>
    <x v="542"/>
  </r>
  <r>
    <n v="725"/>
    <x v="725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n v="140"/>
    <b v="1"/>
    <x v="3"/>
    <x v="9"/>
    <x v="543"/>
  </r>
  <r>
    <n v="726"/>
    <x v="726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n v="35"/>
    <b v="1"/>
    <x v="3"/>
    <x v="9"/>
    <x v="544"/>
  </r>
  <r>
    <n v="727"/>
    <x v="727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n v="149"/>
    <b v="1"/>
    <x v="3"/>
    <x v="9"/>
    <x v="545"/>
  </r>
  <r>
    <n v="728"/>
    <x v="728"/>
    <s v="A big idea non-fiction book by an impatient three-time author and insomniac willing to bet on himself."/>
    <x v="51"/>
    <x v="537"/>
    <x v="0"/>
    <x v="0"/>
    <x v="0"/>
    <n v="1313957157"/>
    <n v="1310069157"/>
    <b v="0"/>
    <n v="130"/>
    <b v="1"/>
    <x v="3"/>
    <x v="9"/>
    <x v="546"/>
  </r>
  <r>
    <n v="729"/>
    <x v="729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n v="120"/>
    <b v="1"/>
    <x v="3"/>
    <x v="9"/>
    <x v="547"/>
  </r>
  <r>
    <n v="730"/>
    <x v="730"/>
    <s v="A Massive but Cheerful Online Digital Archive of Surfing"/>
    <x v="22"/>
    <x v="539"/>
    <x v="0"/>
    <x v="0"/>
    <x v="0"/>
    <n v="1323280391"/>
    <n v="1320688391"/>
    <b v="0"/>
    <n v="265"/>
    <b v="1"/>
    <x v="3"/>
    <x v="9"/>
    <x v="548"/>
  </r>
  <r>
    <n v="731"/>
    <x v="731"/>
    <s v="Be part of the excitement by supporting our first season offering unique perspectives of Portland from the water."/>
    <x v="10"/>
    <x v="540"/>
    <x v="0"/>
    <x v="0"/>
    <x v="0"/>
    <n v="1327212000"/>
    <n v="1322852747"/>
    <b v="0"/>
    <n v="71"/>
    <b v="1"/>
    <x v="3"/>
    <x v="9"/>
    <x v="549"/>
  </r>
  <r>
    <n v="732"/>
    <x v="732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n v="13"/>
    <b v="1"/>
    <x v="3"/>
    <x v="9"/>
    <x v="550"/>
  </r>
  <r>
    <n v="733"/>
    <x v="733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n v="169"/>
    <b v="1"/>
    <x v="3"/>
    <x v="9"/>
    <x v="551"/>
  </r>
  <r>
    <n v="734"/>
    <x v="734"/>
    <s v="Sideswiped is my story of growing in and trusting God through the mess and mysteries of life."/>
    <x v="0"/>
    <x v="543"/>
    <x v="0"/>
    <x v="5"/>
    <x v="5"/>
    <n v="1431147600"/>
    <n v="1428465420"/>
    <b v="0"/>
    <n v="57"/>
    <b v="1"/>
    <x v="3"/>
    <x v="9"/>
    <x v="552"/>
  </r>
  <r>
    <n v="735"/>
    <x v="735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n v="229"/>
    <b v="1"/>
    <x v="3"/>
    <x v="9"/>
    <x v="553"/>
  </r>
  <r>
    <n v="736"/>
    <x v="736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n v="108"/>
    <b v="1"/>
    <x v="3"/>
    <x v="9"/>
    <x v="201"/>
  </r>
  <r>
    <n v="737"/>
    <x v="737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n v="108"/>
    <b v="1"/>
    <x v="3"/>
    <x v="9"/>
    <x v="98"/>
  </r>
  <r>
    <n v="738"/>
    <x v="738"/>
    <s v="The true story of a child's struggle with hunger, poverty, and war in El Salvador."/>
    <x v="15"/>
    <x v="547"/>
    <x v="0"/>
    <x v="0"/>
    <x v="0"/>
    <n v="1417409940"/>
    <n v="1414765794"/>
    <b v="0"/>
    <n v="41"/>
    <b v="1"/>
    <x v="3"/>
    <x v="9"/>
    <x v="554"/>
  </r>
  <r>
    <n v="739"/>
    <x v="739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n v="139"/>
    <b v="1"/>
    <x v="3"/>
    <x v="9"/>
    <x v="555"/>
  </r>
  <r>
    <n v="740"/>
    <x v="740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n v="19"/>
    <b v="1"/>
    <x v="3"/>
    <x v="9"/>
    <x v="556"/>
  </r>
  <r>
    <n v="741"/>
    <x v="741"/>
    <s v="A revolutionary digital mapping project of the Vilna Ghetto"/>
    <x v="93"/>
    <x v="550"/>
    <x v="0"/>
    <x v="0"/>
    <x v="0"/>
    <n v="1370964806"/>
    <n v="1367940806"/>
    <b v="0"/>
    <n v="94"/>
    <b v="1"/>
    <x v="3"/>
    <x v="9"/>
    <x v="557"/>
  </r>
  <r>
    <n v="742"/>
    <x v="742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n v="23"/>
    <b v="1"/>
    <x v="3"/>
    <x v="9"/>
    <x v="558"/>
  </r>
  <r>
    <n v="743"/>
    <x v="743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n v="15"/>
    <b v="1"/>
    <x v="3"/>
    <x v="9"/>
    <x v="559"/>
  </r>
  <r>
    <n v="744"/>
    <x v="744"/>
    <s v="Join others to help create a world that is possible -- in your workplace, community and society!"/>
    <x v="10"/>
    <x v="553"/>
    <x v="0"/>
    <x v="0"/>
    <x v="0"/>
    <n v="1355439503"/>
    <n v="1352847503"/>
    <b v="0"/>
    <n v="62"/>
    <b v="1"/>
    <x v="3"/>
    <x v="9"/>
    <x v="560"/>
  </r>
  <r>
    <n v="745"/>
    <x v="745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n v="74"/>
    <b v="1"/>
    <x v="3"/>
    <x v="9"/>
    <x v="561"/>
  </r>
  <r>
    <n v="746"/>
    <x v="746"/>
    <s v="This is a book of letters. Letters to our body parts."/>
    <x v="174"/>
    <x v="555"/>
    <x v="0"/>
    <x v="0"/>
    <x v="0"/>
    <n v="1348372740"/>
    <n v="1346806909"/>
    <b v="0"/>
    <n v="97"/>
    <b v="1"/>
    <x v="3"/>
    <x v="9"/>
    <x v="562"/>
  </r>
  <r>
    <n v="747"/>
    <x v="747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n v="55"/>
    <b v="1"/>
    <x v="3"/>
    <x v="9"/>
    <x v="563"/>
  </r>
  <r>
    <n v="748"/>
    <x v="748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n v="44"/>
    <b v="1"/>
    <x v="3"/>
    <x v="9"/>
    <x v="564"/>
  </r>
  <r>
    <n v="749"/>
    <x v="749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n v="110"/>
    <b v="1"/>
    <x v="3"/>
    <x v="9"/>
    <x v="565"/>
  </r>
  <r>
    <n v="750"/>
    <x v="750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n v="59"/>
    <b v="1"/>
    <x v="3"/>
    <x v="9"/>
    <x v="566"/>
  </r>
  <r>
    <n v="751"/>
    <x v="751"/>
    <s v="A young cancer survivor embarks on a cross country railroad adventure while writing her memoir through letters."/>
    <x v="9"/>
    <x v="560"/>
    <x v="0"/>
    <x v="0"/>
    <x v="0"/>
    <n v="1312470475"/>
    <n v="1308496075"/>
    <b v="0"/>
    <n v="62"/>
    <b v="1"/>
    <x v="3"/>
    <x v="9"/>
    <x v="567"/>
  </r>
  <r>
    <n v="752"/>
    <x v="752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n v="105"/>
    <b v="1"/>
    <x v="3"/>
    <x v="9"/>
    <x v="568"/>
  </r>
  <r>
    <n v="753"/>
    <x v="753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n v="26"/>
    <b v="1"/>
    <x v="3"/>
    <x v="9"/>
    <x v="569"/>
  </r>
  <r>
    <n v="754"/>
    <x v="754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n v="49"/>
    <b v="1"/>
    <x v="3"/>
    <x v="9"/>
    <x v="570"/>
  </r>
  <r>
    <n v="755"/>
    <x v="755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n v="68"/>
    <b v="1"/>
    <x v="3"/>
    <x v="9"/>
    <x v="571"/>
  </r>
  <r>
    <n v="756"/>
    <x v="756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n v="22"/>
    <b v="1"/>
    <x v="3"/>
    <x v="9"/>
    <x v="572"/>
  </r>
  <r>
    <n v="757"/>
    <x v="757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n v="18"/>
    <b v="1"/>
    <x v="3"/>
    <x v="9"/>
    <x v="573"/>
  </r>
  <r>
    <n v="758"/>
    <x v="758"/>
    <s v="I am publishing my book, Waiting on Humanity and need some finishing funds to do so."/>
    <x v="30"/>
    <x v="567"/>
    <x v="0"/>
    <x v="0"/>
    <x v="0"/>
    <n v="1286568268"/>
    <n v="1283976268"/>
    <b v="0"/>
    <n v="19"/>
    <b v="1"/>
    <x v="3"/>
    <x v="9"/>
    <x v="574"/>
  </r>
  <r>
    <n v="759"/>
    <x v="759"/>
    <s v="Help me search for the lost ruins of the UK. A unique guide to  lesser known and somewhat known ruins of Britain."/>
    <x v="10"/>
    <x v="568"/>
    <x v="0"/>
    <x v="1"/>
    <x v="1"/>
    <n v="1404892539"/>
    <n v="1401436539"/>
    <b v="0"/>
    <n v="99"/>
    <b v="1"/>
    <x v="3"/>
    <x v="9"/>
    <x v="575"/>
  </r>
  <r>
    <n v="760"/>
    <x v="760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n v="0"/>
    <b v="0"/>
    <x v="3"/>
    <x v="10"/>
    <x v="121"/>
  </r>
  <r>
    <n v="761"/>
    <x v="761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n v="6"/>
    <b v="0"/>
    <x v="3"/>
    <x v="10"/>
    <x v="576"/>
  </r>
  <r>
    <n v="762"/>
    <x v="762"/>
    <s v="An original-well-done eBook. Mainly about fiction, action, adventure, and mystery. A story that you've never read!"/>
    <x v="8"/>
    <x v="117"/>
    <x v="2"/>
    <x v="14"/>
    <x v="10"/>
    <n v="1480831200"/>
    <n v="1479328570"/>
    <b v="0"/>
    <n v="0"/>
    <b v="0"/>
    <x v="3"/>
    <x v="10"/>
    <x v="121"/>
  </r>
  <r>
    <n v="763"/>
    <x v="763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n v="1"/>
    <b v="0"/>
    <x v="3"/>
    <x v="10"/>
    <x v="144"/>
  </r>
  <r>
    <n v="764"/>
    <x v="764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n v="0"/>
    <b v="0"/>
    <x v="3"/>
    <x v="10"/>
    <x v="121"/>
  </r>
  <r>
    <n v="765"/>
    <x v="765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n v="44"/>
    <b v="0"/>
    <x v="3"/>
    <x v="10"/>
    <x v="577"/>
  </r>
  <r>
    <n v="766"/>
    <x v="766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n v="0"/>
    <b v="0"/>
    <x v="3"/>
    <x v="10"/>
    <x v="121"/>
  </r>
  <r>
    <n v="767"/>
    <x v="767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n v="3"/>
    <b v="0"/>
    <x v="3"/>
    <x v="10"/>
    <x v="578"/>
  </r>
  <r>
    <n v="768"/>
    <x v="768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n v="0"/>
    <b v="0"/>
    <x v="3"/>
    <x v="10"/>
    <x v="121"/>
  </r>
  <r>
    <n v="769"/>
    <x v="769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n v="52"/>
    <b v="0"/>
    <x v="3"/>
    <x v="10"/>
    <x v="579"/>
  </r>
  <r>
    <n v="770"/>
    <x v="770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n v="0"/>
    <b v="0"/>
    <x v="3"/>
    <x v="10"/>
    <x v="121"/>
  </r>
  <r>
    <n v="771"/>
    <x v="771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n v="1"/>
    <b v="0"/>
    <x v="3"/>
    <x v="10"/>
    <x v="119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n v="1"/>
    <b v="0"/>
    <x v="3"/>
    <x v="10"/>
    <x v="73"/>
  </r>
  <r>
    <n v="773"/>
    <x v="773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n v="2"/>
    <b v="0"/>
    <x v="3"/>
    <x v="10"/>
    <x v="580"/>
  </r>
  <r>
    <n v="774"/>
    <x v="774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n v="9"/>
    <b v="0"/>
    <x v="3"/>
    <x v="10"/>
    <x v="492"/>
  </r>
  <r>
    <n v="775"/>
    <x v="775"/>
    <s v="Scorned is the first in a series that I have been working on for two years and it's time to get it published."/>
    <x v="3"/>
    <x v="575"/>
    <x v="2"/>
    <x v="0"/>
    <x v="0"/>
    <n v="1323998795"/>
    <n v="1321406795"/>
    <b v="0"/>
    <n v="5"/>
    <b v="0"/>
    <x v="3"/>
    <x v="10"/>
    <x v="441"/>
  </r>
  <r>
    <n v="776"/>
    <x v="776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n v="57"/>
    <b v="0"/>
    <x v="3"/>
    <x v="10"/>
    <x v="581"/>
  </r>
  <r>
    <n v="777"/>
    <x v="777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n v="3"/>
    <b v="0"/>
    <x v="3"/>
    <x v="10"/>
    <x v="582"/>
  </r>
  <r>
    <n v="778"/>
    <x v="778"/>
    <s v="Laughter, tears and good times in the warm glow of Summer s Love. The perfect recipe for the winter blahs."/>
    <x v="2"/>
    <x v="369"/>
    <x v="2"/>
    <x v="0"/>
    <x v="0"/>
    <n v="1398876680"/>
    <n v="1396284680"/>
    <b v="0"/>
    <n v="1"/>
    <b v="0"/>
    <x v="3"/>
    <x v="10"/>
    <x v="447"/>
  </r>
  <r>
    <n v="779"/>
    <x v="779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n v="6"/>
    <b v="0"/>
    <x v="3"/>
    <x v="10"/>
    <x v="583"/>
  </r>
  <r>
    <n v="780"/>
    <x v="780"/>
    <s v="We are finishing up recording our new record and we would like help with its physical CD release."/>
    <x v="28"/>
    <x v="578"/>
    <x v="0"/>
    <x v="0"/>
    <x v="0"/>
    <n v="1304439025"/>
    <n v="1301847025"/>
    <b v="0"/>
    <n v="27"/>
    <b v="1"/>
    <x v="4"/>
    <x v="11"/>
    <x v="584"/>
  </r>
  <r>
    <n v="781"/>
    <x v="781"/>
    <s v="&quot;WE ARE ON A MISSION TO TOUR THE UNITED STATES NON-STOP. TO DO SO WE NEED TO PURCHASE A NEW VAN.&quot;"/>
    <x v="134"/>
    <x v="579"/>
    <x v="0"/>
    <x v="0"/>
    <x v="0"/>
    <n v="1370649674"/>
    <n v="1368057674"/>
    <b v="0"/>
    <n v="25"/>
    <b v="1"/>
    <x v="4"/>
    <x v="11"/>
    <x v="585"/>
  </r>
  <r>
    <n v="782"/>
    <x v="782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n v="14"/>
    <b v="1"/>
    <x v="4"/>
    <x v="11"/>
    <x v="73"/>
  </r>
  <r>
    <n v="783"/>
    <x v="783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n v="35"/>
    <b v="1"/>
    <x v="4"/>
    <x v="11"/>
    <x v="586"/>
  </r>
  <r>
    <n v="784"/>
    <x v="784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n v="10"/>
    <b v="1"/>
    <x v="4"/>
    <x v="11"/>
    <x v="587"/>
  </r>
  <r>
    <n v="785"/>
    <x v="785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n v="29"/>
    <b v="1"/>
    <x v="4"/>
    <x v="11"/>
    <x v="588"/>
  </r>
  <r>
    <n v="786"/>
    <x v="786"/>
    <s v="In June, Columbus rock veterans, Watershed, will release and tour behind a new album, BRICK AND MORTAR."/>
    <x v="10"/>
    <x v="583"/>
    <x v="0"/>
    <x v="0"/>
    <x v="0"/>
    <n v="1336751220"/>
    <n v="1331774434"/>
    <b v="0"/>
    <n v="44"/>
    <b v="1"/>
    <x v="4"/>
    <x v="11"/>
    <x v="589"/>
  </r>
  <r>
    <n v="787"/>
    <x v="787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n v="17"/>
    <b v="1"/>
    <x v="4"/>
    <x v="11"/>
    <x v="590"/>
  </r>
  <r>
    <n v="788"/>
    <x v="788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n v="34"/>
    <b v="1"/>
    <x v="4"/>
    <x v="11"/>
    <x v="591"/>
  </r>
  <r>
    <n v="789"/>
    <x v="789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n v="14"/>
    <b v="1"/>
    <x v="4"/>
    <x v="11"/>
    <x v="592"/>
  </r>
  <r>
    <n v="790"/>
    <x v="790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n v="156"/>
    <b v="1"/>
    <x v="4"/>
    <x v="11"/>
    <x v="593"/>
  </r>
  <r>
    <n v="791"/>
    <x v="791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n v="128"/>
    <b v="1"/>
    <x v="4"/>
    <x v="11"/>
    <x v="594"/>
  </r>
  <r>
    <n v="792"/>
    <x v="792"/>
    <s v="Rock n' Roll about the intersection of lies and belief: the Believable Lie."/>
    <x v="30"/>
    <x v="589"/>
    <x v="0"/>
    <x v="0"/>
    <x v="0"/>
    <n v="1383861483"/>
    <n v="1381265883"/>
    <b v="0"/>
    <n v="60"/>
    <b v="1"/>
    <x v="4"/>
    <x v="11"/>
    <x v="595"/>
  </r>
  <r>
    <n v="793"/>
    <x v="793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n v="32"/>
    <b v="1"/>
    <x v="4"/>
    <x v="11"/>
    <x v="596"/>
  </r>
  <r>
    <n v="794"/>
    <x v="794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n v="53"/>
    <b v="1"/>
    <x v="4"/>
    <x v="11"/>
    <x v="597"/>
  </r>
  <r>
    <n v="795"/>
    <x v="795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n v="184"/>
    <b v="1"/>
    <x v="4"/>
    <x v="11"/>
    <x v="598"/>
  </r>
  <r>
    <n v="796"/>
    <x v="796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n v="90"/>
    <b v="1"/>
    <x v="4"/>
    <x v="11"/>
    <x v="599"/>
  </r>
  <r>
    <n v="797"/>
    <x v="797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n v="71"/>
    <b v="1"/>
    <x v="4"/>
    <x v="11"/>
    <x v="600"/>
  </r>
  <r>
    <n v="798"/>
    <x v="798"/>
    <s v="We have some great new songs and want to record a special edition 4 song EP as our next Eric Stuart Band release"/>
    <x v="8"/>
    <x v="595"/>
    <x v="0"/>
    <x v="0"/>
    <x v="0"/>
    <n v="1412086187"/>
    <n v="1409494187"/>
    <b v="0"/>
    <n v="87"/>
    <b v="1"/>
    <x v="4"/>
    <x v="11"/>
    <x v="601"/>
  </r>
  <r>
    <n v="799"/>
    <x v="799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n v="28"/>
    <b v="1"/>
    <x v="4"/>
    <x v="11"/>
    <x v="602"/>
  </r>
  <r>
    <n v="800"/>
    <x v="800"/>
    <s v="Scotland's premier classic rock and metal festival, 3 days, 3-4 stages, family friendly,  for people of all ages"/>
    <x v="15"/>
    <x v="597"/>
    <x v="0"/>
    <x v="1"/>
    <x v="1"/>
    <n v="1410431054"/>
    <n v="1407839054"/>
    <b v="0"/>
    <n v="56"/>
    <b v="1"/>
    <x v="4"/>
    <x v="11"/>
    <x v="603"/>
  </r>
  <r>
    <n v="801"/>
    <x v="801"/>
    <s v="ALL WE WANT TO DO IS DRIVE AROUND AMERICA AND PLAY A BUNCH OF SHOWS, BUT WE DON'T HAVE ANY MONEY..."/>
    <x v="13"/>
    <x v="598"/>
    <x v="0"/>
    <x v="0"/>
    <x v="0"/>
    <n v="1309547120"/>
    <n v="1306955120"/>
    <b v="0"/>
    <n v="51"/>
    <b v="1"/>
    <x v="4"/>
    <x v="11"/>
    <x v="604"/>
  </r>
  <r>
    <n v="802"/>
    <x v="802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n v="75"/>
    <b v="1"/>
    <x v="4"/>
    <x v="11"/>
    <x v="605"/>
  </r>
  <r>
    <n v="803"/>
    <x v="803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n v="38"/>
    <b v="1"/>
    <x v="4"/>
    <x v="11"/>
    <x v="606"/>
  </r>
  <r>
    <n v="804"/>
    <x v="804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n v="18"/>
    <b v="1"/>
    <x v="4"/>
    <x v="11"/>
    <x v="607"/>
  </r>
  <r>
    <n v="805"/>
    <x v="805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n v="54"/>
    <b v="1"/>
    <x v="4"/>
    <x v="11"/>
    <x v="608"/>
  </r>
  <r>
    <n v="806"/>
    <x v="806"/>
    <s v="Help Golden Animals finish their NEW Album!"/>
    <x v="6"/>
    <x v="603"/>
    <x v="0"/>
    <x v="0"/>
    <x v="0"/>
    <n v="1315413339"/>
    <n v="1312821339"/>
    <b v="0"/>
    <n v="71"/>
    <b v="1"/>
    <x v="4"/>
    <x v="11"/>
    <x v="168"/>
  </r>
  <r>
    <n v="807"/>
    <x v="807"/>
    <s v="Join the Sic Vita family and lend a hand as we create a new album!"/>
    <x v="23"/>
    <x v="604"/>
    <x v="0"/>
    <x v="0"/>
    <x v="0"/>
    <n v="1488333600"/>
    <n v="1485270311"/>
    <b v="0"/>
    <n v="57"/>
    <b v="1"/>
    <x v="4"/>
    <x v="11"/>
    <x v="609"/>
  </r>
  <r>
    <n v="808"/>
    <x v="808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n v="43"/>
    <b v="1"/>
    <x v="4"/>
    <x v="11"/>
    <x v="610"/>
  </r>
  <r>
    <n v="809"/>
    <x v="809"/>
    <s v="Acknowledged songwriter looking to record album of new songs to secure a Publishing Contract"/>
    <x v="23"/>
    <x v="606"/>
    <x v="0"/>
    <x v="0"/>
    <x v="0"/>
    <n v="1390161630"/>
    <n v="1387569630"/>
    <b v="0"/>
    <n v="52"/>
    <b v="1"/>
    <x v="4"/>
    <x v="11"/>
    <x v="611"/>
  </r>
  <r>
    <n v="810"/>
    <x v="810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n v="27"/>
    <b v="1"/>
    <x v="4"/>
    <x v="11"/>
    <x v="608"/>
  </r>
  <r>
    <n v="811"/>
    <x v="811"/>
    <s v="We need your financial support to cover the tour costs!  (Sound, lights, travel, stage design)"/>
    <x v="28"/>
    <x v="578"/>
    <x v="0"/>
    <x v="0"/>
    <x v="0"/>
    <n v="1373475120"/>
    <n v="1371569202"/>
    <b v="0"/>
    <n v="12"/>
    <b v="1"/>
    <x v="4"/>
    <x v="11"/>
    <x v="64"/>
  </r>
  <r>
    <n v="812"/>
    <x v="812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n v="33"/>
    <b v="1"/>
    <x v="4"/>
    <x v="11"/>
    <x v="612"/>
  </r>
  <r>
    <n v="813"/>
    <x v="813"/>
    <s v="A pre order campaign to fund the pressing of our second full length vinyl LP"/>
    <x v="15"/>
    <x v="609"/>
    <x v="0"/>
    <x v="0"/>
    <x v="0"/>
    <n v="1342825365"/>
    <n v="1340233365"/>
    <b v="0"/>
    <n v="96"/>
    <b v="1"/>
    <x v="4"/>
    <x v="11"/>
    <x v="380"/>
  </r>
  <r>
    <n v="814"/>
    <x v="814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n v="28"/>
    <b v="1"/>
    <x v="4"/>
    <x v="11"/>
    <x v="613"/>
  </r>
  <r>
    <n v="815"/>
    <x v="815"/>
    <s v="Be a part of helping The Early Reset finish their new 7 song EP."/>
    <x v="23"/>
    <x v="611"/>
    <x v="0"/>
    <x v="0"/>
    <x v="0"/>
    <n v="1414879303"/>
    <n v="1412287303"/>
    <b v="0"/>
    <n v="43"/>
    <b v="1"/>
    <x v="4"/>
    <x v="11"/>
    <x v="614"/>
  </r>
  <r>
    <n v="816"/>
    <x v="816"/>
    <s v="Friends and Family have an album for you. They need your help to release it to the world."/>
    <x v="39"/>
    <x v="612"/>
    <x v="0"/>
    <x v="0"/>
    <x v="0"/>
    <n v="1365489000"/>
    <n v="1362776043"/>
    <b v="0"/>
    <n v="205"/>
    <b v="1"/>
    <x v="4"/>
    <x v="11"/>
    <x v="615"/>
  </r>
  <r>
    <n v="817"/>
    <x v="817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n v="23"/>
    <b v="1"/>
    <x v="4"/>
    <x v="11"/>
    <x v="616"/>
  </r>
  <r>
    <n v="818"/>
    <x v="818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n v="19"/>
    <b v="1"/>
    <x v="4"/>
    <x v="11"/>
    <x v="617"/>
  </r>
  <r>
    <n v="819"/>
    <x v="819"/>
    <s v="We are touring the Southeast in support of our new EP"/>
    <x v="44"/>
    <x v="140"/>
    <x v="0"/>
    <x v="0"/>
    <x v="0"/>
    <n v="1387601040"/>
    <n v="1386806254"/>
    <b v="0"/>
    <n v="14"/>
    <b v="1"/>
    <x v="4"/>
    <x v="11"/>
    <x v="618"/>
  </r>
  <r>
    <n v="820"/>
    <x v="820"/>
    <s v="Wyatt Lowe &amp; the Ottomatics will be hitting the road this June on a North and Southwest Summer 2014 tour!"/>
    <x v="13"/>
    <x v="615"/>
    <x v="0"/>
    <x v="0"/>
    <x v="0"/>
    <n v="1402290000"/>
    <n v="1399666342"/>
    <b v="0"/>
    <n v="38"/>
    <b v="1"/>
    <x v="4"/>
    <x v="11"/>
    <x v="619"/>
  </r>
  <r>
    <n v="821"/>
    <x v="821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n v="78"/>
    <b v="1"/>
    <x v="4"/>
    <x v="11"/>
    <x v="620"/>
  </r>
  <r>
    <n v="822"/>
    <x v="822"/>
    <s v="Soul Easy recording our first full length CD.  Inspired by lots of friends and lots of good times."/>
    <x v="9"/>
    <x v="617"/>
    <x v="0"/>
    <x v="0"/>
    <x v="0"/>
    <n v="1349477050"/>
    <n v="1346885050"/>
    <b v="0"/>
    <n v="69"/>
    <b v="1"/>
    <x v="4"/>
    <x v="11"/>
    <x v="621"/>
  </r>
  <r>
    <n v="823"/>
    <x v="823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n v="33"/>
    <b v="1"/>
    <x v="4"/>
    <x v="11"/>
    <x v="622"/>
  </r>
  <r>
    <n v="824"/>
    <x v="824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n v="54"/>
    <b v="1"/>
    <x v="4"/>
    <x v="11"/>
    <x v="623"/>
  </r>
  <r>
    <n v="825"/>
    <x v="825"/>
    <s v="Kickstarting Kill Freeman independently. Help fund the New Record, Video and Live Shows."/>
    <x v="78"/>
    <x v="620"/>
    <x v="0"/>
    <x v="0"/>
    <x v="0"/>
    <n v="1351495284"/>
    <n v="1349335284"/>
    <b v="0"/>
    <n v="99"/>
    <b v="1"/>
    <x v="4"/>
    <x v="11"/>
    <x v="624"/>
  </r>
  <r>
    <n v="826"/>
    <x v="826"/>
    <s v="Protect The Dream is preparing to record their debut album 8 years in the making. Lets make it happen Kickstarter!"/>
    <x v="62"/>
    <x v="621"/>
    <x v="0"/>
    <x v="0"/>
    <x v="0"/>
    <n v="1332719730"/>
    <n v="1330908930"/>
    <b v="0"/>
    <n v="49"/>
    <b v="1"/>
    <x v="4"/>
    <x v="11"/>
    <x v="625"/>
  </r>
  <r>
    <n v="827"/>
    <x v="827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n v="11"/>
    <b v="1"/>
    <x v="4"/>
    <x v="11"/>
    <x v="626"/>
  </r>
  <r>
    <n v="828"/>
    <x v="828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n v="38"/>
    <b v="1"/>
    <x v="4"/>
    <x v="11"/>
    <x v="247"/>
  </r>
  <r>
    <n v="829"/>
    <x v="829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n v="16"/>
    <b v="1"/>
    <x v="4"/>
    <x v="11"/>
    <x v="151"/>
  </r>
  <r>
    <n v="830"/>
    <x v="830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n v="32"/>
    <b v="1"/>
    <x v="4"/>
    <x v="11"/>
    <x v="627"/>
  </r>
  <r>
    <n v="831"/>
    <x v="831"/>
    <s v="7Horse is a new band with a self-funded album and a show they want to rock in your town!"/>
    <x v="15"/>
    <x v="98"/>
    <x v="0"/>
    <x v="0"/>
    <x v="0"/>
    <n v="1335540694"/>
    <n v="1332948694"/>
    <b v="0"/>
    <n v="20"/>
    <b v="1"/>
    <x v="4"/>
    <x v="11"/>
    <x v="628"/>
  </r>
  <r>
    <n v="832"/>
    <x v="832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n v="154"/>
    <b v="1"/>
    <x v="4"/>
    <x v="11"/>
    <x v="629"/>
  </r>
  <r>
    <n v="833"/>
    <x v="833"/>
    <s v="This is an American rock album."/>
    <x v="12"/>
    <x v="627"/>
    <x v="0"/>
    <x v="0"/>
    <x v="0"/>
    <n v="1397941475"/>
    <n v="1395349475"/>
    <b v="0"/>
    <n v="41"/>
    <b v="1"/>
    <x v="4"/>
    <x v="11"/>
    <x v="630"/>
  </r>
  <r>
    <n v="834"/>
    <x v="834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n v="75"/>
    <b v="1"/>
    <x v="4"/>
    <x v="11"/>
    <x v="631"/>
  </r>
  <r>
    <n v="835"/>
    <x v="835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n v="40"/>
    <b v="1"/>
    <x v="4"/>
    <x v="11"/>
    <x v="632"/>
  </r>
  <r>
    <n v="836"/>
    <x v="836"/>
    <s v="An album you can bring home to mom."/>
    <x v="10"/>
    <x v="630"/>
    <x v="0"/>
    <x v="0"/>
    <x v="0"/>
    <n v="1381108918"/>
    <n v="1378516918"/>
    <b v="0"/>
    <n v="46"/>
    <b v="1"/>
    <x v="4"/>
    <x v="11"/>
    <x v="633"/>
  </r>
  <r>
    <n v="837"/>
    <x v="837"/>
    <s v="Take 147 is currently in the process of recording the debut album called, &quot;Nothin' to Lose&quot;."/>
    <x v="30"/>
    <x v="631"/>
    <x v="0"/>
    <x v="0"/>
    <x v="0"/>
    <n v="1398988662"/>
    <n v="1396396662"/>
    <b v="0"/>
    <n v="62"/>
    <b v="1"/>
    <x v="4"/>
    <x v="11"/>
    <x v="634"/>
  </r>
  <r>
    <n v="838"/>
    <x v="838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n v="61"/>
    <b v="1"/>
    <x v="4"/>
    <x v="11"/>
    <x v="635"/>
  </r>
  <r>
    <n v="839"/>
    <x v="839"/>
    <s v="The Waffle Stompers need your support to keep doing what we love--go on tour, make music and music videos."/>
    <x v="10"/>
    <x v="633"/>
    <x v="0"/>
    <x v="0"/>
    <x v="0"/>
    <n v="1348337956"/>
    <n v="1345745956"/>
    <b v="0"/>
    <n v="96"/>
    <b v="1"/>
    <x v="4"/>
    <x v="11"/>
    <x v="636"/>
  </r>
  <r>
    <n v="840"/>
    <x v="840"/>
    <s v="Carl King / Sir Millard Mulch / Dr. Zoltan Ã˜belisk is making a new 45-minute instrumental sci-fi album!"/>
    <x v="3"/>
    <x v="634"/>
    <x v="0"/>
    <x v="0"/>
    <x v="0"/>
    <n v="1474694787"/>
    <n v="1472102787"/>
    <b v="0"/>
    <n v="190"/>
    <b v="1"/>
    <x v="4"/>
    <x v="12"/>
    <x v="637"/>
  </r>
  <r>
    <n v="841"/>
    <x v="841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n v="94"/>
    <b v="1"/>
    <x v="4"/>
    <x v="12"/>
    <x v="638"/>
  </r>
  <r>
    <n v="842"/>
    <x v="842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n v="39"/>
    <b v="1"/>
    <x v="4"/>
    <x v="12"/>
    <x v="639"/>
  </r>
  <r>
    <n v="843"/>
    <x v="843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n v="127"/>
    <b v="1"/>
    <x v="4"/>
    <x v="12"/>
    <x v="640"/>
  </r>
  <r>
    <n v="844"/>
    <x v="844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n v="159"/>
    <b v="1"/>
    <x v="4"/>
    <x v="12"/>
    <x v="641"/>
  </r>
  <r>
    <n v="845"/>
    <x v="845"/>
    <s v="Help Legend of Zelda tribute band Master Sword complete their latest heavy metal album: Shadow and Steel!"/>
    <x v="10"/>
    <x v="639"/>
    <x v="0"/>
    <x v="0"/>
    <x v="0"/>
    <n v="1473047940"/>
    <n v="1469595396"/>
    <b v="0"/>
    <n v="177"/>
    <b v="1"/>
    <x v="4"/>
    <x v="12"/>
    <x v="642"/>
  </r>
  <r>
    <n v="846"/>
    <x v="846"/>
    <s v="Pre-order and help me fund new merchandise so we can make the album release something amazing."/>
    <x v="184"/>
    <x v="640"/>
    <x v="0"/>
    <x v="1"/>
    <x v="1"/>
    <n v="1394460000"/>
    <n v="1393233855"/>
    <b v="0"/>
    <n v="47"/>
    <b v="1"/>
    <x v="4"/>
    <x v="12"/>
    <x v="643"/>
  </r>
  <r>
    <n v="847"/>
    <x v="847"/>
    <s v="MUSIC WITH MEANING!  MUSIC THAT MATTERS!!!"/>
    <x v="185"/>
    <x v="115"/>
    <x v="0"/>
    <x v="0"/>
    <x v="0"/>
    <n v="1436555376"/>
    <n v="1433963376"/>
    <b v="0"/>
    <n v="1"/>
    <b v="1"/>
    <x v="4"/>
    <x v="12"/>
    <x v="119"/>
  </r>
  <r>
    <n v="848"/>
    <x v="848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n v="16"/>
    <b v="1"/>
    <x v="4"/>
    <x v="12"/>
    <x v="644"/>
  </r>
  <r>
    <n v="849"/>
    <x v="849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n v="115"/>
    <b v="1"/>
    <x v="4"/>
    <x v="12"/>
    <x v="645"/>
  </r>
  <r>
    <n v="850"/>
    <x v="850"/>
    <s v="Help Chicago-based instrumental group Sioum complete the production of their 2nd full-length album."/>
    <x v="23"/>
    <x v="642"/>
    <x v="0"/>
    <x v="0"/>
    <x v="0"/>
    <n v="1461560340"/>
    <n v="1458762717"/>
    <b v="0"/>
    <n v="133"/>
    <b v="1"/>
    <x v="4"/>
    <x v="12"/>
    <x v="646"/>
  </r>
  <r>
    <n v="851"/>
    <x v="851"/>
    <s v="Salut, nous c'est M.F.Crew, on a besoin de vous pour produire notre premier album &quot;First Ride&quot; ! :)"/>
    <x v="13"/>
    <x v="643"/>
    <x v="0"/>
    <x v="6"/>
    <x v="3"/>
    <n v="1469994300"/>
    <n v="1464815253"/>
    <b v="0"/>
    <n v="70"/>
    <b v="1"/>
    <x v="4"/>
    <x v="12"/>
    <x v="647"/>
  </r>
  <r>
    <n v="852"/>
    <x v="852"/>
    <s v="Limited edition 2x12&quot; vinyl pressing of our latest album &quot;Who Do You Think We Are?&quot;"/>
    <x v="8"/>
    <x v="644"/>
    <x v="0"/>
    <x v="0"/>
    <x v="0"/>
    <n v="1477342800"/>
    <n v="1476386395"/>
    <b v="0"/>
    <n v="62"/>
    <b v="1"/>
    <x v="4"/>
    <x v="12"/>
    <x v="648"/>
  </r>
  <r>
    <n v="853"/>
    <x v="853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n v="10"/>
    <b v="1"/>
    <x v="4"/>
    <x v="12"/>
    <x v="179"/>
  </r>
  <r>
    <n v="854"/>
    <x v="854"/>
    <s v="Writing and Recording Sophomore record, and funding Tour to support Spring 2017 album release."/>
    <x v="186"/>
    <x v="645"/>
    <x v="0"/>
    <x v="0"/>
    <x v="0"/>
    <n v="1482901546"/>
    <n v="1480309546"/>
    <b v="0"/>
    <n v="499"/>
    <b v="1"/>
    <x v="4"/>
    <x v="12"/>
    <x v="649"/>
  </r>
  <r>
    <n v="855"/>
    <x v="855"/>
    <s v="AtteroTerra's &quot;Pray for Apocalypse&quot; is fully completed, and only being held up by funding."/>
    <x v="187"/>
    <x v="646"/>
    <x v="0"/>
    <x v="0"/>
    <x v="0"/>
    <n v="1469329217"/>
    <n v="1466737217"/>
    <b v="0"/>
    <n v="47"/>
    <b v="1"/>
    <x v="4"/>
    <x v="12"/>
    <x v="650"/>
  </r>
  <r>
    <n v="856"/>
    <x v="856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n v="28"/>
    <b v="1"/>
    <x v="4"/>
    <x v="12"/>
    <x v="651"/>
  </r>
  <r>
    <n v="857"/>
    <x v="857"/>
    <s v="Modern Post-Hardcore/Electro music (Hardstyle, EDM, Trap, Dubstep, Dembow, House)."/>
    <x v="38"/>
    <x v="647"/>
    <x v="0"/>
    <x v="3"/>
    <x v="3"/>
    <n v="1448463431"/>
    <n v="1444831031"/>
    <b v="0"/>
    <n v="24"/>
    <b v="1"/>
    <x v="4"/>
    <x v="12"/>
    <x v="73"/>
  </r>
  <r>
    <n v="858"/>
    <x v="858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n v="76"/>
    <b v="1"/>
    <x v="4"/>
    <x v="12"/>
    <x v="652"/>
  </r>
  <r>
    <n v="859"/>
    <x v="859"/>
    <s v="We are heading to the studio to create our second album and we want you to be right there with us!"/>
    <x v="23"/>
    <x v="649"/>
    <x v="0"/>
    <x v="0"/>
    <x v="0"/>
    <n v="1433376000"/>
    <n v="1430768468"/>
    <b v="0"/>
    <n v="98"/>
    <b v="1"/>
    <x v="4"/>
    <x v="12"/>
    <x v="653"/>
  </r>
  <r>
    <n v="860"/>
    <x v="860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n v="48"/>
    <b v="0"/>
    <x v="4"/>
    <x v="13"/>
    <x v="654"/>
  </r>
  <r>
    <n v="861"/>
    <x v="861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n v="2"/>
    <b v="0"/>
    <x v="4"/>
    <x v="13"/>
    <x v="470"/>
  </r>
  <r>
    <n v="862"/>
    <x v="862"/>
    <s v="I want to work with the great John Goodsall and Percy Jones from Brand X to create the ultimate new jazz album."/>
    <x v="63"/>
    <x v="575"/>
    <x v="2"/>
    <x v="1"/>
    <x v="1"/>
    <n v="1384179548"/>
    <n v="1381583948"/>
    <b v="0"/>
    <n v="4"/>
    <b v="0"/>
    <x v="4"/>
    <x v="13"/>
    <x v="655"/>
  </r>
  <r>
    <n v="863"/>
    <x v="863"/>
    <s v="I'm making the move from a side man in local groups to the leader with this debut jazz CD project."/>
    <x v="13"/>
    <x v="456"/>
    <x v="2"/>
    <x v="0"/>
    <x v="0"/>
    <n v="1329014966"/>
    <n v="1326422966"/>
    <b v="0"/>
    <n v="5"/>
    <b v="0"/>
    <x v="4"/>
    <x v="13"/>
    <x v="656"/>
  </r>
  <r>
    <n v="864"/>
    <x v="864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n v="79"/>
    <b v="0"/>
    <x v="4"/>
    <x v="13"/>
    <x v="657"/>
  </r>
  <r>
    <n v="865"/>
    <x v="865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n v="2"/>
    <b v="0"/>
    <x v="4"/>
    <x v="13"/>
    <x v="377"/>
  </r>
  <r>
    <n v="866"/>
    <x v="866"/>
    <s v="Drivetime heads to Cali for summer tour supported by @Smoothjazz.com &amp; @JJZPhilly  #Spaghettini #The Roxy"/>
    <x v="8"/>
    <x v="141"/>
    <x v="2"/>
    <x v="0"/>
    <x v="0"/>
    <n v="1425136200"/>
    <n v="1421853518"/>
    <b v="0"/>
    <n v="11"/>
    <b v="0"/>
    <x v="4"/>
    <x v="13"/>
    <x v="658"/>
  </r>
  <r>
    <n v="867"/>
    <x v="867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n v="11"/>
    <b v="0"/>
    <x v="4"/>
    <x v="13"/>
    <x v="659"/>
  </r>
  <r>
    <n v="868"/>
    <x v="868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n v="1"/>
    <b v="0"/>
    <x v="4"/>
    <x v="13"/>
    <x v="73"/>
  </r>
  <r>
    <n v="869"/>
    <x v="869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n v="3"/>
    <b v="0"/>
    <x v="4"/>
    <x v="13"/>
    <x v="660"/>
  </r>
  <r>
    <n v="870"/>
    <x v="870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n v="5"/>
    <b v="0"/>
    <x v="4"/>
    <x v="13"/>
    <x v="661"/>
  </r>
  <r>
    <n v="871"/>
    <x v="871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n v="12"/>
    <b v="0"/>
    <x v="4"/>
    <x v="13"/>
    <x v="662"/>
  </r>
  <r>
    <n v="872"/>
    <x v="872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n v="2"/>
    <b v="0"/>
    <x v="4"/>
    <x v="13"/>
    <x v="151"/>
  </r>
  <r>
    <n v="873"/>
    <x v="873"/>
    <s v="Fall in love with &quot;The Dreamer&quot;, new original music from trumpeter Freddie Dunn!"/>
    <x v="8"/>
    <x v="372"/>
    <x v="2"/>
    <x v="0"/>
    <x v="0"/>
    <n v="1352610040"/>
    <n v="1349150440"/>
    <b v="0"/>
    <n v="5"/>
    <b v="0"/>
    <x v="4"/>
    <x v="13"/>
    <x v="373"/>
  </r>
  <r>
    <n v="874"/>
    <x v="874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n v="21"/>
    <b v="0"/>
    <x v="4"/>
    <x v="13"/>
    <x v="663"/>
  </r>
  <r>
    <n v="875"/>
    <x v="875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n v="0"/>
    <b v="0"/>
    <x v="4"/>
    <x v="13"/>
    <x v="121"/>
  </r>
  <r>
    <n v="876"/>
    <x v="876"/>
    <s v="What was the greatest record shop ever?  DOBELLS!"/>
    <x v="189"/>
    <x v="656"/>
    <x v="2"/>
    <x v="1"/>
    <x v="1"/>
    <n v="1359978927"/>
    <n v="1357127727"/>
    <b v="0"/>
    <n v="45"/>
    <b v="0"/>
    <x v="4"/>
    <x v="13"/>
    <x v="232"/>
  </r>
  <r>
    <n v="877"/>
    <x v="877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n v="29"/>
    <b v="0"/>
    <x v="4"/>
    <x v="13"/>
    <x v="664"/>
  </r>
  <r>
    <n v="878"/>
    <x v="878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n v="2"/>
    <b v="0"/>
    <x v="4"/>
    <x v="13"/>
    <x v="151"/>
  </r>
  <r>
    <n v="879"/>
    <x v="879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n v="30"/>
    <b v="0"/>
    <x v="4"/>
    <x v="13"/>
    <x v="665"/>
  </r>
  <r>
    <n v="880"/>
    <x v="880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n v="8"/>
    <b v="0"/>
    <x v="4"/>
    <x v="14"/>
    <x v="666"/>
  </r>
  <r>
    <n v="881"/>
    <x v="881"/>
    <s v="To raise funds to finish the latest album by Chris Reed and the Anime Raiders, called &quot;Deep City Diving&quot;"/>
    <x v="192"/>
    <x v="134"/>
    <x v="2"/>
    <x v="0"/>
    <x v="0"/>
    <n v="1326520886"/>
    <n v="1322632886"/>
    <b v="0"/>
    <n v="1"/>
    <b v="0"/>
    <x v="4"/>
    <x v="14"/>
    <x v="179"/>
  </r>
  <r>
    <n v="882"/>
    <x v="882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n v="14"/>
    <b v="0"/>
    <x v="4"/>
    <x v="14"/>
    <x v="667"/>
  </r>
  <r>
    <n v="883"/>
    <x v="883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n v="24"/>
    <b v="0"/>
    <x v="4"/>
    <x v="14"/>
    <x v="668"/>
  </r>
  <r>
    <n v="884"/>
    <x v="884"/>
    <s v="We need to hire an animal trainer to have a chimpanzee actor perform in our music video with us!"/>
    <x v="13"/>
    <x v="170"/>
    <x v="2"/>
    <x v="0"/>
    <x v="0"/>
    <n v="1336789860"/>
    <n v="1331666146"/>
    <b v="0"/>
    <n v="2"/>
    <b v="0"/>
    <x v="4"/>
    <x v="14"/>
    <x v="119"/>
  </r>
  <r>
    <n v="885"/>
    <x v="885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n v="21"/>
    <b v="0"/>
    <x v="4"/>
    <x v="14"/>
    <x v="669"/>
  </r>
  <r>
    <n v="886"/>
    <x v="886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n v="7"/>
    <b v="0"/>
    <x v="4"/>
    <x v="14"/>
    <x v="670"/>
  </r>
  <r>
    <n v="887"/>
    <x v="887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n v="0"/>
    <b v="0"/>
    <x v="4"/>
    <x v="14"/>
    <x v="121"/>
  </r>
  <r>
    <n v="888"/>
    <x v="888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n v="4"/>
    <b v="0"/>
    <x v="4"/>
    <x v="14"/>
    <x v="656"/>
  </r>
  <r>
    <n v="889"/>
    <x v="889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n v="32"/>
    <b v="0"/>
    <x v="4"/>
    <x v="14"/>
    <x v="671"/>
  </r>
  <r>
    <n v="890"/>
    <x v="890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n v="4"/>
    <b v="0"/>
    <x v="4"/>
    <x v="14"/>
    <x v="672"/>
  </r>
  <r>
    <n v="891"/>
    <x v="891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n v="9"/>
    <b v="0"/>
    <x v="4"/>
    <x v="14"/>
    <x v="673"/>
  </r>
  <r>
    <n v="892"/>
    <x v="892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n v="17"/>
    <b v="0"/>
    <x v="4"/>
    <x v="14"/>
    <x v="674"/>
  </r>
  <r>
    <n v="893"/>
    <x v="893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n v="5"/>
    <b v="0"/>
    <x v="4"/>
    <x v="14"/>
    <x v="375"/>
  </r>
  <r>
    <n v="894"/>
    <x v="894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n v="53"/>
    <b v="0"/>
    <x v="4"/>
    <x v="14"/>
    <x v="675"/>
  </r>
  <r>
    <n v="895"/>
    <x v="895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n v="7"/>
    <b v="0"/>
    <x v="4"/>
    <x v="14"/>
    <x v="676"/>
  </r>
  <r>
    <n v="896"/>
    <x v="896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n v="72"/>
    <b v="0"/>
    <x v="4"/>
    <x v="14"/>
    <x v="677"/>
  </r>
  <r>
    <n v="897"/>
    <x v="897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n v="0"/>
    <b v="0"/>
    <x v="4"/>
    <x v="14"/>
    <x v="121"/>
  </r>
  <r>
    <n v="898"/>
    <x v="898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n v="2"/>
    <b v="0"/>
    <x v="4"/>
    <x v="14"/>
    <x v="431"/>
  </r>
  <r>
    <n v="899"/>
    <x v="899"/>
    <s v="Lets get 48/14 pressed and in your cd players,ipods,blogs, and facebook status'. Lets get it everywhere!"/>
    <x v="47"/>
    <x v="668"/>
    <x v="2"/>
    <x v="0"/>
    <x v="0"/>
    <n v="1306549362"/>
    <n v="1302661362"/>
    <b v="0"/>
    <n v="8"/>
    <b v="0"/>
    <x v="4"/>
    <x v="14"/>
    <x v="431"/>
  </r>
  <r>
    <n v="900"/>
    <x v="900"/>
    <s v="With Project Revive, I aim to protect and nurture the creative impulse through music."/>
    <x v="10"/>
    <x v="577"/>
    <x v="2"/>
    <x v="0"/>
    <x v="0"/>
    <n v="1459365802"/>
    <n v="1456777402"/>
    <b v="0"/>
    <n v="2"/>
    <b v="0"/>
    <x v="4"/>
    <x v="13"/>
    <x v="678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n v="0"/>
    <b v="0"/>
    <x v="4"/>
    <x v="13"/>
    <x v="121"/>
  </r>
  <r>
    <n v="902"/>
    <x v="902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n v="3"/>
    <b v="0"/>
    <x v="4"/>
    <x v="13"/>
    <x v="179"/>
  </r>
  <r>
    <n v="903"/>
    <x v="903"/>
    <s v="The U City Jazz Festival is offered for free to the community and features the best jazz talent from the midwest."/>
    <x v="10"/>
    <x v="669"/>
    <x v="2"/>
    <x v="0"/>
    <x v="0"/>
    <n v="1348367100"/>
    <n v="1346180780"/>
    <b v="0"/>
    <n v="4"/>
    <b v="0"/>
    <x v="4"/>
    <x v="13"/>
    <x v="375"/>
  </r>
  <r>
    <n v="904"/>
    <x v="904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n v="3"/>
    <b v="0"/>
    <x v="4"/>
    <x v="13"/>
    <x v="679"/>
  </r>
  <r>
    <n v="905"/>
    <x v="905"/>
    <s v="Working hard to get into the studio to record, produce, and edit my break out CD. I hope to realize my vision!"/>
    <x v="115"/>
    <x v="670"/>
    <x v="2"/>
    <x v="0"/>
    <x v="0"/>
    <n v="1295847926"/>
    <n v="1290663926"/>
    <b v="0"/>
    <n v="6"/>
    <b v="0"/>
    <x v="4"/>
    <x v="13"/>
    <x v="680"/>
  </r>
  <r>
    <n v="906"/>
    <x v="906"/>
    <s v="The DMV's most respected saxophonist pay tribute to Motown."/>
    <x v="36"/>
    <x v="117"/>
    <x v="2"/>
    <x v="0"/>
    <x v="0"/>
    <n v="1394681590"/>
    <n v="1392093190"/>
    <b v="0"/>
    <n v="0"/>
    <b v="0"/>
    <x v="4"/>
    <x v="13"/>
    <x v="121"/>
  </r>
  <r>
    <n v="907"/>
    <x v="907"/>
    <s v="Greg Chambers' self-titled CD needs support for post production, replication, and promotion."/>
    <x v="193"/>
    <x v="117"/>
    <x v="2"/>
    <x v="0"/>
    <x v="0"/>
    <n v="1315715823"/>
    <n v="1313123823"/>
    <b v="0"/>
    <n v="0"/>
    <b v="0"/>
    <x v="4"/>
    <x v="13"/>
    <x v="121"/>
  </r>
  <r>
    <n v="908"/>
    <x v="908"/>
    <s v="This project is designed to help protect the environment by using Eco-friendly product packaging."/>
    <x v="30"/>
    <x v="117"/>
    <x v="2"/>
    <x v="0"/>
    <x v="0"/>
    <n v="1280206740"/>
    <n v="1276283655"/>
    <b v="0"/>
    <n v="0"/>
    <b v="0"/>
    <x v="4"/>
    <x v="13"/>
    <x v="121"/>
  </r>
  <r>
    <n v="909"/>
    <x v="909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n v="8"/>
    <b v="0"/>
    <x v="4"/>
    <x v="13"/>
    <x v="177"/>
  </r>
  <r>
    <n v="910"/>
    <x v="910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n v="5"/>
    <b v="0"/>
    <x v="4"/>
    <x v="13"/>
    <x v="681"/>
  </r>
  <r>
    <n v="911"/>
    <x v="911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n v="0"/>
    <b v="0"/>
    <x v="4"/>
    <x v="13"/>
    <x v="121"/>
  </r>
  <r>
    <n v="912"/>
    <x v="912"/>
    <s v="My new album will be called Triad, an album of original music performed by me &amp; guest musical artists."/>
    <x v="8"/>
    <x v="134"/>
    <x v="2"/>
    <x v="0"/>
    <x v="0"/>
    <n v="1355197047"/>
    <n v="1350009447"/>
    <b v="0"/>
    <n v="2"/>
    <b v="0"/>
    <x v="4"/>
    <x v="13"/>
    <x v="2"/>
  </r>
  <r>
    <n v="913"/>
    <x v="913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n v="24"/>
    <b v="0"/>
    <x v="4"/>
    <x v="13"/>
    <x v="682"/>
  </r>
  <r>
    <n v="914"/>
    <x v="914"/>
    <s v="This project is for the making of a music video. All funds will go towards production costs for this event only."/>
    <x v="15"/>
    <x v="117"/>
    <x v="2"/>
    <x v="0"/>
    <x v="0"/>
    <n v="1345918747"/>
    <n v="1343326747"/>
    <b v="0"/>
    <n v="0"/>
    <b v="0"/>
    <x v="4"/>
    <x v="13"/>
    <x v="121"/>
  </r>
  <r>
    <n v="915"/>
    <x v="915"/>
    <s v="â€œThe Deep Brooklyn Suiteâ€ is a series of musical impressions about living and surviving in Brooklyn."/>
    <x v="115"/>
    <x v="672"/>
    <x v="2"/>
    <x v="0"/>
    <x v="0"/>
    <n v="1330577940"/>
    <n v="1327853914"/>
    <b v="0"/>
    <n v="9"/>
    <b v="0"/>
    <x v="4"/>
    <x v="13"/>
    <x v="683"/>
  </r>
  <r>
    <n v="916"/>
    <x v="916"/>
    <s v="Our next audio recording projects are scheduled for November 1 to 3, 2010 here in Kansas City, Missouri! "/>
    <x v="126"/>
    <x v="117"/>
    <x v="2"/>
    <x v="0"/>
    <x v="0"/>
    <n v="1287723600"/>
    <n v="1284409734"/>
    <b v="0"/>
    <n v="0"/>
    <b v="0"/>
    <x v="4"/>
    <x v="13"/>
    <x v="121"/>
  </r>
  <r>
    <n v="917"/>
    <x v="917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n v="1"/>
    <b v="0"/>
    <x v="4"/>
    <x v="13"/>
    <x v="179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n v="10"/>
    <b v="0"/>
    <x v="4"/>
    <x v="13"/>
    <x v="684"/>
  </r>
  <r>
    <n v="919"/>
    <x v="919"/>
    <s v="Cool jazz with a New Orleans flavor."/>
    <x v="22"/>
    <x v="173"/>
    <x v="2"/>
    <x v="0"/>
    <x v="0"/>
    <n v="1355930645"/>
    <n v="1352906645"/>
    <b v="0"/>
    <n v="1"/>
    <b v="0"/>
    <x v="4"/>
    <x v="13"/>
    <x v="101"/>
  </r>
  <r>
    <n v="920"/>
    <x v="920"/>
    <s v="Miami club band records powerhouse fusion album. You don't have to be a musician to understand the sound of jazz."/>
    <x v="62"/>
    <x v="117"/>
    <x v="2"/>
    <x v="0"/>
    <x v="0"/>
    <n v="1384448822"/>
    <n v="1381853222"/>
    <b v="0"/>
    <n v="0"/>
    <b v="0"/>
    <x v="4"/>
    <x v="13"/>
    <x v="121"/>
  </r>
  <r>
    <n v="921"/>
    <x v="921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n v="20"/>
    <b v="0"/>
    <x v="4"/>
    <x v="13"/>
    <x v="685"/>
  </r>
  <r>
    <n v="922"/>
    <x v="922"/>
    <s v="Our goal is to help educate the world about jazz and its components; how it relates to love, romance, and success."/>
    <x v="100"/>
    <x v="674"/>
    <x v="2"/>
    <x v="0"/>
    <x v="0"/>
    <n v="1412167393"/>
    <n v="1409143393"/>
    <b v="0"/>
    <n v="30"/>
    <b v="0"/>
    <x v="4"/>
    <x v="13"/>
    <x v="686"/>
  </r>
  <r>
    <n v="923"/>
    <x v="923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n v="6"/>
    <b v="0"/>
    <x v="4"/>
    <x v="13"/>
    <x v="687"/>
  </r>
  <r>
    <n v="924"/>
    <x v="924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n v="15"/>
    <b v="0"/>
    <x v="4"/>
    <x v="13"/>
    <x v="688"/>
  </r>
  <r>
    <n v="925"/>
    <x v="925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n v="5"/>
    <b v="0"/>
    <x v="4"/>
    <x v="13"/>
    <x v="689"/>
  </r>
  <r>
    <n v="926"/>
    <x v="926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n v="0"/>
    <b v="0"/>
    <x v="4"/>
    <x v="13"/>
    <x v="121"/>
  </r>
  <r>
    <n v="927"/>
    <x v="927"/>
    <s v="Studio CD/DVD Solo project of Pianist &amp; Keyboardist Jetro da Silva"/>
    <x v="22"/>
    <x v="117"/>
    <x v="2"/>
    <x v="0"/>
    <x v="0"/>
    <n v="1337024695"/>
    <n v="1334432695"/>
    <b v="0"/>
    <n v="0"/>
    <b v="0"/>
    <x v="4"/>
    <x v="13"/>
    <x v="121"/>
  </r>
  <r>
    <n v="928"/>
    <x v="928"/>
    <s v="A real Motown Backup singer on 22 gold and platinum albums headlines her own Jazz CD of Motown songs."/>
    <x v="107"/>
    <x v="607"/>
    <x v="2"/>
    <x v="0"/>
    <x v="0"/>
    <n v="1353196800"/>
    <n v="1348864913"/>
    <b v="0"/>
    <n v="28"/>
    <b v="0"/>
    <x v="4"/>
    <x v="13"/>
    <x v="690"/>
  </r>
  <r>
    <n v="929"/>
    <x v="929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n v="0"/>
    <b v="0"/>
    <x v="4"/>
    <x v="13"/>
    <x v="121"/>
  </r>
  <r>
    <n v="930"/>
    <x v="930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n v="5"/>
    <b v="0"/>
    <x v="4"/>
    <x v="13"/>
    <x v="159"/>
  </r>
  <r>
    <n v="931"/>
    <x v="931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n v="7"/>
    <b v="0"/>
    <x v="4"/>
    <x v="13"/>
    <x v="691"/>
  </r>
  <r>
    <n v="932"/>
    <x v="932"/>
    <s v="Help me to create my 3rd album, a Christmas CD with 16 Holiday/Original favorites!"/>
    <x v="196"/>
    <x v="677"/>
    <x v="2"/>
    <x v="0"/>
    <x v="0"/>
    <n v="1363990545"/>
    <n v="1360106145"/>
    <b v="0"/>
    <n v="30"/>
    <b v="0"/>
    <x v="4"/>
    <x v="13"/>
    <x v="692"/>
  </r>
  <r>
    <n v="933"/>
    <x v="933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n v="2"/>
    <b v="0"/>
    <x v="4"/>
    <x v="13"/>
    <x v="88"/>
  </r>
  <r>
    <n v="934"/>
    <x v="934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n v="30"/>
    <b v="0"/>
    <x v="4"/>
    <x v="13"/>
    <x v="693"/>
  </r>
  <r>
    <n v="935"/>
    <x v="935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n v="2"/>
    <b v="0"/>
    <x v="4"/>
    <x v="13"/>
    <x v="380"/>
  </r>
  <r>
    <n v="936"/>
    <x v="936"/>
    <s v="A CD of a live Jazz concert featuring Marti Mendenhall, George Mitchell, Scott Steed and Todd Strait."/>
    <x v="123"/>
    <x v="117"/>
    <x v="2"/>
    <x v="0"/>
    <x v="0"/>
    <n v="1326916800"/>
    <n v="1323131689"/>
    <b v="0"/>
    <n v="0"/>
    <b v="0"/>
    <x v="4"/>
    <x v="13"/>
    <x v="121"/>
  </r>
  <r>
    <n v="937"/>
    <x v="937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n v="2"/>
    <b v="0"/>
    <x v="4"/>
    <x v="13"/>
    <x v="135"/>
  </r>
  <r>
    <n v="938"/>
    <x v="938"/>
    <s v="Creating new avenues of exposure for young Jazz &amp; Soul artists_x000a_to express their Art of Music."/>
    <x v="39"/>
    <x v="379"/>
    <x v="2"/>
    <x v="0"/>
    <x v="0"/>
    <n v="1346585448"/>
    <n v="1343993448"/>
    <b v="0"/>
    <n v="1"/>
    <b v="0"/>
    <x v="4"/>
    <x v="13"/>
    <x v="380"/>
  </r>
  <r>
    <n v="939"/>
    <x v="939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n v="2"/>
    <b v="0"/>
    <x v="4"/>
    <x v="13"/>
    <x v="135"/>
  </r>
  <r>
    <n v="940"/>
    <x v="940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n v="14"/>
    <b v="0"/>
    <x v="2"/>
    <x v="8"/>
    <x v="694"/>
  </r>
  <r>
    <n v="941"/>
    <x v="941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n v="31"/>
    <b v="0"/>
    <x v="2"/>
    <x v="8"/>
    <x v="572"/>
  </r>
  <r>
    <n v="942"/>
    <x v="942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n v="16"/>
    <b v="0"/>
    <x v="2"/>
    <x v="8"/>
    <x v="695"/>
  </r>
  <r>
    <n v="943"/>
    <x v="943"/>
    <s v="A mask for home or travel that will give you the best, undisturbed sleep of your life."/>
    <x v="9"/>
    <x v="683"/>
    <x v="2"/>
    <x v="0"/>
    <x v="0"/>
    <n v="1480438905"/>
    <n v="1477843305"/>
    <b v="0"/>
    <n v="12"/>
    <b v="0"/>
    <x v="2"/>
    <x v="8"/>
    <x v="696"/>
  </r>
  <r>
    <n v="944"/>
    <x v="944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n v="96"/>
    <b v="0"/>
    <x v="2"/>
    <x v="8"/>
    <x v="697"/>
  </r>
  <r>
    <n v="945"/>
    <x v="945"/>
    <s v="Make your watch Smart ! CT Band is an ultra-thin, high-tech smart watch-strap awarded twice at CES 2017 las vegas"/>
    <x v="57"/>
    <x v="685"/>
    <x v="2"/>
    <x v="6"/>
    <x v="3"/>
    <n v="1487462340"/>
    <n v="1482958626"/>
    <b v="0"/>
    <n v="16"/>
    <b v="0"/>
    <x v="2"/>
    <x v="8"/>
    <x v="698"/>
  </r>
  <r>
    <n v="946"/>
    <x v="946"/>
    <s v="Soft edged-Hard working. The perfect wearable organization for the home and professional shop."/>
    <x v="36"/>
    <x v="686"/>
    <x v="2"/>
    <x v="0"/>
    <x v="0"/>
    <n v="1473444048"/>
    <n v="1470852048"/>
    <b v="0"/>
    <n v="5"/>
    <b v="0"/>
    <x v="2"/>
    <x v="8"/>
    <x v="699"/>
  </r>
  <r>
    <n v="947"/>
    <x v="947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n v="0"/>
    <b v="0"/>
    <x v="2"/>
    <x v="8"/>
    <x v="121"/>
  </r>
  <r>
    <n v="948"/>
    <x v="948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n v="8"/>
    <b v="0"/>
    <x v="2"/>
    <x v="8"/>
    <x v="88"/>
  </r>
  <r>
    <n v="949"/>
    <x v="949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n v="7"/>
    <b v="0"/>
    <x v="2"/>
    <x v="8"/>
    <x v="492"/>
  </r>
  <r>
    <n v="950"/>
    <x v="950"/>
    <s v="Rider worn tail light brake light. Adheres to virtually any coat, jacket or vest. Stays on even when you get off."/>
    <x v="10"/>
    <x v="688"/>
    <x v="2"/>
    <x v="5"/>
    <x v="5"/>
    <n v="1453053661"/>
    <n v="1450461661"/>
    <b v="0"/>
    <n v="24"/>
    <b v="0"/>
    <x v="2"/>
    <x v="8"/>
    <x v="700"/>
  </r>
  <r>
    <n v="951"/>
    <x v="951"/>
    <s v="Revolutionizing the way we walk our dogs!"/>
    <x v="63"/>
    <x v="689"/>
    <x v="2"/>
    <x v="0"/>
    <x v="0"/>
    <n v="1465054872"/>
    <n v="1461166872"/>
    <b v="0"/>
    <n v="121"/>
    <b v="0"/>
    <x v="2"/>
    <x v="8"/>
    <x v="701"/>
  </r>
  <r>
    <n v="952"/>
    <x v="952"/>
    <s v="Audionoggin: Wireless personal surround sound for the athlete in everyone."/>
    <x v="197"/>
    <x v="690"/>
    <x v="2"/>
    <x v="0"/>
    <x v="0"/>
    <n v="1479483812"/>
    <n v="1476888212"/>
    <b v="0"/>
    <n v="196"/>
    <b v="0"/>
    <x v="2"/>
    <x v="8"/>
    <x v="284"/>
  </r>
  <r>
    <n v="953"/>
    <x v="953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n v="5"/>
    <b v="0"/>
    <x v="2"/>
    <x v="8"/>
    <x v="702"/>
  </r>
  <r>
    <n v="954"/>
    <x v="954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n v="73"/>
    <b v="0"/>
    <x v="2"/>
    <x v="8"/>
    <x v="703"/>
  </r>
  <r>
    <n v="955"/>
    <x v="955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n v="93"/>
    <b v="0"/>
    <x v="2"/>
    <x v="8"/>
    <x v="704"/>
  </r>
  <r>
    <n v="956"/>
    <x v="956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n v="17"/>
    <b v="0"/>
    <x v="2"/>
    <x v="8"/>
    <x v="705"/>
  </r>
  <r>
    <n v="957"/>
    <x v="957"/>
    <s v="A Leather Smart watch Band, that NEVER needs to be charged for only $37!"/>
    <x v="14"/>
    <x v="694"/>
    <x v="2"/>
    <x v="0"/>
    <x v="0"/>
    <n v="1479392133"/>
    <n v="1476710133"/>
    <b v="0"/>
    <n v="7"/>
    <b v="0"/>
    <x v="2"/>
    <x v="8"/>
    <x v="706"/>
  </r>
  <r>
    <n v="958"/>
    <x v="958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n v="17"/>
    <b v="0"/>
    <x v="2"/>
    <x v="8"/>
    <x v="707"/>
  </r>
  <r>
    <n v="959"/>
    <x v="959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n v="171"/>
    <b v="0"/>
    <x v="2"/>
    <x v="8"/>
    <x v="708"/>
  </r>
  <r>
    <n v="960"/>
    <x v="960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n v="188"/>
    <b v="0"/>
    <x v="2"/>
    <x v="8"/>
    <x v="709"/>
  </r>
  <r>
    <n v="961"/>
    <x v="961"/>
    <s v="Active, happy &amp; healthy together! _x000a_Thatâ€™s our mission for all dogs and their parents."/>
    <x v="75"/>
    <x v="698"/>
    <x v="2"/>
    <x v="0"/>
    <x v="0"/>
    <n v="1487617200"/>
    <n v="1483634335"/>
    <b v="0"/>
    <n v="110"/>
    <b v="0"/>
    <x v="2"/>
    <x v="8"/>
    <x v="710"/>
  </r>
  <r>
    <n v="962"/>
    <x v="962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n v="37"/>
    <b v="0"/>
    <x v="2"/>
    <x v="8"/>
    <x v="711"/>
  </r>
  <r>
    <n v="963"/>
    <x v="963"/>
    <s v="WE are molding an educated, motivated, non violent GENERATION!"/>
    <x v="19"/>
    <x v="700"/>
    <x v="2"/>
    <x v="0"/>
    <x v="0"/>
    <n v="1476717319"/>
    <n v="1473693319"/>
    <b v="0"/>
    <n v="9"/>
    <b v="0"/>
    <x v="2"/>
    <x v="8"/>
    <x v="712"/>
  </r>
  <r>
    <n v="964"/>
    <x v="964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n v="29"/>
    <b v="0"/>
    <x v="2"/>
    <x v="8"/>
    <x v="713"/>
  </r>
  <r>
    <n v="965"/>
    <x v="965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n v="6"/>
    <b v="0"/>
    <x v="2"/>
    <x v="8"/>
    <x v="714"/>
  </r>
  <r>
    <n v="966"/>
    <x v="966"/>
    <s v="ICE SHIRT; running, multi-sport, cycling, &amp; athletic wear shirts that hold melting ice to cool you on hot days."/>
    <x v="14"/>
    <x v="702"/>
    <x v="2"/>
    <x v="0"/>
    <x v="0"/>
    <n v="1475766932"/>
    <n v="1473174932"/>
    <b v="0"/>
    <n v="30"/>
    <b v="0"/>
    <x v="2"/>
    <x v="8"/>
    <x v="715"/>
  </r>
  <r>
    <n v="967"/>
    <x v="967"/>
    <s v="Better Beanie is the new therapeutic wearable designed to assist you while keeping your hands free."/>
    <x v="22"/>
    <x v="703"/>
    <x v="2"/>
    <x v="0"/>
    <x v="0"/>
    <n v="1461301574"/>
    <n v="1456121174"/>
    <b v="0"/>
    <n v="81"/>
    <b v="0"/>
    <x v="2"/>
    <x v="8"/>
    <x v="716"/>
  </r>
  <r>
    <n v="968"/>
    <x v="968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n v="4"/>
    <b v="0"/>
    <x v="2"/>
    <x v="8"/>
    <x v="717"/>
  </r>
  <r>
    <n v="969"/>
    <x v="969"/>
    <s v="Geek &amp; Chic Smart Jewelry Collection, Wearables Meet Style!"/>
    <x v="11"/>
    <x v="704"/>
    <x v="2"/>
    <x v="14"/>
    <x v="10"/>
    <n v="1486624607"/>
    <n v="1483773407"/>
    <b v="0"/>
    <n v="11"/>
    <b v="0"/>
    <x v="2"/>
    <x v="8"/>
    <x v="718"/>
  </r>
  <r>
    <n v="970"/>
    <x v="970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n v="14"/>
    <b v="0"/>
    <x v="2"/>
    <x v="8"/>
    <x v="719"/>
  </r>
  <r>
    <n v="971"/>
    <x v="971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n v="5"/>
    <b v="0"/>
    <x v="2"/>
    <x v="8"/>
    <x v="720"/>
  </r>
  <r>
    <n v="972"/>
    <x v="972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n v="45"/>
    <b v="0"/>
    <x v="2"/>
    <x v="8"/>
    <x v="721"/>
  </r>
  <r>
    <n v="973"/>
    <x v="973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n v="8"/>
    <b v="0"/>
    <x v="2"/>
    <x v="8"/>
    <x v="722"/>
  </r>
  <r>
    <n v="974"/>
    <x v="974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n v="3"/>
    <b v="0"/>
    <x v="2"/>
    <x v="8"/>
    <x v="723"/>
  </r>
  <r>
    <n v="975"/>
    <x v="975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n v="24"/>
    <b v="0"/>
    <x v="2"/>
    <x v="8"/>
    <x v="724"/>
  </r>
  <r>
    <n v="976"/>
    <x v="976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n v="18"/>
    <b v="0"/>
    <x v="2"/>
    <x v="8"/>
    <x v="725"/>
  </r>
  <r>
    <n v="977"/>
    <x v="977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n v="12"/>
    <b v="0"/>
    <x v="2"/>
    <x v="8"/>
    <x v="726"/>
  </r>
  <r>
    <n v="978"/>
    <x v="978"/>
    <s v="hidn tempo is an intelligent watch band that allows you to monitor your stress and manage it anywhere, anytime."/>
    <x v="201"/>
    <x v="712"/>
    <x v="2"/>
    <x v="11"/>
    <x v="9"/>
    <n v="1456385101"/>
    <n v="1453793101"/>
    <b v="0"/>
    <n v="123"/>
    <b v="0"/>
    <x v="2"/>
    <x v="8"/>
    <x v="727"/>
  </r>
  <r>
    <n v="979"/>
    <x v="979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n v="96"/>
    <b v="0"/>
    <x v="2"/>
    <x v="8"/>
    <x v="728"/>
  </r>
  <r>
    <n v="980"/>
    <x v="980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n v="31"/>
    <b v="0"/>
    <x v="2"/>
    <x v="8"/>
    <x v="729"/>
  </r>
  <r>
    <n v="981"/>
    <x v="981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n v="4"/>
    <b v="0"/>
    <x v="2"/>
    <x v="8"/>
    <x v="730"/>
  </r>
  <r>
    <n v="982"/>
    <x v="982"/>
    <s v="revolutonary ultra-slim 2-in-1 Smart  2-in-1 I-PHONE handle/WALLETtm with 360 rotatiion"/>
    <x v="178"/>
    <x v="158"/>
    <x v="2"/>
    <x v="0"/>
    <x v="0"/>
    <n v="1475431486"/>
    <n v="1472839486"/>
    <b v="0"/>
    <n v="3"/>
    <b v="0"/>
    <x v="2"/>
    <x v="8"/>
    <x v="120"/>
  </r>
  <r>
    <n v="983"/>
    <x v="983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n v="179"/>
    <b v="0"/>
    <x v="2"/>
    <x v="8"/>
    <x v="731"/>
  </r>
  <r>
    <n v="984"/>
    <x v="984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n v="3"/>
    <b v="0"/>
    <x v="2"/>
    <x v="8"/>
    <x v="732"/>
  </r>
  <r>
    <n v="985"/>
    <x v="985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n v="23"/>
    <b v="0"/>
    <x v="2"/>
    <x v="8"/>
    <x v="733"/>
  </r>
  <r>
    <n v="986"/>
    <x v="986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n v="23"/>
    <b v="0"/>
    <x v="2"/>
    <x v="8"/>
    <x v="734"/>
  </r>
  <r>
    <n v="987"/>
    <x v="987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n v="41"/>
    <b v="0"/>
    <x v="2"/>
    <x v="8"/>
    <x v="735"/>
  </r>
  <r>
    <n v="988"/>
    <x v="988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n v="0"/>
    <b v="0"/>
    <x v="2"/>
    <x v="8"/>
    <x v="121"/>
  </r>
  <r>
    <n v="989"/>
    <x v="989"/>
    <s v="The most useful phone charger you will ever buy"/>
    <x v="3"/>
    <x v="718"/>
    <x v="2"/>
    <x v="0"/>
    <x v="0"/>
    <n v="1475101495"/>
    <n v="1472509495"/>
    <b v="0"/>
    <n v="32"/>
    <b v="0"/>
    <x v="2"/>
    <x v="8"/>
    <x v="736"/>
  </r>
  <r>
    <n v="990"/>
    <x v="990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n v="2"/>
    <b v="0"/>
    <x v="2"/>
    <x v="8"/>
    <x v="31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n v="7"/>
    <b v="0"/>
    <x v="2"/>
    <x v="8"/>
    <x v="737"/>
  </r>
  <r>
    <n v="992"/>
    <x v="992"/>
    <s v="The HOTTEST and COOLEST thing yet! WairConditioning... an entirely new level of comfortability!"/>
    <x v="57"/>
    <x v="720"/>
    <x v="2"/>
    <x v="0"/>
    <x v="0"/>
    <n v="1462655519"/>
    <n v="1457475119"/>
    <b v="0"/>
    <n v="4"/>
    <b v="0"/>
    <x v="2"/>
    <x v="8"/>
    <x v="738"/>
  </r>
  <r>
    <n v="993"/>
    <x v="993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n v="196"/>
    <b v="0"/>
    <x v="2"/>
    <x v="8"/>
    <x v="739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n v="11"/>
    <b v="0"/>
    <x v="2"/>
    <x v="8"/>
    <x v="740"/>
  </r>
  <r>
    <n v="995"/>
    <x v="995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n v="9"/>
    <b v="0"/>
    <x v="2"/>
    <x v="8"/>
    <x v="741"/>
  </r>
  <r>
    <n v="996"/>
    <x v="996"/>
    <s v="Study the behaviour of technical communities by tracking their movement  through wearables"/>
    <x v="23"/>
    <x v="654"/>
    <x v="2"/>
    <x v="0"/>
    <x v="0"/>
    <n v="1406474820"/>
    <n v="1403902060"/>
    <b v="0"/>
    <n v="5"/>
    <b v="0"/>
    <x v="2"/>
    <x v="8"/>
    <x v="31"/>
  </r>
  <r>
    <n v="997"/>
    <x v="997"/>
    <s v="The iPhanny keeps your iPhone 6 safe from bending in those dangerous pants pockets."/>
    <x v="10"/>
    <x v="654"/>
    <x v="2"/>
    <x v="0"/>
    <x v="0"/>
    <n v="1417145297"/>
    <n v="1414549697"/>
    <b v="0"/>
    <n v="8"/>
    <b v="0"/>
    <x v="2"/>
    <x v="8"/>
    <x v="742"/>
  </r>
  <r>
    <n v="998"/>
    <x v="998"/>
    <s v="Ollinfit is the first wearable fitness trainer with 3 sensors for superior accuracy, feedback and results."/>
    <x v="127"/>
    <x v="724"/>
    <x v="2"/>
    <x v="5"/>
    <x v="5"/>
    <n v="1447909401"/>
    <n v="1444017801"/>
    <b v="0"/>
    <n v="229"/>
    <b v="0"/>
    <x v="2"/>
    <x v="8"/>
    <x v="743"/>
  </r>
  <r>
    <n v="999"/>
    <x v="999"/>
    <s v="Built in running, cycling, pedometer, and golf features for the edge you need to perform at your very best!"/>
    <x v="60"/>
    <x v="725"/>
    <x v="2"/>
    <x v="5"/>
    <x v="5"/>
    <n v="1415865720"/>
    <n v="1413270690"/>
    <b v="0"/>
    <n v="40"/>
    <b v="0"/>
    <x v="2"/>
    <x v="8"/>
    <x v="744"/>
  </r>
  <r>
    <n v="1000"/>
    <x v="1000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n v="6"/>
    <b v="0"/>
    <x v="2"/>
    <x v="8"/>
    <x v="745"/>
  </r>
  <r>
    <n v="1001"/>
    <x v="1001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n v="4"/>
    <b v="0"/>
    <x v="2"/>
    <x v="8"/>
    <x v="746"/>
  </r>
  <r>
    <n v="1002"/>
    <x v="1002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n v="22"/>
    <b v="0"/>
    <x v="2"/>
    <x v="8"/>
    <x v="747"/>
  </r>
  <r>
    <n v="1003"/>
    <x v="1003"/>
    <s v="Connected, heating, premium quality and comfortable leather sneakers - hand-crafted in France."/>
    <x v="22"/>
    <x v="728"/>
    <x v="1"/>
    <x v="6"/>
    <x v="3"/>
    <n v="1489680061"/>
    <n v="1487091661"/>
    <b v="0"/>
    <n v="15"/>
    <b v="0"/>
    <x v="2"/>
    <x v="8"/>
    <x v="748"/>
  </r>
  <r>
    <n v="1004"/>
    <x v="1004"/>
    <s v="Harnessing wearable technology as a powerful defense for food-allergy children."/>
    <x v="31"/>
    <x v="729"/>
    <x v="1"/>
    <x v="0"/>
    <x v="0"/>
    <n v="1455814827"/>
    <n v="1453222827"/>
    <b v="0"/>
    <n v="95"/>
    <b v="0"/>
    <x v="2"/>
    <x v="8"/>
    <x v="749"/>
  </r>
  <r>
    <n v="1005"/>
    <x v="1005"/>
    <s v="The Forcite Alpine helmet records 4K footage and keeps you connected all in one sleek design."/>
    <x v="61"/>
    <x v="730"/>
    <x v="1"/>
    <x v="0"/>
    <x v="0"/>
    <n v="1446217183"/>
    <n v="1443538783"/>
    <b v="0"/>
    <n v="161"/>
    <b v="0"/>
    <x v="2"/>
    <x v="8"/>
    <x v="750"/>
  </r>
  <r>
    <n v="1006"/>
    <x v="1006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n v="8"/>
    <b v="0"/>
    <x v="2"/>
    <x v="8"/>
    <x v="751"/>
  </r>
  <r>
    <n v="1007"/>
    <x v="1007"/>
    <s v="Our knee sleeve monitors your muscles and recommends rest time (on a mobile app) when it detects overexertion!"/>
    <x v="11"/>
    <x v="732"/>
    <x v="1"/>
    <x v="0"/>
    <x v="0"/>
    <n v="1481727623"/>
    <n v="1478095223"/>
    <b v="0"/>
    <n v="76"/>
    <b v="0"/>
    <x v="2"/>
    <x v="8"/>
    <x v="752"/>
  </r>
  <r>
    <n v="1008"/>
    <x v="1008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n v="1"/>
    <b v="0"/>
    <x v="2"/>
    <x v="8"/>
    <x v="404"/>
  </r>
  <r>
    <n v="1009"/>
    <x v="1009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n v="101"/>
    <b v="0"/>
    <x v="2"/>
    <x v="8"/>
    <x v="177"/>
  </r>
  <r>
    <n v="1010"/>
    <x v="1010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n v="4"/>
    <b v="0"/>
    <x v="2"/>
    <x v="8"/>
    <x v="687"/>
  </r>
  <r>
    <n v="1011"/>
    <x v="1011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n v="1"/>
    <b v="0"/>
    <x v="2"/>
    <x v="8"/>
    <x v="753"/>
  </r>
  <r>
    <n v="1012"/>
    <x v="1012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n v="775"/>
    <b v="0"/>
    <x v="2"/>
    <x v="8"/>
    <x v="754"/>
  </r>
  <r>
    <n v="1013"/>
    <x v="1013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n v="90"/>
    <b v="0"/>
    <x v="2"/>
    <x v="8"/>
    <x v="755"/>
  </r>
  <r>
    <n v="1014"/>
    <x v="1014"/>
    <s v="CHEMION is an eyewear device that lets you show your creativity to the world."/>
    <x v="3"/>
    <x v="738"/>
    <x v="1"/>
    <x v="0"/>
    <x v="0"/>
    <n v="1420070615"/>
    <n v="1415750615"/>
    <b v="0"/>
    <n v="16"/>
    <b v="0"/>
    <x v="2"/>
    <x v="8"/>
    <x v="756"/>
  </r>
  <r>
    <n v="1015"/>
    <x v="1015"/>
    <s v="SKIN - The wearable music remote control which makes your fitness lifestyle a bit easier"/>
    <x v="7"/>
    <x v="739"/>
    <x v="1"/>
    <x v="16"/>
    <x v="11"/>
    <n v="1448489095"/>
    <n v="1445893495"/>
    <b v="0"/>
    <n v="6"/>
    <b v="0"/>
    <x v="2"/>
    <x v="8"/>
    <x v="375"/>
  </r>
  <r>
    <n v="1016"/>
    <x v="1016"/>
    <s v="Send an alert for help and find missing people, pets, and valuables with the touch of a button. Get yours today!"/>
    <x v="57"/>
    <x v="740"/>
    <x v="1"/>
    <x v="0"/>
    <x v="0"/>
    <n v="1459992856"/>
    <n v="1456108456"/>
    <b v="0"/>
    <n v="38"/>
    <b v="0"/>
    <x v="2"/>
    <x v="8"/>
    <x v="757"/>
  </r>
  <r>
    <n v="1017"/>
    <x v="1017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n v="355"/>
    <b v="0"/>
    <x v="2"/>
    <x v="8"/>
    <x v="758"/>
  </r>
  <r>
    <n v="1018"/>
    <x v="1018"/>
    <s v="Owl is a fitness tracker along with an accompanying iOS app, that is both fun and interactive for children."/>
    <x v="22"/>
    <x v="742"/>
    <x v="1"/>
    <x v="0"/>
    <x v="0"/>
    <n v="1468496933"/>
    <n v="1465904933"/>
    <b v="0"/>
    <n v="7"/>
    <b v="0"/>
    <x v="2"/>
    <x v="8"/>
    <x v="759"/>
  </r>
  <r>
    <n v="1019"/>
    <x v="1019"/>
    <s v="Tempi Is a Wearable Bluetooth Device That Gives Accurate Temperature and Humidity Readings."/>
    <x v="101"/>
    <x v="743"/>
    <x v="1"/>
    <x v="0"/>
    <x v="0"/>
    <n v="1423092149"/>
    <n v="1420500149"/>
    <b v="0"/>
    <n v="400"/>
    <b v="0"/>
    <x v="2"/>
    <x v="8"/>
    <x v="454"/>
  </r>
  <r>
    <n v="1020"/>
    <x v="1020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n v="30"/>
    <b v="1"/>
    <x v="4"/>
    <x v="15"/>
    <x v="760"/>
  </r>
  <r>
    <n v="1021"/>
    <x v="1021"/>
    <s v="Rick and Morty concept album written by Allie Goertz + music video directed by Paul B. Cummings!"/>
    <x v="9"/>
    <x v="745"/>
    <x v="0"/>
    <x v="0"/>
    <x v="0"/>
    <n v="1445054400"/>
    <n v="1443074571"/>
    <b v="1"/>
    <n v="478"/>
    <b v="1"/>
    <x v="4"/>
    <x v="15"/>
    <x v="761"/>
  </r>
  <r>
    <n v="1022"/>
    <x v="1022"/>
    <s v="Help get four new bootlegs onto vinyl in the second installment of my series!"/>
    <x v="13"/>
    <x v="746"/>
    <x v="0"/>
    <x v="0"/>
    <x v="0"/>
    <n v="1431876677"/>
    <n v="1429284677"/>
    <b v="1"/>
    <n v="74"/>
    <b v="1"/>
    <x v="4"/>
    <x v="15"/>
    <x v="762"/>
  </r>
  <r>
    <n v="1023"/>
    <x v="1023"/>
    <s v="A collaborative, electronic journey helmed by producer Christopher Bingham and guitarist Carlos Montero."/>
    <x v="13"/>
    <x v="747"/>
    <x v="0"/>
    <x v="1"/>
    <x v="1"/>
    <n v="1434837861"/>
    <n v="1432245861"/>
    <b v="0"/>
    <n v="131"/>
    <b v="1"/>
    <x v="4"/>
    <x v="15"/>
    <x v="763"/>
  </r>
  <r>
    <n v="1024"/>
    <x v="1024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n v="61"/>
    <b v="1"/>
    <x v="4"/>
    <x v="15"/>
    <x v="764"/>
  </r>
  <r>
    <n v="1025"/>
    <x v="1025"/>
    <s v="Jake Kaufman and Jessie Seely present THE WORLD'S FIRST VIRTUAL REALITY ROCK OPERA."/>
    <x v="54"/>
    <x v="749"/>
    <x v="0"/>
    <x v="0"/>
    <x v="0"/>
    <n v="1426532437"/>
    <n v="1423944037"/>
    <b v="1"/>
    <n v="1071"/>
    <b v="1"/>
    <x v="4"/>
    <x v="15"/>
    <x v="765"/>
  </r>
  <r>
    <n v="1026"/>
    <x v="1026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n v="122"/>
    <b v="1"/>
    <x v="4"/>
    <x v="15"/>
    <x v="766"/>
  </r>
  <r>
    <n v="1027"/>
    <x v="1027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n v="111"/>
    <b v="1"/>
    <x v="4"/>
    <x v="15"/>
    <x v="767"/>
  </r>
  <r>
    <n v="1028"/>
    <x v="1028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n v="255"/>
    <b v="1"/>
    <x v="4"/>
    <x v="15"/>
    <x v="768"/>
  </r>
  <r>
    <n v="1029"/>
    <x v="1029"/>
    <s v="We want to recreate last years massive Valborgparty in Lund but this time even bigger!"/>
    <x v="3"/>
    <x v="753"/>
    <x v="0"/>
    <x v="11"/>
    <x v="9"/>
    <n v="1428184740"/>
    <n v="1423501507"/>
    <b v="0"/>
    <n v="141"/>
    <b v="1"/>
    <x v="4"/>
    <x v="15"/>
    <x v="769"/>
  </r>
  <r>
    <n v="1030"/>
    <x v="1030"/>
    <s v="Help fund the latest Gothsicles mega-album, I FEEL SICLE!"/>
    <x v="13"/>
    <x v="754"/>
    <x v="0"/>
    <x v="0"/>
    <x v="0"/>
    <n v="1473680149"/>
    <n v="1472470549"/>
    <b v="0"/>
    <n v="159"/>
    <b v="1"/>
    <x v="4"/>
    <x v="15"/>
    <x v="770"/>
  </r>
  <r>
    <n v="1031"/>
    <x v="1031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n v="99"/>
    <b v="1"/>
    <x v="4"/>
    <x v="15"/>
    <x v="771"/>
  </r>
  <r>
    <n v="1032"/>
    <x v="1032"/>
    <s v="Ideal for living rooms and open spaces."/>
    <x v="105"/>
    <x v="756"/>
    <x v="0"/>
    <x v="0"/>
    <x v="0"/>
    <n v="1466697625"/>
    <n v="1464105625"/>
    <b v="0"/>
    <n v="96"/>
    <b v="1"/>
    <x v="4"/>
    <x v="15"/>
    <x v="772"/>
  </r>
  <r>
    <n v="1033"/>
    <x v="1033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n v="27"/>
    <b v="1"/>
    <x v="4"/>
    <x v="15"/>
    <x v="96"/>
  </r>
  <r>
    <n v="1034"/>
    <x v="1034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n v="166"/>
    <b v="1"/>
    <x v="4"/>
    <x v="15"/>
    <x v="773"/>
  </r>
  <r>
    <n v="1035"/>
    <x v="1035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n v="76"/>
    <b v="1"/>
    <x v="4"/>
    <x v="15"/>
    <x v="774"/>
  </r>
  <r>
    <n v="1036"/>
    <x v="1036"/>
    <s v="Help this Soulful &amp; Cinematic Glitch-Pop Songwriter Bring her Music to the World!  (And your Ears:)"/>
    <x v="37"/>
    <x v="759"/>
    <x v="0"/>
    <x v="0"/>
    <x v="0"/>
    <n v="1357545600"/>
    <n v="1354790790"/>
    <b v="0"/>
    <n v="211"/>
    <b v="1"/>
    <x v="4"/>
    <x v="15"/>
    <x v="775"/>
  </r>
  <r>
    <n v="1037"/>
    <x v="1037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n v="21"/>
    <b v="1"/>
    <x v="4"/>
    <x v="15"/>
    <x v="776"/>
  </r>
  <r>
    <n v="1038"/>
    <x v="1038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n v="61"/>
    <b v="1"/>
    <x v="4"/>
    <x v="15"/>
    <x v="777"/>
  </r>
  <r>
    <n v="1039"/>
    <x v="1039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n v="30"/>
    <b v="1"/>
    <x v="4"/>
    <x v="15"/>
    <x v="778"/>
  </r>
  <r>
    <n v="1040"/>
    <x v="1040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n v="1"/>
    <b v="0"/>
    <x v="5"/>
    <x v="16"/>
    <x v="404"/>
  </r>
  <r>
    <n v="1041"/>
    <x v="1041"/>
    <s v="I am trying to document what it is like to plunge head first into the music/audio industry as an intern."/>
    <x v="45"/>
    <x v="117"/>
    <x v="1"/>
    <x v="0"/>
    <x v="0"/>
    <n v="1406769992"/>
    <n v="1405041992"/>
    <b v="0"/>
    <n v="0"/>
    <b v="0"/>
    <x v="5"/>
    <x v="16"/>
    <x v="121"/>
  </r>
  <r>
    <n v="1042"/>
    <x v="1042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n v="1"/>
    <b v="0"/>
    <x v="5"/>
    <x v="16"/>
    <x v="119"/>
  </r>
  <r>
    <n v="1043"/>
    <x v="1043"/>
    <s v="We're seeking funding for a special 10th Anniversary PRINT EDITION! Receive your own copy for only $8"/>
    <x v="57"/>
    <x v="763"/>
    <x v="1"/>
    <x v="0"/>
    <x v="0"/>
    <n v="1432101855"/>
    <n v="1429509855"/>
    <b v="0"/>
    <n v="292"/>
    <b v="0"/>
    <x v="5"/>
    <x v="16"/>
    <x v="779"/>
  </r>
  <r>
    <n v="1044"/>
    <x v="1044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n v="2"/>
    <b v="0"/>
    <x v="5"/>
    <x v="16"/>
    <x v="362"/>
  </r>
  <r>
    <n v="1045"/>
    <x v="1045"/>
    <s v="In Case Of Emergency is a radio talk show for preppers, beginning preppers, and with preparedness in mind."/>
    <x v="3"/>
    <x v="764"/>
    <x v="1"/>
    <x v="0"/>
    <x v="0"/>
    <n v="1408827550"/>
    <n v="1406235550"/>
    <b v="0"/>
    <n v="8"/>
    <b v="0"/>
    <x v="5"/>
    <x v="16"/>
    <x v="780"/>
  </r>
  <r>
    <n v="1046"/>
    <x v="1046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n v="0"/>
    <b v="0"/>
    <x v="5"/>
    <x v="16"/>
    <x v="121"/>
  </r>
  <r>
    <n v="1047"/>
    <x v="1047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n v="1"/>
    <b v="0"/>
    <x v="5"/>
    <x v="16"/>
    <x v="120"/>
  </r>
  <r>
    <n v="1048"/>
    <x v="1048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n v="4"/>
    <b v="0"/>
    <x v="5"/>
    <x v="16"/>
    <x v="444"/>
  </r>
  <r>
    <n v="1049"/>
    <x v="1049"/>
    <s v="------"/>
    <x v="14"/>
    <x v="117"/>
    <x v="1"/>
    <x v="0"/>
    <x v="0"/>
    <n v="1455272445"/>
    <n v="1452680445"/>
    <b v="0"/>
    <n v="0"/>
    <b v="0"/>
    <x v="5"/>
    <x v="16"/>
    <x v="121"/>
  </r>
  <r>
    <n v="1050"/>
    <x v="1050"/>
    <s v="Secularism is on the rise and I hear you.Talk to me."/>
    <x v="30"/>
    <x v="117"/>
    <x v="1"/>
    <x v="0"/>
    <x v="0"/>
    <n v="1442257677"/>
    <n v="1439665677"/>
    <b v="0"/>
    <n v="0"/>
    <b v="0"/>
    <x v="5"/>
    <x v="16"/>
    <x v="121"/>
  </r>
  <r>
    <n v="1051"/>
    <x v="1051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n v="0"/>
    <b v="0"/>
    <x v="5"/>
    <x v="16"/>
    <x v="121"/>
  </r>
  <r>
    <n v="1052"/>
    <x v="1052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n v="0"/>
    <b v="0"/>
    <x v="5"/>
    <x v="16"/>
    <x v="121"/>
  </r>
  <r>
    <n v="1053"/>
    <x v="1053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n v="1"/>
    <b v="0"/>
    <x v="5"/>
    <x v="16"/>
    <x v="2"/>
  </r>
  <r>
    <n v="1054"/>
    <x v="1054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n v="0"/>
    <b v="0"/>
    <x v="5"/>
    <x v="16"/>
    <x v="121"/>
  </r>
  <r>
    <n v="1055"/>
    <x v="1055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n v="0"/>
    <b v="0"/>
    <x v="5"/>
    <x v="16"/>
    <x v="121"/>
  </r>
  <r>
    <n v="1056"/>
    <x v="1056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n v="0"/>
    <b v="0"/>
    <x v="5"/>
    <x v="16"/>
    <x v="121"/>
  </r>
  <r>
    <n v="1057"/>
    <x v="1057"/>
    <s v="Sayin it Plain is a Independent Radio Show created to inform the public and empower the community."/>
    <x v="3"/>
    <x v="117"/>
    <x v="1"/>
    <x v="0"/>
    <x v="0"/>
    <n v="1480888483"/>
    <n v="1478292883"/>
    <b v="0"/>
    <n v="0"/>
    <b v="0"/>
    <x v="5"/>
    <x v="16"/>
    <x v="121"/>
  </r>
  <r>
    <n v="1058"/>
    <x v="1058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n v="0"/>
    <b v="0"/>
    <x v="5"/>
    <x v="16"/>
    <x v="121"/>
  </r>
  <r>
    <n v="1059"/>
    <x v="1059"/>
    <s v="Turning myself into a vocal artist."/>
    <x v="184"/>
    <x v="117"/>
    <x v="1"/>
    <x v="0"/>
    <x v="0"/>
    <n v="1426269456"/>
    <n v="1423681056"/>
    <b v="0"/>
    <n v="0"/>
    <b v="0"/>
    <x v="5"/>
    <x v="16"/>
    <x v="121"/>
  </r>
  <r>
    <n v="1060"/>
    <x v="1060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n v="1"/>
    <b v="0"/>
    <x v="5"/>
    <x v="16"/>
    <x v="73"/>
  </r>
  <r>
    <n v="1061"/>
    <x v="1061"/>
    <s v="T.O., Adi &amp; Mercedes discuss their point of views, women's issues &amp; Hollywood Hotties."/>
    <x v="23"/>
    <x v="117"/>
    <x v="1"/>
    <x v="0"/>
    <x v="0"/>
    <n v="1462150800"/>
    <n v="1456987108"/>
    <b v="0"/>
    <n v="0"/>
    <b v="0"/>
    <x v="5"/>
    <x v="16"/>
    <x v="121"/>
  </r>
  <r>
    <n v="1062"/>
    <x v="1062"/>
    <s v="SEE US ON PATREON www.badgirlartwork.com"/>
    <x v="212"/>
    <x v="121"/>
    <x v="1"/>
    <x v="0"/>
    <x v="0"/>
    <n v="1468351341"/>
    <n v="1467746541"/>
    <b v="0"/>
    <n v="4"/>
    <b v="0"/>
    <x v="5"/>
    <x v="16"/>
    <x v="125"/>
  </r>
  <r>
    <n v="1063"/>
    <x v="1063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n v="0"/>
    <b v="0"/>
    <x v="5"/>
    <x v="16"/>
    <x v="121"/>
  </r>
  <r>
    <n v="1064"/>
    <x v="1064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n v="123"/>
    <b v="0"/>
    <x v="6"/>
    <x v="17"/>
    <x v="781"/>
  </r>
  <r>
    <n v="1065"/>
    <x v="1065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n v="5"/>
    <b v="0"/>
    <x v="6"/>
    <x v="17"/>
    <x v="782"/>
  </r>
  <r>
    <n v="1066"/>
    <x v="1066"/>
    <s v="A parody of old school RPGs where you are a new Dark Lord on a quest to amass monsters and allies on your side."/>
    <x v="60"/>
    <x v="766"/>
    <x v="2"/>
    <x v="0"/>
    <x v="0"/>
    <n v="1375657582"/>
    <n v="1371769582"/>
    <b v="0"/>
    <n v="148"/>
    <b v="0"/>
    <x v="6"/>
    <x v="17"/>
    <x v="783"/>
  </r>
  <r>
    <n v="1067"/>
    <x v="1067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n v="10"/>
    <b v="0"/>
    <x v="6"/>
    <x v="17"/>
    <x v="31"/>
  </r>
  <r>
    <n v="1068"/>
    <x v="1068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n v="4"/>
    <b v="0"/>
    <x v="6"/>
    <x v="17"/>
    <x v="784"/>
  </r>
  <r>
    <n v="1069"/>
    <x v="1069"/>
    <s v="A run-n-gun zombie survival game where you scavenge for items to make the night a little less scary."/>
    <x v="41"/>
    <x v="447"/>
    <x v="2"/>
    <x v="0"/>
    <x v="0"/>
    <n v="1385447459"/>
    <n v="1382679059"/>
    <b v="0"/>
    <n v="21"/>
    <b v="0"/>
    <x v="6"/>
    <x v="17"/>
    <x v="785"/>
  </r>
  <r>
    <n v="1070"/>
    <x v="1070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n v="2"/>
    <b v="0"/>
    <x v="6"/>
    <x v="17"/>
    <x v="431"/>
  </r>
  <r>
    <n v="1071"/>
    <x v="1071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n v="0"/>
    <b v="0"/>
    <x v="6"/>
    <x v="17"/>
    <x v="121"/>
  </r>
  <r>
    <n v="1072"/>
    <x v="1072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n v="4"/>
    <b v="0"/>
    <x v="6"/>
    <x v="17"/>
    <x v="786"/>
  </r>
  <r>
    <n v="1073"/>
    <x v="1073"/>
    <s v="We want to bring our Game Rainbow Ball to the iphone and to do that we need a little help"/>
    <x v="47"/>
    <x v="115"/>
    <x v="2"/>
    <x v="0"/>
    <x v="0"/>
    <n v="1318806541"/>
    <n v="1316214541"/>
    <b v="0"/>
    <n v="1"/>
    <b v="0"/>
    <x v="6"/>
    <x v="17"/>
    <x v="119"/>
  </r>
  <r>
    <n v="1074"/>
    <x v="1074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n v="30"/>
    <b v="0"/>
    <x v="6"/>
    <x v="17"/>
    <x v="787"/>
  </r>
  <r>
    <n v="1075"/>
    <x v="1075"/>
    <s v="Fully 3D, post Apocalyptic themed tower defense video game. New take on the genre."/>
    <x v="28"/>
    <x v="372"/>
    <x v="2"/>
    <x v="0"/>
    <x v="0"/>
    <n v="1336340516"/>
    <n v="1333748516"/>
    <b v="0"/>
    <n v="3"/>
    <b v="0"/>
    <x v="6"/>
    <x v="17"/>
    <x v="2"/>
  </r>
  <r>
    <n v="1076"/>
    <x v="1076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n v="975"/>
    <b v="0"/>
    <x v="6"/>
    <x v="17"/>
    <x v="788"/>
  </r>
  <r>
    <n v="1077"/>
    <x v="1077"/>
    <s v="An epic strategy game of world conquest with simultaneous turn-based multiplayer gameplay and no hotseat waiting"/>
    <x v="31"/>
    <x v="769"/>
    <x v="2"/>
    <x v="0"/>
    <x v="0"/>
    <n v="1452744011"/>
    <n v="1450152011"/>
    <b v="0"/>
    <n v="167"/>
    <b v="0"/>
    <x v="6"/>
    <x v="17"/>
    <x v="716"/>
  </r>
  <r>
    <n v="1078"/>
    <x v="1078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n v="5"/>
    <b v="0"/>
    <x v="6"/>
    <x v="17"/>
    <x v="373"/>
  </r>
  <r>
    <n v="1079"/>
    <x v="1079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n v="18"/>
    <b v="0"/>
    <x v="6"/>
    <x v="17"/>
    <x v="789"/>
  </r>
  <r>
    <n v="1080"/>
    <x v="1080"/>
    <s v="A fantasy action RPG which follows an elven ex-slave on a journey of magic, revenge, intrigue, and deceit."/>
    <x v="22"/>
    <x v="771"/>
    <x v="2"/>
    <x v="0"/>
    <x v="0"/>
    <n v="1399778333"/>
    <n v="1397186333"/>
    <b v="0"/>
    <n v="98"/>
    <b v="0"/>
    <x v="6"/>
    <x v="17"/>
    <x v="790"/>
  </r>
  <r>
    <n v="1081"/>
    <x v="1081"/>
    <s v="Finishing your last job before you retire until a disaster strikes the cargo ship can you survive The Creature?"/>
    <x v="118"/>
    <x v="433"/>
    <x v="2"/>
    <x v="0"/>
    <x v="0"/>
    <n v="1422483292"/>
    <n v="1419891292"/>
    <b v="0"/>
    <n v="4"/>
    <b v="0"/>
    <x v="6"/>
    <x v="17"/>
    <x v="362"/>
  </r>
  <r>
    <n v="1082"/>
    <x v="1082"/>
    <s v="Challenge your trivia skills in this action oriented game against several opponents across time."/>
    <x v="3"/>
    <x v="443"/>
    <x v="2"/>
    <x v="0"/>
    <x v="0"/>
    <n v="1344635088"/>
    <n v="1342043088"/>
    <b v="0"/>
    <n v="3"/>
    <b v="0"/>
    <x v="6"/>
    <x v="17"/>
    <x v="791"/>
  </r>
  <r>
    <n v="1083"/>
    <x v="1083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n v="1"/>
    <b v="0"/>
    <x v="6"/>
    <x v="17"/>
    <x v="792"/>
  </r>
  <r>
    <n v="1084"/>
    <x v="1084"/>
    <s v="I want to start my own channel for gaming"/>
    <x v="131"/>
    <x v="117"/>
    <x v="2"/>
    <x v="0"/>
    <x v="0"/>
    <n v="1407534804"/>
    <n v="1404942804"/>
    <b v="0"/>
    <n v="0"/>
    <b v="0"/>
    <x v="6"/>
    <x v="17"/>
    <x v="121"/>
  </r>
  <r>
    <n v="1085"/>
    <x v="1085"/>
    <s v="The new kid on the block. Re-imagining old games and creating new ones. Ship, Lazer, Rock is first."/>
    <x v="11"/>
    <x v="772"/>
    <x v="2"/>
    <x v="5"/>
    <x v="5"/>
    <n v="1457967975"/>
    <n v="1455379575"/>
    <b v="0"/>
    <n v="9"/>
    <b v="0"/>
    <x v="6"/>
    <x v="17"/>
    <x v="793"/>
  </r>
  <r>
    <n v="1086"/>
    <x v="1086"/>
    <s v="Humanity's future in the Galaxy"/>
    <x v="102"/>
    <x v="493"/>
    <x v="2"/>
    <x v="0"/>
    <x v="0"/>
    <n v="1408913291"/>
    <n v="1406321291"/>
    <b v="0"/>
    <n v="2"/>
    <b v="0"/>
    <x v="6"/>
    <x v="17"/>
    <x v="501"/>
  </r>
  <r>
    <n v="1087"/>
    <x v="1087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n v="0"/>
    <b v="0"/>
    <x v="6"/>
    <x v="17"/>
    <x v="121"/>
  </r>
  <r>
    <n v="1088"/>
    <x v="1088"/>
    <s v="A fresh twist on survival games. Intense, high-stakes 30 minute rounds for up to 10 players."/>
    <x v="101"/>
    <x v="773"/>
    <x v="2"/>
    <x v="0"/>
    <x v="0"/>
    <n v="1398366667"/>
    <n v="1395774667"/>
    <b v="0"/>
    <n v="147"/>
    <b v="0"/>
    <x v="6"/>
    <x v="17"/>
    <x v="794"/>
  </r>
  <r>
    <n v="1089"/>
    <x v="1089"/>
    <s v="Farabel is a single player turn-based fantasy strategy game for Mac/PC/Linux"/>
    <x v="36"/>
    <x v="774"/>
    <x v="2"/>
    <x v="6"/>
    <x v="3"/>
    <n v="1435293175"/>
    <n v="1432701175"/>
    <b v="0"/>
    <n v="49"/>
    <b v="0"/>
    <x v="6"/>
    <x v="17"/>
    <x v="775"/>
  </r>
  <r>
    <n v="1090"/>
    <x v="1090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n v="1"/>
    <b v="0"/>
    <x v="6"/>
    <x v="17"/>
    <x v="144"/>
  </r>
  <r>
    <n v="1091"/>
    <x v="1091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n v="2"/>
    <b v="0"/>
    <x v="6"/>
    <x v="17"/>
    <x v="381"/>
  </r>
  <r>
    <n v="1092"/>
    <x v="1092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n v="7"/>
    <b v="0"/>
    <x v="6"/>
    <x v="17"/>
    <x v="362"/>
  </r>
  <r>
    <n v="1093"/>
    <x v="1093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n v="4"/>
    <b v="0"/>
    <x v="6"/>
    <x v="17"/>
    <x v="491"/>
  </r>
  <r>
    <n v="1094"/>
    <x v="1094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n v="27"/>
    <b v="0"/>
    <x v="6"/>
    <x v="17"/>
    <x v="795"/>
  </r>
  <r>
    <n v="1095"/>
    <x v="1095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n v="94"/>
    <b v="0"/>
    <x v="6"/>
    <x v="17"/>
    <x v="796"/>
  </r>
  <r>
    <n v="1096"/>
    <x v="1096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n v="29"/>
    <b v="0"/>
    <x v="6"/>
    <x v="17"/>
    <x v="797"/>
  </r>
  <r>
    <n v="1097"/>
    <x v="1097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n v="7"/>
    <b v="0"/>
    <x v="6"/>
    <x v="17"/>
    <x v="798"/>
  </r>
  <r>
    <n v="1098"/>
    <x v="1098"/>
    <s v="Kick, Punch... Fireball is an FPS type arena game set inside the fantasy world."/>
    <x v="31"/>
    <x v="780"/>
    <x v="2"/>
    <x v="0"/>
    <x v="0"/>
    <n v="1397413095"/>
    <n v="1394821095"/>
    <b v="0"/>
    <n v="22"/>
    <b v="0"/>
    <x v="6"/>
    <x v="17"/>
    <x v="799"/>
  </r>
  <r>
    <n v="1099"/>
    <x v="1099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n v="1"/>
    <b v="0"/>
    <x v="6"/>
    <x v="17"/>
    <x v="380"/>
  </r>
  <r>
    <n v="1100"/>
    <x v="1100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n v="10"/>
    <b v="0"/>
    <x v="6"/>
    <x v="17"/>
    <x v="119"/>
  </r>
  <r>
    <n v="1101"/>
    <x v="1101"/>
    <s v="Different strains of marijuana leafs battling to the death to see which one is the top strain."/>
    <x v="57"/>
    <x v="781"/>
    <x v="2"/>
    <x v="0"/>
    <x v="0"/>
    <n v="1468519920"/>
    <n v="1466188338"/>
    <b v="0"/>
    <n v="6"/>
    <b v="0"/>
    <x v="6"/>
    <x v="17"/>
    <x v="800"/>
  </r>
  <r>
    <n v="1102"/>
    <x v="1102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n v="24"/>
    <b v="0"/>
    <x v="6"/>
    <x v="17"/>
    <x v="801"/>
  </r>
  <r>
    <n v="1103"/>
    <x v="1103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n v="15"/>
    <b v="0"/>
    <x v="6"/>
    <x v="17"/>
    <x v="782"/>
  </r>
  <r>
    <n v="1104"/>
    <x v="1104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n v="37"/>
    <b v="0"/>
    <x v="6"/>
    <x v="17"/>
    <x v="802"/>
  </r>
  <r>
    <n v="1105"/>
    <x v="1105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n v="20"/>
    <b v="0"/>
    <x v="6"/>
    <x v="17"/>
    <x v="803"/>
  </r>
  <r>
    <n v="1106"/>
    <x v="1106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n v="7"/>
    <b v="0"/>
    <x v="6"/>
    <x v="17"/>
    <x v="804"/>
  </r>
  <r>
    <n v="1107"/>
    <x v="1107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n v="0"/>
    <b v="0"/>
    <x v="6"/>
    <x v="17"/>
    <x v="121"/>
  </r>
  <r>
    <n v="1108"/>
    <x v="1108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n v="21"/>
    <b v="0"/>
    <x v="6"/>
    <x v="17"/>
    <x v="805"/>
  </r>
  <r>
    <n v="1109"/>
    <x v="1109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n v="3"/>
    <b v="0"/>
    <x v="6"/>
    <x v="17"/>
    <x v="2"/>
  </r>
  <r>
    <n v="1110"/>
    <x v="1110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n v="11"/>
    <b v="0"/>
    <x v="6"/>
    <x v="17"/>
    <x v="806"/>
  </r>
  <r>
    <n v="1111"/>
    <x v="1111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n v="1"/>
    <b v="0"/>
    <x v="6"/>
    <x v="17"/>
    <x v="120"/>
  </r>
  <r>
    <n v="1112"/>
    <x v="1112"/>
    <s v="Tarantino-esque Adventure Game on Steroids Inspired by LucasArts, Gritty Action Movies and 1940's Animation"/>
    <x v="217"/>
    <x v="788"/>
    <x v="2"/>
    <x v="0"/>
    <x v="0"/>
    <n v="1421656200"/>
    <n v="1416507211"/>
    <b v="0"/>
    <n v="312"/>
    <b v="0"/>
    <x v="6"/>
    <x v="17"/>
    <x v="807"/>
  </r>
  <r>
    <n v="1113"/>
    <x v="1113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n v="1"/>
    <b v="0"/>
    <x v="6"/>
    <x v="17"/>
    <x v="144"/>
  </r>
  <r>
    <n v="1114"/>
    <x v="1114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n v="3"/>
    <b v="0"/>
    <x v="6"/>
    <x v="17"/>
    <x v="808"/>
  </r>
  <r>
    <n v="1115"/>
    <x v="1115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n v="4"/>
    <b v="0"/>
    <x v="6"/>
    <x v="17"/>
    <x v="508"/>
  </r>
  <r>
    <n v="1116"/>
    <x v="1116"/>
    <s v="A medieval, post apocolyptic, Online, MMORPG. Class morphing, character customization game."/>
    <x v="69"/>
    <x v="789"/>
    <x v="2"/>
    <x v="0"/>
    <x v="0"/>
    <n v="1339273208"/>
    <n v="1334089208"/>
    <b v="0"/>
    <n v="10"/>
    <b v="0"/>
    <x v="6"/>
    <x v="17"/>
    <x v="809"/>
  </r>
  <r>
    <n v="1117"/>
    <x v="1117"/>
    <s v="Experience the Medieval in your own village. Increase your village into a city and walk through the streets."/>
    <x v="28"/>
    <x v="790"/>
    <x v="2"/>
    <x v="12"/>
    <x v="3"/>
    <n v="1451053313"/>
    <n v="1448461313"/>
    <b v="0"/>
    <n v="8"/>
    <b v="0"/>
    <x v="6"/>
    <x v="17"/>
    <x v="810"/>
  </r>
  <r>
    <n v="1118"/>
    <x v="1118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n v="3"/>
    <b v="0"/>
    <x v="6"/>
    <x v="17"/>
    <x v="811"/>
  </r>
  <r>
    <n v="1119"/>
    <x v="1119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n v="1"/>
    <b v="0"/>
    <x v="6"/>
    <x v="17"/>
    <x v="144"/>
  </r>
  <r>
    <n v="1120"/>
    <x v="1120"/>
    <s v="Planet Ninjahwah is a highly anticipated futuristic action adventure game that will blow your mind!!"/>
    <x v="31"/>
    <x v="117"/>
    <x v="2"/>
    <x v="0"/>
    <x v="0"/>
    <n v="1319835400"/>
    <n v="1315947400"/>
    <b v="0"/>
    <n v="0"/>
    <b v="0"/>
    <x v="6"/>
    <x v="17"/>
    <x v="121"/>
  </r>
  <r>
    <n v="1121"/>
    <x v="1121"/>
    <s v="An action packed, side scrolling, platform jumping, laser shooting ADVENTURE that will be fun for everyone."/>
    <x v="65"/>
    <x v="792"/>
    <x v="2"/>
    <x v="0"/>
    <x v="0"/>
    <n v="1457904316"/>
    <n v="1455315916"/>
    <b v="0"/>
    <n v="5"/>
    <b v="0"/>
    <x v="6"/>
    <x v="17"/>
    <x v="812"/>
  </r>
  <r>
    <n v="1122"/>
    <x v="1122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n v="0"/>
    <b v="0"/>
    <x v="6"/>
    <x v="17"/>
    <x v="121"/>
  </r>
  <r>
    <n v="1123"/>
    <x v="1123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n v="3"/>
    <b v="0"/>
    <x v="6"/>
    <x v="17"/>
    <x v="813"/>
  </r>
  <r>
    <n v="1124"/>
    <x v="1124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n v="7"/>
    <b v="0"/>
    <x v="6"/>
    <x v="18"/>
    <x v="814"/>
  </r>
  <r>
    <n v="1125"/>
    <x v="1125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n v="0"/>
    <b v="0"/>
    <x v="6"/>
    <x v="18"/>
    <x v="121"/>
  </r>
  <r>
    <n v="1126"/>
    <x v="1126"/>
    <s v="Imagine a science class where the teacher walks in a says &quot;Take out your cell phone and play a game.&quot;"/>
    <x v="13"/>
    <x v="115"/>
    <x v="2"/>
    <x v="0"/>
    <x v="0"/>
    <n v="1468482694"/>
    <n v="1465890694"/>
    <b v="0"/>
    <n v="2"/>
    <b v="0"/>
    <x v="6"/>
    <x v="18"/>
    <x v="144"/>
  </r>
  <r>
    <n v="1127"/>
    <x v="1127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n v="23"/>
    <b v="0"/>
    <x v="6"/>
    <x v="18"/>
    <x v="815"/>
  </r>
  <r>
    <n v="1128"/>
    <x v="1128"/>
    <s v="#havingfunFTW"/>
    <x v="28"/>
    <x v="116"/>
    <x v="2"/>
    <x v="1"/>
    <x v="1"/>
    <n v="1407425717"/>
    <n v="1404833717"/>
    <b v="0"/>
    <n v="1"/>
    <b v="0"/>
    <x v="6"/>
    <x v="18"/>
    <x v="120"/>
  </r>
  <r>
    <n v="1129"/>
    <x v="1129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n v="2"/>
    <b v="0"/>
    <x v="6"/>
    <x v="18"/>
    <x v="678"/>
  </r>
  <r>
    <n v="1130"/>
    <x v="1130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n v="3"/>
    <b v="0"/>
    <x v="6"/>
    <x v="18"/>
    <x v="813"/>
  </r>
  <r>
    <n v="1131"/>
    <x v="1131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n v="0"/>
    <b v="0"/>
    <x v="6"/>
    <x v="18"/>
    <x v="121"/>
  </r>
  <r>
    <n v="1132"/>
    <x v="1132"/>
    <s v="One is a simple mobile game about exploring the connections between all living things. Featuring hand-painted art."/>
    <x v="3"/>
    <x v="794"/>
    <x v="2"/>
    <x v="5"/>
    <x v="5"/>
    <n v="1483238771"/>
    <n v="1480646771"/>
    <b v="0"/>
    <n v="13"/>
    <b v="0"/>
    <x v="6"/>
    <x v="18"/>
    <x v="816"/>
  </r>
  <r>
    <n v="1133"/>
    <x v="1133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n v="1"/>
    <b v="0"/>
    <x v="6"/>
    <x v="18"/>
    <x v="135"/>
  </r>
  <r>
    <n v="1134"/>
    <x v="1134"/>
    <s v="We are creating a new Mario Bro's style game called KFK:Original. It's challenging, fun and totally awesome!!!"/>
    <x v="31"/>
    <x v="116"/>
    <x v="2"/>
    <x v="2"/>
    <x v="2"/>
    <n v="1417235580"/>
    <n v="1416034228"/>
    <b v="0"/>
    <n v="1"/>
    <b v="0"/>
    <x v="6"/>
    <x v="18"/>
    <x v="120"/>
  </r>
  <r>
    <n v="1135"/>
    <x v="1135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n v="1"/>
    <b v="0"/>
    <x v="6"/>
    <x v="18"/>
    <x v="73"/>
  </r>
  <r>
    <n v="1136"/>
    <x v="1136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n v="6"/>
    <b v="0"/>
    <x v="6"/>
    <x v="18"/>
    <x v="817"/>
  </r>
  <r>
    <n v="1137"/>
    <x v="1137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n v="39"/>
    <b v="0"/>
    <x v="6"/>
    <x v="18"/>
    <x v="818"/>
  </r>
  <r>
    <n v="1138"/>
    <x v="1138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n v="4"/>
    <b v="0"/>
    <x v="6"/>
    <x v="18"/>
    <x v="672"/>
  </r>
  <r>
    <n v="1139"/>
    <x v="1139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n v="1"/>
    <b v="0"/>
    <x v="6"/>
    <x v="18"/>
    <x v="144"/>
  </r>
  <r>
    <n v="1140"/>
    <x v="1140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n v="0"/>
    <b v="0"/>
    <x v="6"/>
    <x v="18"/>
    <x v="121"/>
  </r>
  <r>
    <n v="1141"/>
    <x v="1141"/>
    <s v="I think this will be a great game!"/>
    <x v="2"/>
    <x v="117"/>
    <x v="2"/>
    <x v="12"/>
    <x v="3"/>
    <n v="1436460450"/>
    <n v="1433868450"/>
    <b v="0"/>
    <n v="0"/>
    <b v="0"/>
    <x v="6"/>
    <x v="18"/>
    <x v="121"/>
  </r>
  <r>
    <n v="1142"/>
    <x v="1142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n v="0"/>
    <b v="0"/>
    <x v="6"/>
    <x v="18"/>
    <x v="121"/>
  </r>
  <r>
    <n v="1143"/>
    <x v="1143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n v="8"/>
    <b v="0"/>
    <x v="6"/>
    <x v="18"/>
    <x v="819"/>
  </r>
  <r>
    <n v="1144"/>
    <x v="1144"/>
    <s v="We need your help to finish our food truck. We are building a BBQ Food Truck to serve competition style BBQ."/>
    <x v="219"/>
    <x v="117"/>
    <x v="2"/>
    <x v="0"/>
    <x v="0"/>
    <n v="1430281320"/>
    <n v="1427689320"/>
    <b v="0"/>
    <n v="0"/>
    <b v="0"/>
    <x v="7"/>
    <x v="19"/>
    <x v="121"/>
  </r>
  <r>
    <n v="1145"/>
    <x v="1145"/>
    <s v="Emphasizing locally and responsibly raised ingredients, serving delicious food! I need your help."/>
    <x v="58"/>
    <x v="173"/>
    <x v="2"/>
    <x v="0"/>
    <x v="0"/>
    <n v="1412272592"/>
    <n v="1407088592"/>
    <b v="0"/>
    <n v="1"/>
    <b v="0"/>
    <x v="7"/>
    <x v="19"/>
    <x v="101"/>
  </r>
  <r>
    <n v="1146"/>
    <x v="1146"/>
    <s v="Bringing the flavor of competition BBQ to small town Auburn with the ease of a big city food truck."/>
    <x v="12"/>
    <x v="798"/>
    <x v="2"/>
    <x v="0"/>
    <x v="0"/>
    <n v="1399071173"/>
    <n v="1395787973"/>
    <b v="0"/>
    <n v="12"/>
    <b v="0"/>
    <x v="7"/>
    <x v="19"/>
    <x v="820"/>
  </r>
  <r>
    <n v="1147"/>
    <x v="1147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n v="0"/>
    <b v="0"/>
    <x v="7"/>
    <x v="19"/>
    <x v="121"/>
  </r>
  <r>
    <n v="1148"/>
    <x v="1148"/>
    <s v="New local (Louisville, KY.) food truck with a refreshing spin on rolling kitchens."/>
    <x v="36"/>
    <x v="799"/>
    <x v="2"/>
    <x v="0"/>
    <x v="0"/>
    <n v="1480568781"/>
    <n v="1477973181"/>
    <b v="0"/>
    <n v="3"/>
    <b v="0"/>
    <x v="7"/>
    <x v="19"/>
    <x v="821"/>
  </r>
  <r>
    <n v="1149"/>
    <x v="1149"/>
    <s v="Bringing culturally diverse Floridian cuisine to the people!"/>
    <x v="63"/>
    <x v="735"/>
    <x v="2"/>
    <x v="0"/>
    <x v="0"/>
    <n v="1466096566"/>
    <n v="1463504566"/>
    <b v="0"/>
    <n v="2"/>
    <b v="0"/>
    <x v="7"/>
    <x v="19"/>
    <x v="822"/>
  </r>
  <r>
    <n v="1150"/>
    <x v="1150"/>
    <s v="Bringing delicious authentic and fusion Taiwanese Food to the West Coast."/>
    <x v="30"/>
    <x v="800"/>
    <x v="2"/>
    <x v="0"/>
    <x v="0"/>
    <n v="1452293675"/>
    <n v="1447109675"/>
    <b v="0"/>
    <n v="6"/>
    <b v="0"/>
    <x v="7"/>
    <x v="19"/>
    <x v="823"/>
  </r>
  <r>
    <n v="1151"/>
    <x v="1151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n v="0"/>
    <b v="0"/>
    <x v="7"/>
    <x v="19"/>
    <x v="121"/>
  </r>
  <r>
    <n v="1152"/>
    <x v="1152"/>
    <s v="Peruvian food truck with an LA twist."/>
    <x v="194"/>
    <x v="608"/>
    <x v="2"/>
    <x v="0"/>
    <x v="0"/>
    <n v="1431709312"/>
    <n v="1429117312"/>
    <b v="0"/>
    <n v="15"/>
    <b v="0"/>
    <x v="7"/>
    <x v="19"/>
    <x v="824"/>
  </r>
  <r>
    <n v="1153"/>
    <x v="1153"/>
    <s v="A mobile concession trailer for snow cones, ice cream, smoothies and more"/>
    <x v="6"/>
    <x v="155"/>
    <x v="2"/>
    <x v="0"/>
    <x v="0"/>
    <n v="1434647305"/>
    <n v="1432055305"/>
    <b v="0"/>
    <n v="1"/>
    <b v="0"/>
    <x v="7"/>
    <x v="19"/>
    <x v="73"/>
  </r>
  <r>
    <n v="1154"/>
    <x v="1154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n v="3"/>
    <b v="0"/>
    <x v="7"/>
    <x v="19"/>
    <x v="149"/>
  </r>
  <r>
    <n v="1155"/>
    <x v="1155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n v="8"/>
    <b v="0"/>
    <x v="7"/>
    <x v="19"/>
    <x v="825"/>
  </r>
  <r>
    <n v="1156"/>
    <x v="1156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n v="0"/>
    <b v="0"/>
    <x v="7"/>
    <x v="19"/>
    <x v="121"/>
  </r>
  <r>
    <n v="1157"/>
    <x v="1157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n v="3"/>
    <b v="0"/>
    <x v="7"/>
    <x v="19"/>
    <x v="679"/>
  </r>
  <r>
    <n v="1158"/>
    <x v="1158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n v="3"/>
    <b v="0"/>
    <x v="7"/>
    <x v="19"/>
    <x v="123"/>
  </r>
  <r>
    <n v="1159"/>
    <x v="1159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n v="0"/>
    <b v="0"/>
    <x v="7"/>
    <x v="19"/>
    <x v="121"/>
  </r>
  <r>
    <n v="1160"/>
    <x v="1160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n v="19"/>
    <b v="0"/>
    <x v="7"/>
    <x v="19"/>
    <x v="826"/>
  </r>
  <r>
    <n v="1161"/>
    <x v="1161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n v="0"/>
    <b v="0"/>
    <x v="7"/>
    <x v="19"/>
    <x v="121"/>
  </r>
  <r>
    <n v="1162"/>
    <x v="1162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n v="2"/>
    <b v="0"/>
    <x v="7"/>
    <x v="19"/>
    <x v="827"/>
  </r>
  <r>
    <n v="1163"/>
    <x v="1163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n v="0"/>
    <b v="0"/>
    <x v="7"/>
    <x v="19"/>
    <x v="121"/>
  </r>
  <r>
    <n v="1164"/>
    <x v="1164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n v="0"/>
    <b v="0"/>
    <x v="7"/>
    <x v="19"/>
    <x v="121"/>
  </r>
  <r>
    <n v="1165"/>
    <x v="1165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n v="25"/>
    <b v="0"/>
    <x v="7"/>
    <x v="19"/>
    <x v="828"/>
  </r>
  <r>
    <n v="1166"/>
    <x v="1166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n v="8"/>
    <b v="0"/>
    <x v="7"/>
    <x v="19"/>
    <x v="829"/>
  </r>
  <r>
    <n v="1167"/>
    <x v="1167"/>
    <s v="A mobile food truck serving up a Latino-inspired fusion cuisine using fresh, local, &amp; organic ingredients!"/>
    <x v="127"/>
    <x v="805"/>
    <x v="2"/>
    <x v="0"/>
    <x v="0"/>
    <n v="1410543495"/>
    <n v="1407865095"/>
    <b v="0"/>
    <n v="16"/>
    <b v="0"/>
    <x v="7"/>
    <x v="19"/>
    <x v="830"/>
  </r>
  <r>
    <n v="1168"/>
    <x v="1168"/>
    <s v="Simply fresh farm to table on wheels working close with local farms to ensure the highest of quality of product ."/>
    <x v="102"/>
    <x v="806"/>
    <x v="2"/>
    <x v="0"/>
    <x v="0"/>
    <n v="1474507065"/>
    <n v="1471915065"/>
    <b v="0"/>
    <n v="3"/>
    <b v="0"/>
    <x v="7"/>
    <x v="19"/>
    <x v="831"/>
  </r>
  <r>
    <n v="1169"/>
    <x v="1169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n v="3"/>
    <b v="0"/>
    <x v="7"/>
    <x v="19"/>
    <x v="161"/>
  </r>
  <r>
    <n v="1170"/>
    <x v="1170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n v="2"/>
    <b v="0"/>
    <x v="7"/>
    <x v="19"/>
    <x v="73"/>
  </r>
  <r>
    <n v="1171"/>
    <x v="1171"/>
    <s v="Tulsa's first true biodiesel, alternative energy powered food truck! Oh yeah, and delicious food!"/>
    <x v="31"/>
    <x v="379"/>
    <x v="2"/>
    <x v="0"/>
    <x v="0"/>
    <n v="1415909927"/>
    <n v="1414351127"/>
    <b v="0"/>
    <n v="1"/>
    <b v="0"/>
    <x v="7"/>
    <x v="19"/>
    <x v="380"/>
  </r>
  <r>
    <n v="1172"/>
    <x v="1172"/>
    <s v="Bringing YOUR favorite dog recipes to the streets."/>
    <x v="7"/>
    <x v="117"/>
    <x v="2"/>
    <x v="0"/>
    <x v="0"/>
    <n v="1408551752"/>
    <n v="1405959752"/>
    <b v="0"/>
    <n v="0"/>
    <b v="0"/>
    <x v="7"/>
    <x v="19"/>
    <x v="121"/>
  </r>
  <r>
    <n v="1173"/>
    <x v="1173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n v="1"/>
    <b v="0"/>
    <x v="7"/>
    <x v="19"/>
    <x v="179"/>
  </r>
  <r>
    <n v="1174"/>
    <x v="1174"/>
    <s v="Help me purchase a parking space to be the Burro's permanant home, I need your help to raise $15,000!"/>
    <x v="36"/>
    <x v="807"/>
    <x v="2"/>
    <x v="0"/>
    <x v="0"/>
    <n v="1462738327"/>
    <n v="1460146327"/>
    <b v="0"/>
    <n v="19"/>
    <b v="0"/>
    <x v="7"/>
    <x v="19"/>
    <x v="832"/>
  </r>
  <r>
    <n v="1175"/>
    <x v="1175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n v="9"/>
    <b v="0"/>
    <x v="7"/>
    <x v="19"/>
    <x v="177"/>
  </r>
  <r>
    <n v="1176"/>
    <x v="1176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n v="1"/>
    <b v="0"/>
    <x v="7"/>
    <x v="19"/>
    <x v="119"/>
  </r>
  <r>
    <n v="1177"/>
    <x v="1177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n v="0"/>
    <b v="0"/>
    <x v="7"/>
    <x v="19"/>
    <x v="121"/>
  </r>
  <r>
    <n v="1178"/>
    <x v="1178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n v="1"/>
    <b v="0"/>
    <x v="7"/>
    <x v="19"/>
    <x v="144"/>
  </r>
  <r>
    <n v="1179"/>
    <x v="1179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n v="5"/>
    <b v="0"/>
    <x v="7"/>
    <x v="19"/>
    <x v="833"/>
  </r>
  <r>
    <n v="1180"/>
    <x v="1180"/>
    <s v="We would like to start a military-themed food truck to serve the Battle Creek/Kalamazoo area."/>
    <x v="63"/>
    <x v="808"/>
    <x v="2"/>
    <x v="0"/>
    <x v="0"/>
    <n v="1403983314"/>
    <n v="1400786514"/>
    <b v="0"/>
    <n v="85"/>
    <b v="0"/>
    <x v="7"/>
    <x v="19"/>
    <x v="834"/>
  </r>
  <r>
    <n v="1181"/>
    <x v="1181"/>
    <s v="Bringing the best tacos to the streets of Chicago!"/>
    <x v="63"/>
    <x v="460"/>
    <x v="2"/>
    <x v="0"/>
    <x v="0"/>
    <n v="1425197321"/>
    <n v="1422605321"/>
    <b v="0"/>
    <n v="3"/>
    <b v="0"/>
    <x v="7"/>
    <x v="19"/>
    <x v="835"/>
  </r>
  <r>
    <n v="1182"/>
    <x v="1182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n v="4"/>
    <b v="0"/>
    <x v="7"/>
    <x v="19"/>
    <x v="678"/>
  </r>
  <r>
    <n v="1183"/>
    <x v="1183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n v="3"/>
    <b v="0"/>
    <x v="7"/>
    <x v="19"/>
    <x v="836"/>
  </r>
  <r>
    <n v="1184"/>
    <x v="1184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n v="375"/>
    <b v="1"/>
    <x v="8"/>
    <x v="20"/>
    <x v="837"/>
  </r>
  <r>
    <n v="1185"/>
    <x v="1185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n v="111"/>
    <b v="1"/>
    <x v="8"/>
    <x v="20"/>
    <x v="838"/>
  </r>
  <r>
    <n v="1186"/>
    <x v="1186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n v="123"/>
    <b v="1"/>
    <x v="8"/>
    <x v="20"/>
    <x v="839"/>
  </r>
  <r>
    <n v="1187"/>
    <x v="1187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n v="70"/>
    <b v="1"/>
    <x v="8"/>
    <x v="20"/>
    <x v="840"/>
  </r>
  <r>
    <n v="1188"/>
    <x v="1188"/>
    <s v="A photobook of young dancers and their inspiring stories, photographed in beautiful and unique locations."/>
    <x v="13"/>
    <x v="728"/>
    <x v="0"/>
    <x v="5"/>
    <x v="5"/>
    <n v="1482943740"/>
    <n v="1481129340"/>
    <b v="0"/>
    <n v="85"/>
    <b v="1"/>
    <x v="8"/>
    <x v="20"/>
    <x v="841"/>
  </r>
  <r>
    <n v="1189"/>
    <x v="1189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n v="86"/>
    <b v="1"/>
    <x v="8"/>
    <x v="20"/>
    <x v="842"/>
  </r>
  <r>
    <n v="1190"/>
    <x v="1190"/>
    <s v="A pairing of self portraiture and writing to shed light on the reality of life with chronic illness."/>
    <x v="2"/>
    <x v="815"/>
    <x v="0"/>
    <x v="0"/>
    <x v="0"/>
    <n v="1409500725"/>
    <n v="1406908725"/>
    <b v="0"/>
    <n v="13"/>
    <b v="1"/>
    <x v="8"/>
    <x v="20"/>
    <x v="843"/>
  </r>
  <r>
    <n v="1191"/>
    <x v="1191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n v="33"/>
    <b v="1"/>
    <x v="8"/>
    <x v="20"/>
    <x v="844"/>
  </r>
  <r>
    <n v="1192"/>
    <x v="1192"/>
    <s v="A macro landscape photography art book &amp; limited edition prints. A Make 100 project."/>
    <x v="213"/>
    <x v="817"/>
    <x v="0"/>
    <x v="1"/>
    <x v="1"/>
    <n v="1486814978"/>
    <n v="1484222978"/>
    <b v="0"/>
    <n v="15"/>
    <b v="1"/>
    <x v="8"/>
    <x v="20"/>
    <x v="845"/>
  </r>
  <r>
    <n v="1193"/>
    <x v="1193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n v="273"/>
    <b v="1"/>
    <x v="8"/>
    <x v="20"/>
    <x v="846"/>
  </r>
  <r>
    <n v="1194"/>
    <x v="1194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n v="714"/>
    <b v="1"/>
    <x v="8"/>
    <x v="20"/>
    <x v="847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n v="170"/>
    <b v="1"/>
    <x v="8"/>
    <x v="20"/>
    <x v="848"/>
  </r>
  <r>
    <n v="1196"/>
    <x v="1196"/>
    <s v="A book of male nudes photographed on location in Ibiza over the last 4 years."/>
    <x v="107"/>
    <x v="821"/>
    <x v="0"/>
    <x v="1"/>
    <x v="1"/>
    <n v="1450467539"/>
    <n v="1447875539"/>
    <b v="0"/>
    <n v="512"/>
    <b v="1"/>
    <x v="8"/>
    <x v="20"/>
    <x v="849"/>
  </r>
  <r>
    <n v="1197"/>
    <x v="1197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n v="314"/>
    <b v="1"/>
    <x v="8"/>
    <x v="20"/>
    <x v="850"/>
  </r>
  <r>
    <n v="1198"/>
    <x v="1198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n v="167"/>
    <b v="1"/>
    <x v="8"/>
    <x v="20"/>
    <x v="851"/>
  </r>
  <r>
    <n v="1199"/>
    <x v="1199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n v="9"/>
    <b v="1"/>
    <x v="8"/>
    <x v="20"/>
    <x v="852"/>
  </r>
  <r>
    <n v="1200"/>
    <x v="1200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n v="103"/>
    <b v="1"/>
    <x v="8"/>
    <x v="20"/>
    <x v="853"/>
  </r>
  <r>
    <n v="1201"/>
    <x v="1201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n v="111"/>
    <b v="1"/>
    <x v="8"/>
    <x v="20"/>
    <x v="854"/>
  </r>
  <r>
    <n v="1202"/>
    <x v="1202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n v="271"/>
    <b v="1"/>
    <x v="8"/>
    <x v="20"/>
    <x v="855"/>
  </r>
  <r>
    <n v="1203"/>
    <x v="1203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n v="101"/>
    <b v="1"/>
    <x v="8"/>
    <x v="20"/>
    <x v="856"/>
  </r>
  <r>
    <n v="1204"/>
    <x v="1204"/>
    <s v="A fine art book capturing the beauty of nature in the Western United States by landscape photographer Cheyne Walls."/>
    <x v="93"/>
    <x v="829"/>
    <x v="0"/>
    <x v="0"/>
    <x v="0"/>
    <n v="1449205200"/>
    <n v="1445363833"/>
    <b v="0"/>
    <n v="57"/>
    <b v="1"/>
    <x v="8"/>
    <x v="20"/>
    <x v="857"/>
  </r>
  <r>
    <n v="1205"/>
    <x v="1205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n v="62"/>
    <b v="1"/>
    <x v="8"/>
    <x v="20"/>
    <x v="858"/>
  </r>
  <r>
    <n v="1206"/>
    <x v="1206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n v="32"/>
    <b v="1"/>
    <x v="8"/>
    <x v="20"/>
    <x v="859"/>
  </r>
  <r>
    <n v="1207"/>
    <x v="1207"/>
    <s v="A humanistic photo book about ancestral &amp; post-modern Italy."/>
    <x v="227"/>
    <x v="832"/>
    <x v="0"/>
    <x v="13"/>
    <x v="3"/>
    <n v="1459418400"/>
    <n v="1456827573"/>
    <b v="0"/>
    <n v="141"/>
    <b v="1"/>
    <x v="8"/>
    <x v="20"/>
    <x v="860"/>
  </r>
  <r>
    <n v="1208"/>
    <x v="1208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n v="75"/>
    <b v="1"/>
    <x v="8"/>
    <x v="20"/>
    <x v="861"/>
  </r>
  <r>
    <n v="1209"/>
    <x v="1209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n v="46"/>
    <b v="1"/>
    <x v="8"/>
    <x v="20"/>
    <x v="862"/>
  </r>
  <r>
    <n v="1210"/>
    <x v="1210"/>
    <s v="En fotobok om livet i det enda andra GÃ¶teborg i vÃ¤rlden"/>
    <x v="22"/>
    <x v="835"/>
    <x v="0"/>
    <x v="11"/>
    <x v="9"/>
    <n v="1433106000"/>
    <n v="1431124572"/>
    <b v="0"/>
    <n v="103"/>
    <b v="1"/>
    <x v="8"/>
    <x v="20"/>
    <x v="863"/>
  </r>
  <r>
    <n v="1211"/>
    <x v="1211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n v="6"/>
    <b v="1"/>
    <x v="8"/>
    <x v="20"/>
    <x v="864"/>
  </r>
  <r>
    <n v="1212"/>
    <x v="1212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n v="83"/>
    <b v="1"/>
    <x v="8"/>
    <x v="20"/>
    <x v="865"/>
  </r>
  <r>
    <n v="1213"/>
    <x v="1213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n v="108"/>
    <b v="1"/>
    <x v="8"/>
    <x v="20"/>
    <x v="866"/>
  </r>
  <r>
    <n v="1214"/>
    <x v="1214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n v="25"/>
    <b v="1"/>
    <x v="8"/>
    <x v="20"/>
    <x v="867"/>
  </r>
  <r>
    <n v="1215"/>
    <x v="1215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n v="549"/>
    <b v="1"/>
    <x v="8"/>
    <x v="20"/>
    <x v="868"/>
  </r>
  <r>
    <n v="1216"/>
    <x v="1216"/>
    <s v="A fine art photography book taking a new look at the art of bonsai."/>
    <x v="32"/>
    <x v="840"/>
    <x v="0"/>
    <x v="0"/>
    <x v="0"/>
    <n v="1443826980"/>
    <n v="1441032457"/>
    <b v="0"/>
    <n v="222"/>
    <b v="1"/>
    <x v="8"/>
    <x v="20"/>
    <x v="869"/>
  </r>
  <r>
    <n v="1217"/>
    <x v="1217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n v="183"/>
    <b v="1"/>
    <x v="8"/>
    <x v="20"/>
    <x v="870"/>
  </r>
  <r>
    <n v="1218"/>
    <x v="1218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n v="89"/>
    <b v="1"/>
    <x v="8"/>
    <x v="20"/>
    <x v="871"/>
  </r>
  <r>
    <n v="1219"/>
    <x v="1219"/>
    <s v="The Box is a fine art book of Ron Amato's innovative and seductive photography project."/>
    <x v="229"/>
    <x v="843"/>
    <x v="0"/>
    <x v="0"/>
    <x v="0"/>
    <n v="1476961513"/>
    <n v="1474369513"/>
    <b v="0"/>
    <n v="253"/>
    <b v="1"/>
    <x v="8"/>
    <x v="20"/>
    <x v="872"/>
  </r>
  <r>
    <n v="1220"/>
    <x v="1220"/>
    <s v="A beautiful photo art book of portraits and conversations with people that may expand your idea of gender."/>
    <x v="36"/>
    <x v="844"/>
    <x v="0"/>
    <x v="12"/>
    <x v="3"/>
    <n v="1440515112"/>
    <n v="1437923112"/>
    <b v="0"/>
    <n v="140"/>
    <b v="1"/>
    <x v="8"/>
    <x v="20"/>
    <x v="873"/>
  </r>
  <r>
    <n v="1221"/>
    <x v="1221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n v="103"/>
    <b v="1"/>
    <x v="8"/>
    <x v="20"/>
    <x v="874"/>
  </r>
  <r>
    <n v="1222"/>
    <x v="1222"/>
    <s v="Project Pilgrim is my effort to work towards normalizing mental health."/>
    <x v="23"/>
    <x v="846"/>
    <x v="0"/>
    <x v="5"/>
    <x v="5"/>
    <n v="1459483200"/>
    <n v="1456852647"/>
    <b v="0"/>
    <n v="138"/>
    <b v="1"/>
    <x v="8"/>
    <x v="20"/>
    <x v="875"/>
  </r>
  <r>
    <n v="1223"/>
    <x v="1223"/>
    <s v="A photography book focusing on the people rather than the nature at Yosemite National Park."/>
    <x v="230"/>
    <x v="847"/>
    <x v="0"/>
    <x v="0"/>
    <x v="0"/>
    <n v="1478754909"/>
    <n v="1476159309"/>
    <b v="0"/>
    <n v="191"/>
    <b v="1"/>
    <x v="8"/>
    <x v="20"/>
    <x v="876"/>
  </r>
  <r>
    <n v="1224"/>
    <x v="1224"/>
    <s v="Modern Celtic influenced CD.  Help me finish what I started before the stroke."/>
    <x v="36"/>
    <x v="848"/>
    <x v="1"/>
    <x v="0"/>
    <x v="0"/>
    <n v="1402060302"/>
    <n v="1396876302"/>
    <b v="0"/>
    <n v="18"/>
    <b v="0"/>
    <x v="4"/>
    <x v="21"/>
    <x v="877"/>
  </r>
  <r>
    <n v="1225"/>
    <x v="1225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n v="3"/>
    <b v="0"/>
    <x v="4"/>
    <x v="21"/>
    <x v="878"/>
  </r>
  <r>
    <n v="1226"/>
    <x v="1226"/>
    <s v="Pavlo will be independently filming his second full length PBS Special and DVD in May with director George Veras"/>
    <x v="63"/>
    <x v="850"/>
    <x v="1"/>
    <x v="0"/>
    <x v="0"/>
    <n v="1398042000"/>
    <n v="1395089981"/>
    <b v="0"/>
    <n v="40"/>
    <b v="0"/>
    <x v="4"/>
    <x v="21"/>
    <x v="879"/>
  </r>
  <r>
    <n v="1227"/>
    <x v="1227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n v="0"/>
    <b v="0"/>
    <x v="4"/>
    <x v="21"/>
    <x v="121"/>
  </r>
  <r>
    <n v="1228"/>
    <x v="1228"/>
    <s v="Kat is partnering with Kickstarter to raise the funds to complete her first solo World music CD &quot;Gypsy&quot;!"/>
    <x v="10"/>
    <x v="159"/>
    <x v="1"/>
    <x v="0"/>
    <x v="0"/>
    <n v="1317231008"/>
    <n v="1312047008"/>
    <b v="0"/>
    <n v="24"/>
    <b v="0"/>
    <x v="4"/>
    <x v="21"/>
    <x v="880"/>
  </r>
  <r>
    <n v="1229"/>
    <x v="1229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n v="1"/>
    <b v="0"/>
    <x v="4"/>
    <x v="21"/>
    <x v="380"/>
  </r>
  <r>
    <n v="1230"/>
    <x v="1230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n v="0"/>
    <b v="0"/>
    <x v="4"/>
    <x v="21"/>
    <x v="121"/>
  </r>
  <r>
    <n v="1231"/>
    <x v="1231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n v="0"/>
    <b v="0"/>
    <x v="4"/>
    <x v="21"/>
    <x v="121"/>
  </r>
  <r>
    <n v="1232"/>
    <x v="1232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n v="1"/>
    <b v="0"/>
    <x v="4"/>
    <x v="21"/>
    <x v="375"/>
  </r>
  <r>
    <n v="1233"/>
    <x v="1233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n v="6"/>
    <b v="0"/>
    <x v="4"/>
    <x v="21"/>
    <x v="845"/>
  </r>
  <r>
    <n v="1234"/>
    <x v="1234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n v="0"/>
    <b v="0"/>
    <x v="4"/>
    <x v="21"/>
    <x v="121"/>
  </r>
  <r>
    <n v="1235"/>
    <x v="1235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n v="6"/>
    <b v="0"/>
    <x v="4"/>
    <x v="21"/>
    <x v="431"/>
  </r>
  <r>
    <n v="1236"/>
    <x v="1236"/>
    <s v="Raising money to give the musicians their due."/>
    <x v="30"/>
    <x v="117"/>
    <x v="1"/>
    <x v="0"/>
    <x v="0"/>
    <n v="1343491200"/>
    <n v="1342801164"/>
    <b v="0"/>
    <n v="0"/>
    <b v="0"/>
    <x v="4"/>
    <x v="21"/>
    <x v="121"/>
  </r>
  <r>
    <n v="1237"/>
    <x v="1237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n v="0"/>
    <b v="0"/>
    <x v="4"/>
    <x v="21"/>
    <x v="121"/>
  </r>
  <r>
    <n v="1238"/>
    <x v="1238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n v="3"/>
    <b v="0"/>
    <x v="4"/>
    <x v="21"/>
    <x v="881"/>
  </r>
  <r>
    <n v="1239"/>
    <x v="1239"/>
    <s v="Please consider helping us with our new CD and Riverdance Tour"/>
    <x v="30"/>
    <x v="117"/>
    <x v="1"/>
    <x v="0"/>
    <x v="0"/>
    <n v="1325804767"/>
    <n v="1323212767"/>
    <b v="0"/>
    <n v="0"/>
    <b v="0"/>
    <x v="4"/>
    <x v="21"/>
    <x v="121"/>
  </r>
  <r>
    <n v="1240"/>
    <x v="1240"/>
    <s v="Sharing positive vibes of Peace, Love &amp; Unity with the World through conscious Reggae Music!"/>
    <x v="6"/>
    <x v="854"/>
    <x v="1"/>
    <x v="0"/>
    <x v="0"/>
    <n v="1373665860"/>
    <n v="1368579457"/>
    <b v="0"/>
    <n v="8"/>
    <b v="0"/>
    <x v="4"/>
    <x v="21"/>
    <x v="882"/>
  </r>
  <r>
    <n v="1241"/>
    <x v="1241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n v="34"/>
    <b v="0"/>
    <x v="4"/>
    <x v="21"/>
    <x v="883"/>
  </r>
  <r>
    <n v="1242"/>
    <x v="1242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n v="1"/>
    <b v="0"/>
    <x v="4"/>
    <x v="21"/>
    <x v="144"/>
  </r>
  <r>
    <n v="1243"/>
    <x v="1243"/>
    <s v="California's premier Latino cultural festival - music, theatre, film, workshops, visual arts, cuisine and more!"/>
    <x v="14"/>
    <x v="856"/>
    <x v="1"/>
    <x v="0"/>
    <x v="0"/>
    <n v="1310158800"/>
    <n v="1304888771"/>
    <b v="0"/>
    <n v="38"/>
    <b v="0"/>
    <x v="4"/>
    <x v="21"/>
    <x v="884"/>
  </r>
  <r>
    <n v="1244"/>
    <x v="1244"/>
    <s v="THEATRUM MUNDI releases DEBUT ALBUM! Pre-order &quot;The Eyes of the Realm&quot; and help make it happen!"/>
    <x v="13"/>
    <x v="857"/>
    <x v="0"/>
    <x v="0"/>
    <x v="0"/>
    <n v="1366664400"/>
    <n v="1363981723"/>
    <b v="1"/>
    <n v="45"/>
    <b v="1"/>
    <x v="4"/>
    <x v="11"/>
    <x v="885"/>
  </r>
  <r>
    <n v="1245"/>
    <x v="1245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n v="17"/>
    <b v="1"/>
    <x v="4"/>
    <x v="11"/>
    <x v="886"/>
  </r>
  <r>
    <n v="1246"/>
    <x v="1246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n v="31"/>
    <b v="1"/>
    <x v="4"/>
    <x v="11"/>
    <x v="887"/>
  </r>
  <r>
    <n v="1247"/>
    <x v="1247"/>
    <s v="BRAIN DEAD is going to record their debut EP and they need your help, Bozos!"/>
    <x v="8"/>
    <x v="860"/>
    <x v="0"/>
    <x v="0"/>
    <x v="0"/>
    <n v="1367823655"/>
    <n v="1365231655"/>
    <b v="1"/>
    <n v="50"/>
    <b v="1"/>
    <x v="4"/>
    <x v="11"/>
    <x v="888"/>
  </r>
  <r>
    <n v="1248"/>
    <x v="1248"/>
    <s v="The Vandies make pop rock in glorious Portland, Oregon. Help us fund our first full length album!"/>
    <x v="30"/>
    <x v="861"/>
    <x v="0"/>
    <x v="0"/>
    <x v="0"/>
    <n v="1402642740"/>
    <n v="1399563953"/>
    <b v="1"/>
    <n v="59"/>
    <b v="1"/>
    <x v="4"/>
    <x v="11"/>
    <x v="889"/>
  </r>
  <r>
    <n v="1249"/>
    <x v="1249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n v="81"/>
    <b v="1"/>
    <x v="4"/>
    <x v="11"/>
    <x v="890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n v="508"/>
    <b v="1"/>
    <x v="4"/>
    <x v="11"/>
    <x v="891"/>
  </r>
  <r>
    <n v="1251"/>
    <x v="1251"/>
    <s v="A tour of europe with 3 memphis artist, Jack Oblivian, Harlan T Bobo and Shawn Cripps."/>
    <x v="12"/>
    <x v="864"/>
    <x v="0"/>
    <x v="0"/>
    <x v="0"/>
    <n v="1316979167"/>
    <n v="1311795167"/>
    <b v="1"/>
    <n v="74"/>
    <b v="1"/>
    <x v="4"/>
    <x v="11"/>
    <x v="892"/>
  </r>
  <r>
    <n v="1252"/>
    <x v="1252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n v="141"/>
    <b v="1"/>
    <x v="4"/>
    <x v="11"/>
    <x v="893"/>
  </r>
  <r>
    <n v="1253"/>
    <x v="1253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n v="711"/>
    <b v="1"/>
    <x v="4"/>
    <x v="11"/>
    <x v="894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n v="141"/>
    <b v="1"/>
    <x v="4"/>
    <x v="11"/>
    <x v="895"/>
  </r>
  <r>
    <n v="1255"/>
    <x v="1255"/>
    <s v="Let the Space Bards abduct you on a quirky musical journey about two aliens struggling to fit in on planet Earth."/>
    <x v="9"/>
    <x v="868"/>
    <x v="0"/>
    <x v="0"/>
    <x v="0"/>
    <n v="1385932652"/>
    <n v="1383337052"/>
    <b v="1"/>
    <n v="109"/>
    <b v="1"/>
    <x v="4"/>
    <x v="11"/>
    <x v="896"/>
  </r>
  <r>
    <n v="1256"/>
    <x v="1256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n v="361"/>
    <b v="1"/>
    <x v="4"/>
    <x v="11"/>
    <x v="897"/>
  </r>
  <r>
    <n v="1257"/>
    <x v="1257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n v="176"/>
    <b v="1"/>
    <x v="4"/>
    <x v="11"/>
    <x v="898"/>
  </r>
  <r>
    <n v="1258"/>
    <x v="1258"/>
    <s v="Mustard Plug needs help funding their new record.  Please help the Grand Rapids, MI band put out their 7th record!"/>
    <x v="14"/>
    <x v="871"/>
    <x v="0"/>
    <x v="0"/>
    <x v="0"/>
    <n v="1377960012"/>
    <n v="1375368012"/>
    <b v="1"/>
    <n v="670"/>
    <b v="1"/>
    <x v="4"/>
    <x v="11"/>
    <x v="899"/>
  </r>
  <r>
    <n v="1259"/>
    <x v="1259"/>
    <s v="Falling From One is currently in the studio recording their first CD and they need your help!"/>
    <x v="30"/>
    <x v="872"/>
    <x v="0"/>
    <x v="0"/>
    <x v="0"/>
    <n v="1402286340"/>
    <n v="1399504664"/>
    <b v="1"/>
    <n v="96"/>
    <b v="1"/>
    <x v="4"/>
    <x v="11"/>
    <x v="900"/>
  </r>
  <r>
    <n v="1260"/>
    <x v="1260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n v="74"/>
    <b v="1"/>
    <x v="4"/>
    <x v="11"/>
    <x v="901"/>
  </r>
  <r>
    <n v="1261"/>
    <x v="1261"/>
    <s v="We just recorded a stellar EP and we're trying to put it out on vinyl.  Can you help these punx out?"/>
    <x v="13"/>
    <x v="874"/>
    <x v="0"/>
    <x v="0"/>
    <x v="0"/>
    <n v="1390983227"/>
    <n v="1388391227"/>
    <b v="1"/>
    <n v="52"/>
    <b v="1"/>
    <x v="4"/>
    <x v="11"/>
    <x v="902"/>
  </r>
  <r>
    <n v="1262"/>
    <x v="1262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n v="105"/>
    <b v="1"/>
    <x v="4"/>
    <x v="11"/>
    <x v="903"/>
  </r>
  <r>
    <n v="1263"/>
    <x v="1263"/>
    <s v="A fresh batch of chaos from Toledo, Ohio's reggae-rockers, Tropic Bombs!"/>
    <x v="15"/>
    <x v="137"/>
    <x v="0"/>
    <x v="0"/>
    <x v="0"/>
    <n v="1396054800"/>
    <n v="1393034470"/>
    <b v="1"/>
    <n v="41"/>
    <b v="1"/>
    <x v="4"/>
    <x v="11"/>
    <x v="904"/>
  </r>
  <r>
    <n v="1264"/>
    <x v="1264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n v="34"/>
    <b v="1"/>
    <x v="4"/>
    <x v="11"/>
    <x v="905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n v="66"/>
    <b v="1"/>
    <x v="4"/>
    <x v="11"/>
    <x v="906"/>
  </r>
  <r>
    <n v="1266"/>
    <x v="1266"/>
    <s v="We are looking to record our first EP produced by Aaron Harris (ISIS/Palms) at Studio West."/>
    <x v="196"/>
    <x v="878"/>
    <x v="0"/>
    <x v="0"/>
    <x v="0"/>
    <n v="1389474145"/>
    <n v="1386882145"/>
    <b v="1"/>
    <n v="50"/>
    <b v="1"/>
    <x v="4"/>
    <x v="11"/>
    <x v="907"/>
  </r>
  <r>
    <n v="1267"/>
    <x v="1267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n v="159"/>
    <b v="1"/>
    <x v="4"/>
    <x v="11"/>
    <x v="908"/>
  </r>
  <r>
    <n v="1268"/>
    <x v="1268"/>
    <s v="Full Devil Jacket Is releasing their first record in over 12 yrs and we want you to be a part of it!"/>
    <x v="14"/>
    <x v="704"/>
    <x v="0"/>
    <x v="0"/>
    <x v="0"/>
    <n v="1379708247"/>
    <n v="1377116247"/>
    <b v="1"/>
    <n v="182"/>
    <b v="1"/>
    <x v="4"/>
    <x v="11"/>
    <x v="909"/>
  </r>
  <r>
    <n v="1269"/>
    <x v="1269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n v="206"/>
    <b v="1"/>
    <x v="4"/>
    <x v="11"/>
    <x v="910"/>
  </r>
  <r>
    <n v="1270"/>
    <x v="1270"/>
    <s v="We make awake metal using violins in place of guitars and want to record a full length album."/>
    <x v="3"/>
    <x v="881"/>
    <x v="0"/>
    <x v="0"/>
    <x v="0"/>
    <n v="1332704042"/>
    <n v="1327523642"/>
    <b v="1"/>
    <n v="169"/>
    <b v="1"/>
    <x v="4"/>
    <x v="11"/>
    <x v="911"/>
  </r>
  <r>
    <n v="1271"/>
    <x v="1271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n v="31"/>
    <b v="1"/>
    <x v="4"/>
    <x v="11"/>
    <x v="912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n v="28"/>
    <b v="1"/>
    <x v="4"/>
    <x v="11"/>
    <x v="913"/>
  </r>
  <r>
    <n v="1273"/>
    <x v="1273"/>
    <s v="Run Coyote is raising funds to produce their debut album - &quot;Youth Haunts&quot; - on vinyl LP and CD"/>
    <x v="23"/>
    <x v="884"/>
    <x v="0"/>
    <x v="5"/>
    <x v="5"/>
    <n v="1409506291"/>
    <n v="1406914291"/>
    <b v="1"/>
    <n v="54"/>
    <b v="1"/>
    <x v="4"/>
    <x v="11"/>
    <x v="468"/>
  </r>
  <r>
    <n v="1274"/>
    <x v="1274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n v="467"/>
    <b v="1"/>
    <x v="4"/>
    <x v="11"/>
    <x v="914"/>
  </r>
  <r>
    <n v="1275"/>
    <x v="1275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n v="389"/>
    <b v="1"/>
    <x v="4"/>
    <x v="11"/>
    <x v="915"/>
  </r>
  <r>
    <n v="1276"/>
    <x v="1276"/>
    <s v="Sponsor this Brooklyn punk band's debut seven-inch, MR. DREAM GOES TO JAIL."/>
    <x v="9"/>
    <x v="887"/>
    <x v="0"/>
    <x v="0"/>
    <x v="0"/>
    <n v="1251777600"/>
    <n v="1247504047"/>
    <b v="1"/>
    <n v="68"/>
    <b v="1"/>
    <x v="4"/>
    <x v="11"/>
    <x v="916"/>
  </r>
  <r>
    <n v="1277"/>
    <x v="1277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n v="413"/>
    <b v="1"/>
    <x v="4"/>
    <x v="11"/>
    <x v="917"/>
  </r>
  <r>
    <n v="1278"/>
    <x v="1278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n v="190"/>
    <b v="1"/>
    <x v="4"/>
    <x v="11"/>
    <x v="918"/>
  </r>
  <r>
    <n v="1279"/>
    <x v="1279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n v="189"/>
    <b v="1"/>
    <x v="4"/>
    <x v="11"/>
    <x v="919"/>
  </r>
  <r>
    <n v="1280"/>
    <x v="1280"/>
    <s v="Nothing More is recording their forthcoming record and needs to join forces with you to make this album HUGE! "/>
    <x v="36"/>
    <x v="891"/>
    <x v="0"/>
    <x v="0"/>
    <x v="0"/>
    <n v="1299003054"/>
    <n v="1291227054"/>
    <b v="1"/>
    <n v="130"/>
    <b v="1"/>
    <x v="4"/>
    <x v="11"/>
    <x v="920"/>
  </r>
  <r>
    <n v="1281"/>
    <x v="1281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n v="74"/>
    <b v="1"/>
    <x v="4"/>
    <x v="11"/>
    <x v="921"/>
  </r>
  <r>
    <n v="1282"/>
    <x v="1282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n v="274"/>
    <b v="1"/>
    <x v="4"/>
    <x v="11"/>
    <x v="922"/>
  </r>
  <r>
    <n v="1283"/>
    <x v="1283"/>
    <s v="Our 3rd album is halfway complete, but we need your help to record, mix and master the final product!"/>
    <x v="28"/>
    <x v="894"/>
    <x v="0"/>
    <x v="0"/>
    <x v="0"/>
    <n v="1362974400"/>
    <n v="1360948389"/>
    <b v="1"/>
    <n v="22"/>
    <b v="1"/>
    <x v="4"/>
    <x v="11"/>
    <x v="923"/>
  </r>
  <r>
    <n v="1284"/>
    <x v="1284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n v="31"/>
    <b v="1"/>
    <x v="1"/>
    <x v="6"/>
    <x v="774"/>
  </r>
  <r>
    <n v="1285"/>
    <x v="1285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n v="63"/>
    <b v="1"/>
    <x v="1"/>
    <x v="6"/>
    <x v="924"/>
  </r>
  <r>
    <n v="1286"/>
    <x v="1286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n v="20"/>
    <b v="1"/>
    <x v="1"/>
    <x v="6"/>
    <x v="925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n v="25"/>
    <b v="1"/>
    <x v="1"/>
    <x v="6"/>
    <x v="926"/>
  </r>
  <r>
    <n v="1288"/>
    <x v="1288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n v="61"/>
    <b v="1"/>
    <x v="1"/>
    <x v="6"/>
    <x v="927"/>
  </r>
  <r>
    <n v="1289"/>
    <x v="1289"/>
    <s v="A chilling original Edwardian Comedy of errors and foolishness made for the Patrick Henry College stage."/>
    <x v="15"/>
    <x v="367"/>
    <x v="0"/>
    <x v="0"/>
    <x v="0"/>
    <n v="1483499645"/>
    <n v="1480907645"/>
    <b v="0"/>
    <n v="52"/>
    <b v="1"/>
    <x v="1"/>
    <x v="6"/>
    <x v="928"/>
  </r>
  <r>
    <n v="1290"/>
    <x v="1290"/>
    <s v="Sometimes your Heart has to STOP for your Life to START."/>
    <x v="8"/>
    <x v="900"/>
    <x v="0"/>
    <x v="0"/>
    <x v="0"/>
    <n v="1429772340"/>
    <n v="1427121931"/>
    <b v="0"/>
    <n v="86"/>
    <b v="1"/>
    <x v="1"/>
    <x v="6"/>
    <x v="929"/>
  </r>
  <r>
    <n v="1291"/>
    <x v="1291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n v="42"/>
    <b v="1"/>
    <x v="1"/>
    <x v="6"/>
    <x v="930"/>
  </r>
  <r>
    <n v="1292"/>
    <x v="1292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n v="52"/>
    <b v="1"/>
    <x v="1"/>
    <x v="6"/>
    <x v="931"/>
  </r>
  <r>
    <n v="1293"/>
    <x v="1293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n v="120"/>
    <b v="1"/>
    <x v="1"/>
    <x v="6"/>
    <x v="932"/>
  </r>
  <r>
    <n v="1294"/>
    <x v="1294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n v="22"/>
    <b v="1"/>
    <x v="1"/>
    <x v="6"/>
    <x v="933"/>
  </r>
  <r>
    <n v="1295"/>
    <x v="1295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n v="64"/>
    <b v="1"/>
    <x v="1"/>
    <x v="6"/>
    <x v="934"/>
  </r>
  <r>
    <n v="1296"/>
    <x v="1296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n v="23"/>
    <b v="1"/>
    <x v="1"/>
    <x v="6"/>
    <x v="935"/>
  </r>
  <r>
    <n v="1297"/>
    <x v="1297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n v="238"/>
    <b v="1"/>
    <x v="1"/>
    <x v="6"/>
    <x v="936"/>
  </r>
  <r>
    <n v="1298"/>
    <x v="1298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n v="33"/>
    <b v="1"/>
    <x v="1"/>
    <x v="6"/>
    <x v="937"/>
  </r>
  <r>
    <n v="1299"/>
    <x v="1299"/>
    <s v="A new work inspired by the classic novel and created by Dallas teens under the direction of professional artists."/>
    <x v="8"/>
    <x v="908"/>
    <x v="0"/>
    <x v="0"/>
    <x v="0"/>
    <n v="1436902359"/>
    <n v="1434310359"/>
    <b v="0"/>
    <n v="32"/>
    <b v="1"/>
    <x v="1"/>
    <x v="6"/>
    <x v="938"/>
  </r>
  <r>
    <n v="1300"/>
    <x v="1300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n v="24"/>
    <b v="1"/>
    <x v="1"/>
    <x v="6"/>
    <x v="939"/>
  </r>
  <r>
    <n v="1301"/>
    <x v="1301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n v="29"/>
    <b v="1"/>
    <x v="1"/>
    <x v="6"/>
    <x v="940"/>
  </r>
  <r>
    <n v="1302"/>
    <x v="1302"/>
    <s v="Boys of a Certain Age is a unique and special show that we're trying to remount in New York City in 2017."/>
    <x v="30"/>
    <x v="911"/>
    <x v="0"/>
    <x v="0"/>
    <x v="0"/>
    <n v="1480559011"/>
    <n v="1477963411"/>
    <b v="0"/>
    <n v="50"/>
    <b v="1"/>
    <x v="1"/>
    <x v="6"/>
    <x v="73"/>
  </r>
  <r>
    <n v="1303"/>
    <x v="1303"/>
    <s v="Groundbreaking queer theatre."/>
    <x v="8"/>
    <x v="912"/>
    <x v="0"/>
    <x v="1"/>
    <x v="1"/>
    <n v="1469962800"/>
    <n v="1468578920"/>
    <b v="0"/>
    <n v="108"/>
    <b v="1"/>
    <x v="1"/>
    <x v="6"/>
    <x v="941"/>
  </r>
  <r>
    <n v="1304"/>
    <x v="1304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n v="104"/>
    <b v="0"/>
    <x v="2"/>
    <x v="8"/>
    <x v="942"/>
  </r>
  <r>
    <n v="1305"/>
    <x v="1305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n v="86"/>
    <b v="0"/>
    <x v="2"/>
    <x v="8"/>
    <x v="330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n v="356"/>
    <b v="0"/>
    <x v="2"/>
    <x v="8"/>
    <x v="943"/>
  </r>
  <r>
    <n v="1307"/>
    <x v="1307"/>
    <s v="Get VR to Everyone with Mailable, Ready to Use Viewers"/>
    <x v="63"/>
    <x v="916"/>
    <x v="1"/>
    <x v="0"/>
    <x v="0"/>
    <n v="1455710679"/>
    <n v="1453118679"/>
    <b v="0"/>
    <n v="45"/>
    <b v="0"/>
    <x v="2"/>
    <x v="8"/>
    <x v="944"/>
  </r>
  <r>
    <n v="1308"/>
    <x v="1308"/>
    <s v="Boost Band, a wristband that charges any device"/>
    <x v="3"/>
    <x v="917"/>
    <x v="1"/>
    <x v="0"/>
    <x v="0"/>
    <n v="1475937812"/>
    <n v="1472481812"/>
    <b v="0"/>
    <n v="38"/>
    <b v="0"/>
    <x v="2"/>
    <x v="8"/>
    <x v="945"/>
  </r>
  <r>
    <n v="1309"/>
    <x v="1309"/>
    <s v="Wicked fun and built for excitement, CORE is the safest and most versatile speaker you've ever worn."/>
    <x v="236"/>
    <x v="918"/>
    <x v="1"/>
    <x v="0"/>
    <x v="0"/>
    <n v="1444943468"/>
    <n v="1441919468"/>
    <b v="0"/>
    <n v="35"/>
    <b v="0"/>
    <x v="2"/>
    <x v="8"/>
    <x v="946"/>
  </r>
  <r>
    <n v="1310"/>
    <x v="1310"/>
    <s v="An essential hoodie that holds all sized smart phones and keep your headphone wires tangle free."/>
    <x v="22"/>
    <x v="109"/>
    <x v="1"/>
    <x v="0"/>
    <x v="0"/>
    <n v="1471622450"/>
    <n v="1467734450"/>
    <b v="0"/>
    <n v="24"/>
    <b v="0"/>
    <x v="2"/>
    <x v="8"/>
    <x v="947"/>
  </r>
  <r>
    <n v="1311"/>
    <x v="1311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n v="100"/>
    <b v="0"/>
    <x v="2"/>
    <x v="8"/>
    <x v="948"/>
  </r>
  <r>
    <n v="1312"/>
    <x v="1312"/>
    <s v="People loved the original Black and Gray GoSolo hats and asked for more. So we received sample for 3 more colors!"/>
    <x v="210"/>
    <x v="920"/>
    <x v="1"/>
    <x v="0"/>
    <x v="0"/>
    <n v="1429375922"/>
    <n v="1426783922"/>
    <b v="0"/>
    <n v="1"/>
    <b v="0"/>
    <x v="2"/>
    <x v="8"/>
    <x v="138"/>
  </r>
  <r>
    <n v="1313"/>
    <x v="1313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n v="122"/>
    <b v="0"/>
    <x v="2"/>
    <x v="8"/>
    <x v="949"/>
  </r>
  <r>
    <n v="1314"/>
    <x v="1314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n v="11"/>
    <b v="0"/>
    <x v="2"/>
    <x v="8"/>
    <x v="950"/>
  </r>
  <r>
    <n v="1315"/>
    <x v="1315"/>
    <s v="Zoom will happen - THANK YOU! Received outside funding due amazing early success!"/>
    <x v="57"/>
    <x v="923"/>
    <x v="1"/>
    <x v="0"/>
    <x v="0"/>
    <n v="1446771600"/>
    <n v="1443700648"/>
    <b v="0"/>
    <n v="248"/>
    <b v="0"/>
    <x v="2"/>
    <x v="8"/>
    <x v="951"/>
  </r>
  <r>
    <n v="1316"/>
    <x v="1316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n v="1"/>
    <b v="0"/>
    <x v="2"/>
    <x v="8"/>
    <x v="120"/>
  </r>
  <r>
    <n v="1317"/>
    <x v="1317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n v="19"/>
    <b v="0"/>
    <x v="2"/>
    <x v="8"/>
    <x v="952"/>
  </r>
  <r>
    <n v="1318"/>
    <x v="1318"/>
    <s v="Your Dog's Best Friend._x000a_Revolutionize the way you care about your pups and brings you peace of mind."/>
    <x v="79"/>
    <x v="925"/>
    <x v="1"/>
    <x v="0"/>
    <x v="0"/>
    <n v="1420938172"/>
    <n v="1418346172"/>
    <b v="0"/>
    <n v="135"/>
    <b v="0"/>
    <x v="2"/>
    <x v="8"/>
    <x v="953"/>
  </r>
  <r>
    <n v="1319"/>
    <x v="1319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n v="9"/>
    <b v="0"/>
    <x v="2"/>
    <x v="8"/>
    <x v="954"/>
  </r>
  <r>
    <n v="1320"/>
    <x v="1320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n v="3"/>
    <b v="0"/>
    <x v="2"/>
    <x v="8"/>
    <x v="955"/>
  </r>
  <r>
    <n v="1321"/>
    <x v="1321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n v="7"/>
    <b v="0"/>
    <x v="2"/>
    <x v="8"/>
    <x v="956"/>
  </r>
  <r>
    <n v="1322"/>
    <x v="1322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n v="4"/>
    <b v="0"/>
    <x v="2"/>
    <x v="8"/>
    <x v="717"/>
  </r>
  <r>
    <n v="1323"/>
    <x v="1323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n v="44"/>
    <b v="0"/>
    <x v="2"/>
    <x v="8"/>
    <x v="957"/>
  </r>
  <r>
    <n v="1324"/>
    <x v="1324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n v="90"/>
    <b v="0"/>
    <x v="2"/>
    <x v="8"/>
    <x v="958"/>
  </r>
  <r>
    <n v="1325"/>
    <x v="1325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n v="8"/>
    <b v="0"/>
    <x v="2"/>
    <x v="8"/>
    <x v="959"/>
  </r>
  <r>
    <n v="1326"/>
    <x v="1326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n v="11"/>
    <b v="0"/>
    <x v="2"/>
    <x v="8"/>
    <x v="960"/>
  </r>
  <r>
    <n v="1327"/>
    <x v="1327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n v="41"/>
    <b v="0"/>
    <x v="2"/>
    <x v="8"/>
    <x v="961"/>
  </r>
  <r>
    <n v="1328"/>
    <x v="1328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n v="15"/>
    <b v="0"/>
    <x v="2"/>
    <x v="8"/>
    <x v="962"/>
  </r>
  <r>
    <n v="1329"/>
    <x v="1329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n v="9"/>
    <b v="0"/>
    <x v="2"/>
    <x v="8"/>
    <x v="963"/>
  </r>
  <r>
    <n v="1330"/>
    <x v="1330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n v="50"/>
    <b v="0"/>
    <x v="2"/>
    <x v="8"/>
    <x v="964"/>
  </r>
  <r>
    <n v="1331"/>
    <x v="1331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n v="34"/>
    <b v="0"/>
    <x v="2"/>
    <x v="8"/>
    <x v="965"/>
  </r>
  <r>
    <n v="1332"/>
    <x v="1332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n v="0"/>
    <b v="0"/>
    <x v="2"/>
    <x v="8"/>
    <x v="121"/>
  </r>
  <r>
    <n v="1333"/>
    <x v="1333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n v="0"/>
    <b v="0"/>
    <x v="2"/>
    <x v="8"/>
    <x v="121"/>
  </r>
  <r>
    <n v="1334"/>
    <x v="1334"/>
    <s v="A wearable device that allows you to dock and operate your phone hands-free anywhere and everywhere!"/>
    <x v="242"/>
    <x v="938"/>
    <x v="1"/>
    <x v="0"/>
    <x v="0"/>
    <n v="1457721287"/>
    <n v="1455129287"/>
    <b v="0"/>
    <n v="276"/>
    <b v="0"/>
    <x v="2"/>
    <x v="8"/>
    <x v="707"/>
  </r>
  <r>
    <n v="1335"/>
    <x v="1335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n v="16"/>
    <b v="0"/>
    <x v="2"/>
    <x v="8"/>
    <x v="966"/>
  </r>
  <r>
    <n v="1336"/>
    <x v="1336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n v="224"/>
    <b v="0"/>
    <x v="2"/>
    <x v="8"/>
    <x v="967"/>
  </r>
  <r>
    <n v="1337"/>
    <x v="1337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n v="140"/>
    <b v="0"/>
    <x v="2"/>
    <x v="8"/>
    <x v="968"/>
  </r>
  <r>
    <n v="1338"/>
    <x v="1338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n v="15"/>
    <b v="0"/>
    <x v="2"/>
    <x v="8"/>
    <x v="969"/>
  </r>
  <r>
    <n v="1339"/>
    <x v="1339"/>
    <s v="World's Smallest customizable Phone &amp; GPS Watch for kids !"/>
    <x v="63"/>
    <x v="943"/>
    <x v="1"/>
    <x v="0"/>
    <x v="0"/>
    <n v="1418056315"/>
    <n v="1414164715"/>
    <b v="0"/>
    <n v="37"/>
    <b v="0"/>
    <x v="2"/>
    <x v="8"/>
    <x v="970"/>
  </r>
  <r>
    <n v="1340"/>
    <x v="1340"/>
    <s v="I would like to make nicer, more stylish looking frames for the Google Glass using 3D printing technology."/>
    <x v="243"/>
    <x v="117"/>
    <x v="1"/>
    <x v="0"/>
    <x v="0"/>
    <n v="1408112253"/>
    <n v="1405520253"/>
    <b v="0"/>
    <n v="0"/>
    <b v="0"/>
    <x v="2"/>
    <x v="8"/>
    <x v="121"/>
  </r>
  <r>
    <n v="1341"/>
    <x v="1341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n v="46"/>
    <b v="0"/>
    <x v="2"/>
    <x v="8"/>
    <x v="971"/>
  </r>
  <r>
    <n v="1342"/>
    <x v="1342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n v="1"/>
    <b v="0"/>
    <x v="2"/>
    <x v="8"/>
    <x v="101"/>
  </r>
  <r>
    <n v="1343"/>
    <x v="1343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n v="323"/>
    <b v="0"/>
    <x v="2"/>
    <x v="8"/>
    <x v="972"/>
  </r>
  <r>
    <n v="1344"/>
    <x v="1344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n v="139"/>
    <b v="1"/>
    <x v="3"/>
    <x v="9"/>
    <x v="291"/>
  </r>
  <r>
    <n v="1345"/>
    <x v="1345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n v="7"/>
    <b v="1"/>
    <x v="3"/>
    <x v="9"/>
    <x v="973"/>
  </r>
  <r>
    <n v="1346"/>
    <x v="1346"/>
    <s v="An anthology of nonfiction stories written by Nepal's Lesbian, Gay, Bisexual, and Transgender (LGBT) community."/>
    <x v="244"/>
    <x v="947"/>
    <x v="0"/>
    <x v="0"/>
    <x v="0"/>
    <n v="1372297751"/>
    <n v="1369705751"/>
    <b v="0"/>
    <n v="149"/>
    <b v="1"/>
    <x v="3"/>
    <x v="9"/>
    <x v="974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n v="31"/>
    <b v="1"/>
    <x v="3"/>
    <x v="9"/>
    <x v="975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n v="26"/>
    <b v="1"/>
    <x v="3"/>
    <x v="9"/>
    <x v="976"/>
  </r>
  <r>
    <n v="1349"/>
    <x v="1349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n v="172"/>
    <b v="1"/>
    <x v="3"/>
    <x v="9"/>
    <x v="977"/>
  </r>
  <r>
    <n v="1350"/>
    <x v="1350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n v="78"/>
    <b v="1"/>
    <x v="3"/>
    <x v="9"/>
    <x v="199"/>
  </r>
  <r>
    <n v="1351"/>
    <x v="1351"/>
    <s v="Discover your purpose, live a more fulfilling life, leave a positive footprint on society."/>
    <x v="22"/>
    <x v="952"/>
    <x v="0"/>
    <x v="0"/>
    <x v="0"/>
    <n v="1455299144"/>
    <n v="1452707144"/>
    <b v="0"/>
    <n v="120"/>
    <b v="1"/>
    <x v="3"/>
    <x v="9"/>
    <x v="978"/>
  </r>
  <r>
    <n v="1352"/>
    <x v="1352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n v="227"/>
    <b v="1"/>
    <x v="3"/>
    <x v="9"/>
    <x v="979"/>
  </r>
  <r>
    <n v="1353"/>
    <x v="1353"/>
    <s v="A book that teaches aspiring writers how to get from a basic idea to a fully rewritten screenplay."/>
    <x v="28"/>
    <x v="954"/>
    <x v="0"/>
    <x v="0"/>
    <x v="0"/>
    <n v="1362960000"/>
    <n v="1359946188"/>
    <b v="0"/>
    <n v="42"/>
    <b v="1"/>
    <x v="3"/>
    <x v="9"/>
    <x v="980"/>
  </r>
  <r>
    <n v="1354"/>
    <x v="1354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n v="64"/>
    <b v="1"/>
    <x v="3"/>
    <x v="9"/>
    <x v="981"/>
  </r>
  <r>
    <n v="1355"/>
    <x v="1355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n v="121"/>
    <b v="1"/>
    <x v="3"/>
    <x v="9"/>
    <x v="982"/>
  </r>
  <r>
    <n v="1356"/>
    <x v="1356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n v="87"/>
    <b v="1"/>
    <x v="3"/>
    <x v="9"/>
    <x v="983"/>
  </r>
  <r>
    <n v="1357"/>
    <x v="1357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n v="65"/>
    <b v="1"/>
    <x v="3"/>
    <x v="9"/>
    <x v="984"/>
  </r>
  <r>
    <n v="1358"/>
    <x v="1358"/>
    <s v="I am working on a book about what people do when they visit Masada, an ancient fortress in the Judean desert."/>
    <x v="9"/>
    <x v="959"/>
    <x v="0"/>
    <x v="0"/>
    <x v="0"/>
    <n v="1309009323"/>
    <n v="1306417323"/>
    <b v="0"/>
    <n v="49"/>
    <b v="1"/>
    <x v="3"/>
    <x v="9"/>
    <x v="985"/>
  </r>
  <r>
    <n v="1359"/>
    <x v="1359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n v="19"/>
    <b v="1"/>
    <x v="3"/>
    <x v="9"/>
    <x v="986"/>
  </r>
  <r>
    <n v="1360"/>
    <x v="1360"/>
    <s v="So Bad, It's Good! is a guide to finding the best films for your bad movie night."/>
    <x v="15"/>
    <x v="961"/>
    <x v="0"/>
    <x v="0"/>
    <x v="0"/>
    <n v="1343943420"/>
    <n v="1341524220"/>
    <b v="0"/>
    <n v="81"/>
    <b v="1"/>
    <x v="3"/>
    <x v="9"/>
    <x v="987"/>
  </r>
  <r>
    <n v="1361"/>
    <x v="1361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n v="264"/>
    <b v="1"/>
    <x v="3"/>
    <x v="9"/>
    <x v="988"/>
  </r>
  <r>
    <n v="1362"/>
    <x v="1362"/>
    <s v="The never-before-told story of Karl Barth's (first and only) journey to the United States in 1962."/>
    <x v="28"/>
    <x v="963"/>
    <x v="0"/>
    <x v="0"/>
    <x v="0"/>
    <n v="1378592731"/>
    <n v="1373408731"/>
    <b v="0"/>
    <n v="25"/>
    <b v="1"/>
    <x v="3"/>
    <x v="9"/>
    <x v="989"/>
  </r>
  <r>
    <n v="1363"/>
    <x v="1363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n v="5"/>
    <b v="1"/>
    <x v="3"/>
    <x v="9"/>
    <x v="375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n v="144"/>
    <b v="1"/>
    <x v="4"/>
    <x v="11"/>
    <x v="990"/>
  </r>
  <r>
    <n v="1365"/>
    <x v="1365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n v="92"/>
    <b v="1"/>
    <x v="4"/>
    <x v="11"/>
    <x v="991"/>
  </r>
  <r>
    <n v="1366"/>
    <x v="1366"/>
    <s v="A musical memorial for Alexi Petersen."/>
    <x v="51"/>
    <x v="966"/>
    <x v="0"/>
    <x v="0"/>
    <x v="0"/>
    <n v="1417049663"/>
    <n v="1413158063"/>
    <b v="0"/>
    <n v="147"/>
    <b v="1"/>
    <x v="4"/>
    <x v="11"/>
    <x v="992"/>
  </r>
  <r>
    <n v="1367"/>
    <x v="1367"/>
    <s v="House of Rabbits are recording our full-length, debut album! Support independent music, receive great rewards!"/>
    <x v="10"/>
    <x v="967"/>
    <x v="0"/>
    <x v="0"/>
    <x v="0"/>
    <n v="1447463050"/>
    <n v="1444867450"/>
    <b v="0"/>
    <n v="90"/>
    <b v="1"/>
    <x v="4"/>
    <x v="11"/>
    <x v="993"/>
  </r>
  <r>
    <n v="1368"/>
    <x v="1368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n v="87"/>
    <b v="1"/>
    <x v="4"/>
    <x v="11"/>
    <x v="994"/>
  </r>
  <r>
    <n v="1369"/>
    <x v="1369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n v="406"/>
    <b v="1"/>
    <x v="4"/>
    <x v="11"/>
    <x v="995"/>
  </r>
  <r>
    <n v="1370"/>
    <x v="1370"/>
    <s v="Songs about the first year of parenthood, often inappropriate for children"/>
    <x v="15"/>
    <x v="970"/>
    <x v="0"/>
    <x v="0"/>
    <x v="0"/>
    <n v="1381881890"/>
    <n v="1380585890"/>
    <b v="0"/>
    <n v="20"/>
    <b v="1"/>
    <x v="4"/>
    <x v="11"/>
    <x v="996"/>
  </r>
  <r>
    <n v="1371"/>
    <x v="1371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n v="70"/>
    <b v="1"/>
    <x v="4"/>
    <x v="11"/>
    <x v="997"/>
  </r>
  <r>
    <n v="1372"/>
    <x v="1372"/>
    <s v="Please help us raise funds to press our new CD!"/>
    <x v="2"/>
    <x v="972"/>
    <x v="0"/>
    <x v="0"/>
    <x v="0"/>
    <n v="1342115132"/>
    <n v="1339523132"/>
    <b v="0"/>
    <n v="16"/>
    <b v="1"/>
    <x v="4"/>
    <x v="11"/>
    <x v="998"/>
  </r>
  <r>
    <n v="1373"/>
    <x v="1373"/>
    <s v="Help Broccoli Samurai raise money to get a new van and continue bringing you the jams!"/>
    <x v="3"/>
    <x v="973"/>
    <x v="0"/>
    <x v="0"/>
    <x v="0"/>
    <n v="1483138233"/>
    <n v="1480546233"/>
    <b v="0"/>
    <n v="52"/>
    <b v="1"/>
    <x v="4"/>
    <x v="11"/>
    <x v="999"/>
  </r>
  <r>
    <n v="1374"/>
    <x v="1374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n v="66"/>
    <b v="1"/>
    <x v="4"/>
    <x v="11"/>
    <x v="1000"/>
  </r>
  <r>
    <n v="1375"/>
    <x v="1375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n v="109"/>
    <b v="1"/>
    <x v="4"/>
    <x v="11"/>
    <x v="1001"/>
  </r>
  <r>
    <n v="1376"/>
    <x v="1376"/>
    <s v="Dead Pirates are planning a second pressing of HIGHMARE LP, who wants one ?"/>
    <x v="250"/>
    <x v="975"/>
    <x v="0"/>
    <x v="1"/>
    <x v="1"/>
    <n v="1480784606"/>
    <n v="1478189006"/>
    <b v="0"/>
    <n v="168"/>
    <b v="1"/>
    <x v="4"/>
    <x v="11"/>
    <x v="1002"/>
  </r>
  <r>
    <n v="1377"/>
    <x v="1377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n v="31"/>
    <b v="1"/>
    <x v="4"/>
    <x v="11"/>
    <x v="1003"/>
  </r>
  <r>
    <n v="1378"/>
    <x v="1378"/>
    <s v="A psychedelic post rock masterpiece!"/>
    <x v="13"/>
    <x v="976"/>
    <x v="0"/>
    <x v="1"/>
    <x v="1"/>
    <n v="1470075210"/>
    <n v="1468779210"/>
    <b v="0"/>
    <n v="133"/>
    <b v="1"/>
    <x v="4"/>
    <x v="11"/>
    <x v="1004"/>
  </r>
  <r>
    <n v="1379"/>
    <x v="1379"/>
    <s v="---------The long-awaited debut full-length from Justin Ruddy--------"/>
    <x v="3"/>
    <x v="977"/>
    <x v="0"/>
    <x v="0"/>
    <x v="0"/>
    <n v="1433504876"/>
    <n v="1430912876"/>
    <b v="0"/>
    <n v="151"/>
    <b v="1"/>
    <x v="4"/>
    <x v="11"/>
    <x v="1005"/>
  </r>
  <r>
    <n v="1380"/>
    <x v="1380"/>
    <s v="A DIY MUSIC FESTIVAL FROM ST. LOUIS MO! Bands make their own festival, help make it legit!"/>
    <x v="251"/>
    <x v="437"/>
    <x v="0"/>
    <x v="0"/>
    <x v="0"/>
    <n v="1433815200"/>
    <n v="1431886706"/>
    <b v="0"/>
    <n v="5"/>
    <b v="1"/>
    <x v="4"/>
    <x v="11"/>
    <x v="1006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n v="73"/>
    <b v="1"/>
    <x v="4"/>
    <x v="11"/>
    <x v="919"/>
  </r>
  <r>
    <n v="1382"/>
    <x v="1382"/>
    <s v="We're making a new record -- independently! We've got some great new songs we're really excited to bring to you!"/>
    <x v="6"/>
    <x v="979"/>
    <x v="0"/>
    <x v="0"/>
    <x v="0"/>
    <n v="1367867536"/>
    <n v="1365275536"/>
    <b v="0"/>
    <n v="148"/>
    <b v="1"/>
    <x v="4"/>
    <x v="11"/>
    <x v="847"/>
  </r>
  <r>
    <n v="1383"/>
    <x v="1383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n v="93"/>
    <b v="1"/>
    <x v="4"/>
    <x v="11"/>
    <x v="1007"/>
  </r>
  <r>
    <n v="1384"/>
    <x v="1384"/>
    <s v="Outland Warrior is my first solo musical project, featuring songs written by me and recorded at my home studio."/>
    <x v="8"/>
    <x v="981"/>
    <x v="0"/>
    <x v="0"/>
    <x v="0"/>
    <n v="1436117922"/>
    <n v="1433525922"/>
    <b v="0"/>
    <n v="63"/>
    <b v="1"/>
    <x v="4"/>
    <x v="11"/>
    <x v="1008"/>
  </r>
  <r>
    <n v="1385"/>
    <x v="1385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n v="134"/>
    <b v="1"/>
    <x v="4"/>
    <x v="11"/>
    <x v="1009"/>
  </r>
  <r>
    <n v="1386"/>
    <x v="1386"/>
    <s v="We are a classic hard rock/heavy metal band just trying to keep rock alive!"/>
    <x v="44"/>
    <x v="983"/>
    <x v="0"/>
    <x v="0"/>
    <x v="0"/>
    <n v="1438183889"/>
    <n v="1435591889"/>
    <b v="0"/>
    <n v="14"/>
    <b v="1"/>
    <x v="4"/>
    <x v="11"/>
    <x v="368"/>
  </r>
  <r>
    <n v="1387"/>
    <x v="1387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n v="78"/>
    <b v="1"/>
    <x v="4"/>
    <x v="11"/>
    <x v="1010"/>
  </r>
  <r>
    <n v="1388"/>
    <x v="1388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n v="112"/>
    <b v="1"/>
    <x v="4"/>
    <x v="11"/>
    <x v="1011"/>
  </r>
  <r>
    <n v="1389"/>
    <x v="1389"/>
    <s v="Help fund the pressing of DANCEHALL's first record by pre-ordering it in advance!!!"/>
    <x v="2"/>
    <x v="986"/>
    <x v="0"/>
    <x v="1"/>
    <x v="1"/>
    <n v="1471087957"/>
    <n v="1468495957"/>
    <b v="0"/>
    <n v="34"/>
    <b v="1"/>
    <x v="4"/>
    <x v="11"/>
    <x v="1012"/>
  </r>
  <r>
    <n v="1390"/>
    <x v="1390"/>
    <s v="Breakout Artist Management will be working with us on a brand new music video and we need your help!"/>
    <x v="70"/>
    <x v="987"/>
    <x v="0"/>
    <x v="0"/>
    <x v="0"/>
    <n v="1430154720"/>
    <n v="1427224606"/>
    <b v="0"/>
    <n v="19"/>
    <b v="1"/>
    <x v="4"/>
    <x v="11"/>
    <x v="1013"/>
  </r>
  <r>
    <n v="1391"/>
    <x v="1391"/>
    <s v="With the money donated through this project we intend on investing in sound equipment for live shows"/>
    <x v="2"/>
    <x v="988"/>
    <x v="0"/>
    <x v="0"/>
    <x v="0"/>
    <n v="1440219540"/>
    <n v="1436369818"/>
    <b v="0"/>
    <n v="13"/>
    <b v="1"/>
    <x v="4"/>
    <x v="11"/>
    <x v="1014"/>
  </r>
  <r>
    <n v="1392"/>
    <x v="1392"/>
    <s v="Telesomniac is a rock band from Provo, UT releasing their debut album Thirty-One Flashes in the Dark."/>
    <x v="30"/>
    <x v="989"/>
    <x v="0"/>
    <x v="0"/>
    <x v="0"/>
    <n v="1456976586"/>
    <n v="1454298186"/>
    <b v="0"/>
    <n v="104"/>
    <b v="1"/>
    <x v="4"/>
    <x v="11"/>
    <x v="1015"/>
  </r>
  <r>
    <n v="1393"/>
    <x v="1393"/>
    <s v="Rock n' Roll tales of our times"/>
    <x v="3"/>
    <x v="990"/>
    <x v="0"/>
    <x v="0"/>
    <x v="0"/>
    <n v="1470068523"/>
    <n v="1467476523"/>
    <b v="0"/>
    <n v="52"/>
    <b v="1"/>
    <x v="4"/>
    <x v="11"/>
    <x v="1016"/>
  </r>
  <r>
    <n v="1394"/>
    <x v="1394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n v="17"/>
    <b v="1"/>
    <x v="4"/>
    <x v="11"/>
    <x v="1017"/>
  </r>
  <r>
    <n v="1395"/>
    <x v="1395"/>
    <s v="Help Quiet Oaks record their debut album!!!"/>
    <x v="8"/>
    <x v="992"/>
    <x v="0"/>
    <x v="0"/>
    <x v="0"/>
    <n v="1484430481"/>
    <n v="1481838481"/>
    <b v="0"/>
    <n v="82"/>
    <b v="1"/>
    <x v="4"/>
    <x v="11"/>
    <x v="1018"/>
  </r>
  <r>
    <n v="1396"/>
    <x v="1396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n v="73"/>
    <b v="1"/>
    <x v="4"/>
    <x v="11"/>
    <x v="1019"/>
  </r>
  <r>
    <n v="1397"/>
    <x v="1397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n v="158"/>
    <b v="1"/>
    <x v="4"/>
    <x v="11"/>
    <x v="1020"/>
  </r>
  <r>
    <n v="1398"/>
    <x v="1398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n v="65"/>
    <b v="1"/>
    <x v="4"/>
    <x v="11"/>
    <x v="1021"/>
  </r>
  <r>
    <n v="1399"/>
    <x v="1399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n v="184"/>
    <b v="1"/>
    <x v="4"/>
    <x v="11"/>
    <x v="1022"/>
  </r>
  <r>
    <n v="1400"/>
    <x v="1400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n v="34"/>
    <b v="1"/>
    <x v="4"/>
    <x v="11"/>
    <x v="1023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n v="240"/>
    <b v="1"/>
    <x v="4"/>
    <x v="11"/>
    <x v="246"/>
  </r>
  <r>
    <n v="1402"/>
    <x v="1402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n v="113"/>
    <b v="1"/>
    <x v="4"/>
    <x v="11"/>
    <x v="1024"/>
  </r>
  <r>
    <n v="1403"/>
    <x v="1403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n v="66"/>
    <b v="1"/>
    <x v="4"/>
    <x v="11"/>
    <x v="1025"/>
  </r>
  <r>
    <n v="1404"/>
    <x v="1404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n v="5"/>
    <b v="0"/>
    <x v="3"/>
    <x v="22"/>
    <x v="1026"/>
  </r>
  <r>
    <n v="1405"/>
    <x v="1405"/>
    <s v="Will more people read the Bible if it were translated into Emoticons?"/>
    <x v="31"/>
    <x v="522"/>
    <x v="2"/>
    <x v="0"/>
    <x v="0"/>
    <n v="1417195201"/>
    <n v="1414599601"/>
    <b v="1"/>
    <n v="17"/>
    <b v="0"/>
    <x v="3"/>
    <x v="22"/>
    <x v="1027"/>
  </r>
  <r>
    <n v="1406"/>
    <x v="1406"/>
    <s v="The White coat and the battle dress uniform"/>
    <x v="14"/>
    <x v="493"/>
    <x v="2"/>
    <x v="13"/>
    <x v="3"/>
    <n v="1449914400"/>
    <n v="1445336607"/>
    <b v="0"/>
    <n v="3"/>
    <b v="0"/>
    <x v="3"/>
    <x v="22"/>
    <x v="144"/>
  </r>
  <r>
    <n v="1407"/>
    <x v="1407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n v="2"/>
    <b v="0"/>
    <x v="3"/>
    <x v="22"/>
    <x v="501"/>
  </r>
  <r>
    <n v="1408"/>
    <x v="1408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n v="6"/>
    <b v="0"/>
    <x v="3"/>
    <x v="22"/>
    <x v="1028"/>
  </r>
  <r>
    <n v="1409"/>
    <x v="1409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n v="0"/>
    <b v="0"/>
    <x v="3"/>
    <x v="22"/>
    <x v="121"/>
  </r>
  <r>
    <n v="1410"/>
    <x v="1410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n v="1"/>
    <b v="0"/>
    <x v="3"/>
    <x v="22"/>
    <x v="120"/>
  </r>
  <r>
    <n v="1411"/>
    <x v="1411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n v="3"/>
    <b v="0"/>
    <x v="3"/>
    <x v="22"/>
    <x v="1029"/>
  </r>
  <r>
    <n v="1412"/>
    <x v="1412"/>
    <s v="â€œClimbing Silver!â€- An English translation of the Young Adult Shogi novella"/>
    <x v="39"/>
    <x v="1002"/>
    <x v="2"/>
    <x v="0"/>
    <x v="0"/>
    <n v="1417656699"/>
    <n v="1415064699"/>
    <b v="0"/>
    <n v="13"/>
    <b v="0"/>
    <x v="3"/>
    <x v="22"/>
    <x v="1030"/>
  </r>
  <r>
    <n v="1413"/>
    <x v="1413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n v="1"/>
    <b v="0"/>
    <x v="3"/>
    <x v="22"/>
    <x v="101"/>
  </r>
  <r>
    <n v="1414"/>
    <x v="1414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n v="1"/>
    <b v="0"/>
    <x v="3"/>
    <x v="22"/>
    <x v="120"/>
  </r>
  <r>
    <n v="1415"/>
    <x v="1415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n v="9"/>
    <b v="0"/>
    <x v="3"/>
    <x v="22"/>
    <x v="1031"/>
  </r>
  <r>
    <n v="1416"/>
    <x v="1416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n v="0"/>
    <b v="0"/>
    <x v="3"/>
    <x v="22"/>
    <x v="121"/>
  </r>
  <r>
    <n v="1417"/>
    <x v="1417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n v="2"/>
    <b v="0"/>
    <x v="3"/>
    <x v="22"/>
    <x v="440"/>
  </r>
  <r>
    <n v="1418"/>
    <x v="1418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n v="1"/>
    <b v="0"/>
    <x v="3"/>
    <x v="22"/>
    <x v="1032"/>
  </r>
  <r>
    <n v="1419"/>
    <x v="1419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n v="10"/>
    <b v="0"/>
    <x v="3"/>
    <x v="22"/>
    <x v="884"/>
  </r>
  <r>
    <n v="1420"/>
    <x v="1420"/>
    <s v="Help me butcher Shakespeare in a satirical fashion."/>
    <x v="252"/>
    <x v="158"/>
    <x v="2"/>
    <x v="0"/>
    <x v="0"/>
    <n v="1467129686"/>
    <n v="1464969686"/>
    <b v="0"/>
    <n v="3"/>
    <b v="0"/>
    <x v="3"/>
    <x v="22"/>
    <x v="120"/>
  </r>
  <r>
    <n v="1421"/>
    <x v="1421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n v="2"/>
    <b v="0"/>
    <x v="3"/>
    <x v="22"/>
    <x v="101"/>
  </r>
  <r>
    <n v="1422"/>
    <x v="1422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n v="2"/>
    <b v="0"/>
    <x v="3"/>
    <x v="22"/>
    <x v="31"/>
  </r>
  <r>
    <n v="1423"/>
    <x v="1423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n v="1"/>
    <b v="0"/>
    <x v="3"/>
    <x v="22"/>
    <x v="101"/>
  </r>
  <r>
    <n v="1424"/>
    <x v="1424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n v="14"/>
    <b v="0"/>
    <x v="3"/>
    <x v="22"/>
    <x v="1033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n v="0"/>
    <b v="0"/>
    <x v="3"/>
    <x v="22"/>
    <x v="121"/>
  </r>
  <r>
    <n v="1426"/>
    <x v="1426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n v="0"/>
    <b v="0"/>
    <x v="3"/>
    <x v="22"/>
    <x v="121"/>
  </r>
  <r>
    <n v="1427"/>
    <x v="1427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n v="4"/>
    <b v="0"/>
    <x v="3"/>
    <x v="22"/>
    <x v="1034"/>
  </r>
  <r>
    <n v="1428"/>
    <x v="1428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n v="3"/>
    <b v="0"/>
    <x v="3"/>
    <x v="22"/>
    <x v="2"/>
  </r>
  <r>
    <n v="1429"/>
    <x v="1429"/>
    <s v="A guy in his 30's tries to live his &quot;American Dream&quot;, but quickly it turns into a nightmare. (A Novel)"/>
    <x v="3"/>
    <x v="117"/>
    <x v="2"/>
    <x v="0"/>
    <x v="0"/>
    <n v="1428629242"/>
    <n v="1426037242"/>
    <b v="0"/>
    <n v="0"/>
    <b v="0"/>
    <x v="3"/>
    <x v="22"/>
    <x v="121"/>
  </r>
  <r>
    <n v="1430"/>
    <x v="1430"/>
    <s v="Profesional translation and publishing of the book on unique synthesis of project management and meditation"/>
    <x v="10"/>
    <x v="124"/>
    <x v="2"/>
    <x v="0"/>
    <x v="0"/>
    <n v="1419017488"/>
    <n v="1416339088"/>
    <b v="0"/>
    <n v="5"/>
    <b v="0"/>
    <x v="3"/>
    <x v="22"/>
    <x v="128"/>
  </r>
  <r>
    <n v="1431"/>
    <x v="1431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n v="47"/>
    <b v="0"/>
    <x v="3"/>
    <x v="22"/>
    <x v="1035"/>
  </r>
  <r>
    <n v="1432"/>
    <x v="1432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n v="0"/>
    <b v="0"/>
    <x v="3"/>
    <x v="22"/>
    <x v="121"/>
  </r>
  <r>
    <n v="1433"/>
    <x v="1433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n v="10"/>
    <b v="0"/>
    <x v="3"/>
    <x v="22"/>
    <x v="1036"/>
  </r>
  <r>
    <n v="1434"/>
    <x v="1434"/>
    <s v="Interest from abroad to publish my book SOCIALCAPITALISM. Need translation to English master. Help appreciated."/>
    <x v="253"/>
    <x v="1008"/>
    <x v="2"/>
    <x v="8"/>
    <x v="7"/>
    <n v="1433775600"/>
    <n v="1431973478"/>
    <b v="0"/>
    <n v="11"/>
    <b v="0"/>
    <x v="3"/>
    <x v="22"/>
    <x v="1037"/>
  </r>
  <r>
    <n v="1435"/>
    <x v="1435"/>
    <s v="English translation of the first book from a sword and sorcery Fantasy trilogy, by Paolo Parente"/>
    <x v="36"/>
    <x v="493"/>
    <x v="2"/>
    <x v="13"/>
    <x v="3"/>
    <n v="1444589020"/>
    <n v="1441997020"/>
    <b v="0"/>
    <n v="2"/>
    <b v="0"/>
    <x v="3"/>
    <x v="22"/>
    <x v="501"/>
  </r>
  <r>
    <n v="1436"/>
    <x v="1436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n v="2"/>
    <b v="0"/>
    <x v="3"/>
    <x v="22"/>
    <x v="1038"/>
  </r>
  <r>
    <n v="1437"/>
    <x v="1437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n v="22"/>
    <b v="0"/>
    <x v="3"/>
    <x v="22"/>
    <x v="1039"/>
  </r>
  <r>
    <n v="1438"/>
    <x v="1438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n v="8"/>
    <b v="0"/>
    <x v="3"/>
    <x v="22"/>
    <x v="753"/>
  </r>
  <r>
    <n v="1439"/>
    <x v="1439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n v="6"/>
    <b v="0"/>
    <x v="3"/>
    <x v="22"/>
    <x v="179"/>
  </r>
  <r>
    <n v="1440"/>
    <x v="1440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n v="1"/>
    <b v="0"/>
    <x v="3"/>
    <x v="22"/>
    <x v="120"/>
  </r>
  <r>
    <n v="1441"/>
    <x v="1441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n v="3"/>
    <b v="0"/>
    <x v="3"/>
    <x v="22"/>
    <x v="1040"/>
  </r>
  <r>
    <n v="1442"/>
    <x v="1442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n v="0"/>
    <b v="0"/>
    <x v="3"/>
    <x v="22"/>
    <x v="121"/>
  </r>
  <r>
    <n v="1443"/>
    <x v="1443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n v="0"/>
    <b v="0"/>
    <x v="3"/>
    <x v="22"/>
    <x v="121"/>
  </r>
  <r>
    <n v="1444"/>
    <x v="1444"/>
    <s v="We as a successfull german stock market newsletter publisher want expand in the US market!"/>
    <x v="255"/>
    <x v="117"/>
    <x v="2"/>
    <x v="12"/>
    <x v="3"/>
    <n v="1442091462"/>
    <n v="1436907462"/>
    <b v="0"/>
    <n v="0"/>
    <b v="0"/>
    <x v="3"/>
    <x v="22"/>
    <x v="121"/>
  </r>
  <r>
    <n v="1445"/>
    <x v="1445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n v="0"/>
    <b v="0"/>
    <x v="3"/>
    <x v="22"/>
    <x v="121"/>
  </r>
  <r>
    <n v="1446"/>
    <x v="1446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n v="0"/>
    <b v="0"/>
    <x v="3"/>
    <x v="22"/>
    <x v="121"/>
  </r>
  <r>
    <n v="1447"/>
    <x v="1447"/>
    <s v="I'm creating a dictionary of multiple Indian languages."/>
    <x v="69"/>
    <x v="735"/>
    <x v="2"/>
    <x v="0"/>
    <x v="0"/>
    <n v="1467999134"/>
    <n v="1465407134"/>
    <b v="0"/>
    <n v="3"/>
    <b v="0"/>
    <x v="3"/>
    <x v="22"/>
    <x v="380"/>
  </r>
  <r>
    <n v="1448"/>
    <x v="1448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n v="0"/>
    <b v="0"/>
    <x v="3"/>
    <x v="22"/>
    <x v="121"/>
  </r>
  <r>
    <n v="1449"/>
    <x v="1449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n v="0"/>
    <b v="0"/>
    <x v="3"/>
    <x v="22"/>
    <x v="121"/>
  </r>
  <r>
    <n v="1450"/>
    <x v="1450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n v="1"/>
    <b v="0"/>
    <x v="3"/>
    <x v="22"/>
    <x v="120"/>
  </r>
  <r>
    <n v="1451"/>
    <x v="1451"/>
    <s v="Modern Literal Translation of the Torah in English and Russian with sub-linear and interlinear layout."/>
    <x v="256"/>
    <x v="369"/>
    <x v="1"/>
    <x v="0"/>
    <x v="0"/>
    <n v="1416355259"/>
    <n v="1413759659"/>
    <b v="0"/>
    <n v="2"/>
    <b v="0"/>
    <x v="3"/>
    <x v="22"/>
    <x v="120"/>
  </r>
  <r>
    <n v="1452"/>
    <x v="1452"/>
    <s v="I am gathering rare, out-of-print Judo books for preservation, translation and sharing."/>
    <x v="32"/>
    <x v="117"/>
    <x v="1"/>
    <x v="0"/>
    <x v="0"/>
    <n v="1406566363"/>
    <n v="1403974363"/>
    <b v="0"/>
    <n v="0"/>
    <b v="0"/>
    <x v="3"/>
    <x v="22"/>
    <x v="121"/>
  </r>
  <r>
    <n v="1453"/>
    <x v="1453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n v="0"/>
    <b v="0"/>
    <x v="3"/>
    <x v="22"/>
    <x v="121"/>
  </r>
  <r>
    <n v="1454"/>
    <x v="1454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n v="1"/>
    <b v="0"/>
    <x v="3"/>
    <x v="22"/>
    <x v="2"/>
  </r>
  <r>
    <n v="1455"/>
    <x v="1455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n v="7"/>
    <b v="0"/>
    <x v="3"/>
    <x v="22"/>
    <x v="1041"/>
  </r>
  <r>
    <n v="1456"/>
    <x v="1456"/>
    <s v="English Version of my auto-published novel"/>
    <x v="10"/>
    <x v="1011"/>
    <x v="1"/>
    <x v="13"/>
    <x v="3"/>
    <n v="1483459365"/>
    <n v="1480867365"/>
    <b v="0"/>
    <n v="3"/>
    <b v="0"/>
    <x v="3"/>
    <x v="22"/>
    <x v="1042"/>
  </r>
  <r>
    <n v="1457"/>
    <x v="1457"/>
    <s v="Age is more than just a number, I hope your younger than you feel."/>
    <x v="12"/>
    <x v="117"/>
    <x v="1"/>
    <x v="0"/>
    <x v="0"/>
    <n v="1447281044"/>
    <n v="1444685444"/>
    <b v="0"/>
    <n v="0"/>
    <b v="0"/>
    <x v="3"/>
    <x v="22"/>
    <x v="121"/>
  </r>
  <r>
    <n v="1458"/>
    <x v="1458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n v="0"/>
    <b v="0"/>
    <x v="3"/>
    <x v="22"/>
    <x v="121"/>
  </r>
  <r>
    <n v="1459"/>
    <x v="1459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n v="0"/>
    <b v="0"/>
    <x v="3"/>
    <x v="22"/>
    <x v="121"/>
  </r>
  <r>
    <n v="1460"/>
    <x v="1460"/>
    <s v="KJV2015 Easier to understand for our kids and family not leaving out one verse or changing a meaning one bit."/>
    <x v="259"/>
    <x v="117"/>
    <x v="1"/>
    <x v="0"/>
    <x v="0"/>
    <n v="1417391100"/>
    <n v="1412371898"/>
    <b v="0"/>
    <n v="0"/>
    <b v="0"/>
    <x v="3"/>
    <x v="22"/>
    <x v="121"/>
  </r>
  <r>
    <n v="1461"/>
    <x v="1461"/>
    <s v="Series 2 of Relatively Prime, a podcast of stories from the Mathematical Domain"/>
    <x v="36"/>
    <x v="1012"/>
    <x v="0"/>
    <x v="0"/>
    <x v="0"/>
    <n v="1413849600"/>
    <n v="1410967754"/>
    <b v="1"/>
    <n v="340"/>
    <b v="1"/>
    <x v="3"/>
    <x v="23"/>
    <x v="1043"/>
  </r>
  <r>
    <n v="1462"/>
    <x v="1462"/>
    <s v="A new radio show focused on short fiction produced by Louisville Public Media"/>
    <x v="23"/>
    <x v="1013"/>
    <x v="0"/>
    <x v="0"/>
    <x v="0"/>
    <n v="1365609271"/>
    <n v="1363017271"/>
    <b v="1"/>
    <n v="150"/>
    <b v="1"/>
    <x v="3"/>
    <x v="23"/>
    <x v="1044"/>
  </r>
  <r>
    <n v="1463"/>
    <x v="1463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n v="25"/>
    <b v="1"/>
    <x v="3"/>
    <x v="23"/>
    <x v="1045"/>
  </r>
  <r>
    <n v="1464"/>
    <x v="1464"/>
    <s v="The Best Science Media on the Web"/>
    <x v="10"/>
    <x v="1014"/>
    <x v="0"/>
    <x v="0"/>
    <x v="0"/>
    <n v="1361029958"/>
    <n v="1358437958"/>
    <b v="1"/>
    <n v="234"/>
    <b v="1"/>
    <x v="3"/>
    <x v="23"/>
    <x v="1046"/>
  </r>
  <r>
    <n v="1465"/>
    <x v="1465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n v="2602"/>
    <b v="1"/>
    <x v="3"/>
    <x v="23"/>
    <x v="1047"/>
  </r>
  <r>
    <n v="1466"/>
    <x v="1466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n v="248"/>
    <b v="1"/>
    <x v="3"/>
    <x v="23"/>
    <x v="1048"/>
  </r>
  <r>
    <n v="1467"/>
    <x v="1467"/>
    <s v="We are a new Spanish language podcast telling uniquely Latin American stories."/>
    <x v="79"/>
    <x v="1017"/>
    <x v="0"/>
    <x v="0"/>
    <x v="0"/>
    <n v="1332699285"/>
    <n v="1327518885"/>
    <b v="1"/>
    <n v="600"/>
    <b v="1"/>
    <x v="3"/>
    <x v="23"/>
    <x v="1049"/>
  </r>
  <r>
    <n v="1468"/>
    <x v="1468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n v="293"/>
    <b v="1"/>
    <x v="3"/>
    <x v="23"/>
    <x v="1050"/>
  </r>
  <r>
    <n v="1469"/>
    <x v="1469"/>
    <s v="Get the inside edge on the stories that connect Americans to the world -- in your ear every week."/>
    <x v="260"/>
    <x v="1019"/>
    <x v="0"/>
    <x v="0"/>
    <x v="0"/>
    <n v="1360938109"/>
    <n v="1358346109"/>
    <b v="1"/>
    <n v="321"/>
    <b v="1"/>
    <x v="3"/>
    <x v="23"/>
    <x v="1051"/>
  </r>
  <r>
    <n v="1470"/>
    <x v="1470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n v="81"/>
    <b v="1"/>
    <x v="3"/>
    <x v="23"/>
    <x v="1052"/>
  </r>
  <r>
    <n v="1471"/>
    <x v="1471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n v="343"/>
    <b v="1"/>
    <x v="3"/>
    <x v="23"/>
    <x v="1053"/>
  </r>
  <r>
    <n v="1472"/>
    <x v="147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n v="336"/>
    <b v="1"/>
    <x v="3"/>
    <x v="23"/>
    <x v="1054"/>
  </r>
  <r>
    <n v="1473"/>
    <x v="1473"/>
    <s v="Public Radio Project"/>
    <x v="15"/>
    <x v="1023"/>
    <x v="0"/>
    <x v="0"/>
    <x v="0"/>
    <n v="1330644639"/>
    <n v="1328052639"/>
    <b v="1"/>
    <n v="47"/>
    <b v="1"/>
    <x v="3"/>
    <x v="23"/>
    <x v="1055"/>
  </r>
  <r>
    <n v="1474"/>
    <x v="1474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n v="76"/>
    <b v="1"/>
    <x v="3"/>
    <x v="23"/>
    <x v="1056"/>
  </r>
  <r>
    <n v="1475"/>
    <x v="1475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n v="441"/>
    <b v="1"/>
    <x v="3"/>
    <x v="23"/>
    <x v="1057"/>
  </r>
  <r>
    <n v="1476"/>
    <x v="1476"/>
    <s v="The Comedy Button is a brand new nerd pop culture podcast with weekly video sketches."/>
    <x v="12"/>
    <x v="1026"/>
    <x v="0"/>
    <x v="0"/>
    <x v="0"/>
    <n v="1315616422"/>
    <n v="1313024422"/>
    <b v="1"/>
    <n v="916"/>
    <b v="1"/>
    <x v="3"/>
    <x v="23"/>
    <x v="1058"/>
  </r>
  <r>
    <n v="1477"/>
    <x v="1477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n v="369"/>
    <b v="1"/>
    <x v="3"/>
    <x v="23"/>
    <x v="1059"/>
  </r>
  <r>
    <n v="1478"/>
    <x v="1478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n v="20242"/>
    <b v="1"/>
    <x v="3"/>
    <x v="23"/>
    <x v="1060"/>
  </r>
  <r>
    <n v="1479"/>
    <x v="1479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n v="71"/>
    <b v="1"/>
    <x v="3"/>
    <x v="23"/>
    <x v="1061"/>
  </r>
  <r>
    <n v="1480"/>
    <x v="1480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n v="635"/>
    <b v="1"/>
    <x v="3"/>
    <x v="23"/>
    <x v="1062"/>
  </r>
  <r>
    <n v="1481"/>
    <x v="1481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n v="6"/>
    <b v="0"/>
    <x v="3"/>
    <x v="10"/>
    <x v="827"/>
  </r>
  <r>
    <n v="1482"/>
    <x v="1482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n v="1"/>
    <b v="0"/>
    <x v="3"/>
    <x v="10"/>
    <x v="144"/>
  </r>
  <r>
    <n v="1483"/>
    <x v="1483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n v="2"/>
    <b v="0"/>
    <x v="3"/>
    <x v="10"/>
    <x v="380"/>
  </r>
  <r>
    <n v="1484"/>
    <x v="1484"/>
    <s v="The mussings of an old wizard"/>
    <x v="13"/>
    <x v="117"/>
    <x v="2"/>
    <x v="0"/>
    <x v="0"/>
    <n v="1342882260"/>
    <n v="1337834963"/>
    <b v="0"/>
    <n v="0"/>
    <b v="0"/>
    <x v="3"/>
    <x v="10"/>
    <x v="121"/>
  </r>
  <r>
    <n v="1485"/>
    <x v="1485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n v="3"/>
    <b v="0"/>
    <x v="3"/>
    <x v="10"/>
    <x v="73"/>
  </r>
  <r>
    <n v="1486"/>
    <x v="1486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n v="3"/>
    <b v="0"/>
    <x v="3"/>
    <x v="10"/>
    <x v="580"/>
  </r>
  <r>
    <n v="1487"/>
    <x v="1487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n v="0"/>
    <b v="0"/>
    <x v="3"/>
    <x v="10"/>
    <x v="121"/>
  </r>
  <r>
    <n v="1488"/>
    <x v="1488"/>
    <s v="A blockbuster sci-fi adventure. What would you do if one day your life changed to beyond the imaginable?"/>
    <x v="36"/>
    <x v="175"/>
    <x v="2"/>
    <x v="2"/>
    <x v="2"/>
    <n v="1388928660"/>
    <n v="1386336660"/>
    <b v="0"/>
    <n v="6"/>
    <b v="0"/>
    <x v="3"/>
    <x v="10"/>
    <x v="88"/>
  </r>
  <r>
    <n v="1489"/>
    <x v="1489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n v="0"/>
    <b v="0"/>
    <x v="3"/>
    <x v="10"/>
    <x v="121"/>
  </r>
  <r>
    <n v="1490"/>
    <x v="1490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n v="19"/>
    <b v="0"/>
    <x v="3"/>
    <x v="10"/>
    <x v="1063"/>
  </r>
  <r>
    <n v="1491"/>
    <x v="1491"/>
    <s v="What do you get when you take outlaws, guns, gold and and old beagle in the old west? Adventure!"/>
    <x v="38"/>
    <x v="173"/>
    <x v="2"/>
    <x v="0"/>
    <x v="0"/>
    <n v="1424014680"/>
    <n v="1418922443"/>
    <b v="0"/>
    <n v="1"/>
    <b v="0"/>
    <x v="3"/>
    <x v="10"/>
    <x v="101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n v="2"/>
    <b v="0"/>
    <x v="3"/>
    <x v="10"/>
    <x v="2"/>
  </r>
  <r>
    <n v="1493"/>
    <x v="1493"/>
    <s v="Help illustrate the sequel to the bestselling _x000a_The Transylvania Flying Squad of Detectives"/>
    <x v="262"/>
    <x v="117"/>
    <x v="2"/>
    <x v="0"/>
    <x v="0"/>
    <n v="1371415675"/>
    <n v="1368823675"/>
    <b v="0"/>
    <n v="0"/>
    <b v="0"/>
    <x v="3"/>
    <x v="10"/>
    <x v="121"/>
  </r>
  <r>
    <n v="1494"/>
    <x v="1494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n v="11"/>
    <b v="0"/>
    <x v="3"/>
    <x v="10"/>
    <x v="1064"/>
  </r>
  <r>
    <n v="1495"/>
    <x v="1495"/>
    <s v="The Adventures of Penelope Hawthorne. Part One: The Spellbook of Dracone."/>
    <x v="13"/>
    <x v="117"/>
    <x v="2"/>
    <x v="0"/>
    <x v="0"/>
    <n v="1314471431"/>
    <n v="1311879431"/>
    <b v="0"/>
    <n v="0"/>
    <b v="0"/>
    <x v="3"/>
    <x v="10"/>
    <x v="121"/>
  </r>
  <r>
    <n v="1496"/>
    <x v="1496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n v="0"/>
    <b v="0"/>
    <x v="3"/>
    <x v="10"/>
    <x v="121"/>
  </r>
  <r>
    <n v="1497"/>
    <x v="1497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n v="1"/>
    <b v="0"/>
    <x v="3"/>
    <x v="10"/>
    <x v="120"/>
  </r>
  <r>
    <n v="1498"/>
    <x v="1498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n v="3"/>
    <b v="0"/>
    <x v="3"/>
    <x v="10"/>
    <x v="1065"/>
  </r>
  <r>
    <n v="1499"/>
    <x v="1499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n v="1"/>
    <b v="0"/>
    <x v="3"/>
    <x v="10"/>
    <x v="144"/>
  </r>
  <r>
    <n v="1500"/>
    <x v="1500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n v="15"/>
    <b v="0"/>
    <x v="3"/>
    <x v="10"/>
    <x v="1066"/>
  </r>
  <r>
    <n v="1501"/>
    <x v="1501"/>
    <s v="A hardcover book of surf, outdoor and nature photos from the British Columbia coast."/>
    <x v="263"/>
    <x v="1035"/>
    <x v="0"/>
    <x v="5"/>
    <x v="5"/>
    <n v="1436364023"/>
    <n v="1433772023"/>
    <b v="1"/>
    <n v="885"/>
    <b v="1"/>
    <x v="8"/>
    <x v="20"/>
    <x v="1067"/>
  </r>
  <r>
    <n v="1502"/>
    <x v="1502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n v="329"/>
    <b v="1"/>
    <x v="8"/>
    <x v="20"/>
    <x v="1068"/>
  </r>
  <r>
    <n v="1503"/>
    <x v="1503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n v="71"/>
    <b v="1"/>
    <x v="8"/>
    <x v="20"/>
    <x v="1069"/>
  </r>
  <r>
    <n v="1504"/>
    <x v="1504"/>
    <s v="A football photography book like no other about the 2014 World Cup in Brazil, by Ryu Voelkel."/>
    <x v="115"/>
    <x v="1038"/>
    <x v="0"/>
    <x v="1"/>
    <x v="1"/>
    <n v="1402389180"/>
    <n v="1399996024"/>
    <b v="1"/>
    <n v="269"/>
    <b v="1"/>
    <x v="8"/>
    <x v="20"/>
    <x v="107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n v="345"/>
    <b v="1"/>
    <x v="8"/>
    <x v="20"/>
    <x v="1071"/>
  </r>
  <r>
    <n v="1506"/>
    <x v="1506"/>
    <s v="A photographic book consisting of 36 colour photographs that explore Holden Lane High School in its final state."/>
    <x v="15"/>
    <x v="1040"/>
    <x v="0"/>
    <x v="1"/>
    <x v="1"/>
    <n v="1406227904"/>
    <n v="1403635904"/>
    <b v="1"/>
    <n v="43"/>
    <b v="1"/>
    <x v="8"/>
    <x v="20"/>
    <x v="1072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n v="33"/>
    <b v="1"/>
    <x v="8"/>
    <x v="20"/>
    <x v="1073"/>
  </r>
  <r>
    <n v="1508"/>
    <x v="1508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n v="211"/>
    <b v="1"/>
    <x v="8"/>
    <x v="20"/>
    <x v="1074"/>
  </r>
  <r>
    <n v="1509"/>
    <x v="1509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n v="196"/>
    <b v="1"/>
    <x v="8"/>
    <x v="20"/>
    <x v="1075"/>
  </r>
  <r>
    <n v="1510"/>
    <x v="1510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n v="405"/>
    <b v="1"/>
    <x v="8"/>
    <x v="20"/>
    <x v="1076"/>
  </r>
  <r>
    <n v="1511"/>
    <x v="1511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n v="206"/>
    <b v="1"/>
    <x v="8"/>
    <x v="20"/>
    <x v="1077"/>
  </r>
  <r>
    <n v="1512"/>
    <x v="1512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n v="335"/>
    <b v="1"/>
    <x v="8"/>
    <x v="20"/>
    <x v="1078"/>
  </r>
  <r>
    <n v="1513"/>
    <x v="1513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n v="215"/>
    <b v="1"/>
    <x v="8"/>
    <x v="20"/>
    <x v="1079"/>
  </r>
  <r>
    <n v="1514"/>
    <x v="1514"/>
    <s v="Racing Age is a documentary photography book about masters track &amp; field athletes of retirement age and older."/>
    <x v="31"/>
    <x v="1048"/>
    <x v="0"/>
    <x v="0"/>
    <x v="0"/>
    <n v="1443363640"/>
    <n v="1439907640"/>
    <b v="1"/>
    <n v="176"/>
    <b v="1"/>
    <x v="8"/>
    <x v="20"/>
    <x v="1080"/>
  </r>
  <r>
    <n v="1515"/>
    <x v="1515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n v="555"/>
    <b v="1"/>
    <x v="8"/>
    <x v="20"/>
    <x v="1081"/>
  </r>
  <r>
    <n v="1516"/>
    <x v="1516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n v="116"/>
    <b v="1"/>
    <x v="8"/>
    <x v="20"/>
    <x v="1082"/>
  </r>
  <r>
    <n v="1517"/>
    <x v="1517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n v="615"/>
    <b v="1"/>
    <x v="8"/>
    <x v="20"/>
    <x v="1083"/>
  </r>
  <r>
    <n v="1518"/>
    <x v="1518"/>
    <s v="A photobook of Robin Schwartz's ongoing series with her daughter Amelia."/>
    <x v="36"/>
    <x v="1052"/>
    <x v="0"/>
    <x v="0"/>
    <x v="0"/>
    <n v="1401565252"/>
    <n v="1398973252"/>
    <b v="1"/>
    <n v="236"/>
    <b v="1"/>
    <x v="8"/>
    <x v="20"/>
    <x v="1084"/>
  </r>
  <r>
    <n v="1519"/>
    <x v="1519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n v="145"/>
    <b v="1"/>
    <x v="8"/>
    <x v="20"/>
    <x v="1085"/>
  </r>
  <r>
    <n v="1520"/>
    <x v="1520"/>
    <s v="A self-published photography book by Andrew Miksys from his new series about Belarus"/>
    <x v="102"/>
    <x v="1054"/>
    <x v="0"/>
    <x v="0"/>
    <x v="0"/>
    <n v="1418961600"/>
    <n v="1415824513"/>
    <b v="1"/>
    <n v="167"/>
    <b v="1"/>
    <x v="8"/>
    <x v="20"/>
    <x v="1086"/>
  </r>
  <r>
    <n v="1521"/>
    <x v="1521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n v="235"/>
    <b v="1"/>
    <x v="8"/>
    <x v="20"/>
    <x v="1087"/>
  </r>
  <r>
    <n v="1522"/>
    <x v="1522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n v="452"/>
    <b v="1"/>
    <x v="8"/>
    <x v="20"/>
    <x v="1088"/>
  </r>
  <r>
    <n v="1523"/>
    <x v="1523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n v="241"/>
    <b v="1"/>
    <x v="8"/>
    <x v="20"/>
    <x v="483"/>
  </r>
  <r>
    <n v="1524"/>
    <x v="1524"/>
    <s v="Limited edition split zine by photographers AdeY and Kersti K. 100 signed and hand numbered copies!"/>
    <x v="9"/>
    <x v="1058"/>
    <x v="0"/>
    <x v="11"/>
    <x v="9"/>
    <n v="1487592090"/>
    <n v="1485000090"/>
    <b v="1"/>
    <n v="28"/>
    <b v="1"/>
    <x v="8"/>
    <x v="20"/>
    <x v="1089"/>
  </r>
  <r>
    <n v="1525"/>
    <x v="1525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n v="140"/>
    <b v="1"/>
    <x v="8"/>
    <x v="20"/>
    <x v="1090"/>
  </r>
  <r>
    <n v="1526"/>
    <x v="1526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n v="280"/>
    <b v="1"/>
    <x v="8"/>
    <x v="20"/>
    <x v="1091"/>
  </r>
  <r>
    <n v="1527"/>
    <x v="1527"/>
    <s v="Eight creatives visited Japan. This is a unique photo-book of their separate but collected experiences."/>
    <x v="8"/>
    <x v="1061"/>
    <x v="0"/>
    <x v="0"/>
    <x v="0"/>
    <n v="1489497886"/>
    <n v="1487082286"/>
    <b v="1"/>
    <n v="70"/>
    <b v="1"/>
    <x v="8"/>
    <x v="20"/>
    <x v="216"/>
  </r>
  <r>
    <n v="1528"/>
    <x v="1528"/>
    <s v="A book of street photos from around Shibuya that I've made between 2011-2016."/>
    <x v="9"/>
    <x v="1062"/>
    <x v="0"/>
    <x v="0"/>
    <x v="0"/>
    <n v="1485907200"/>
    <n v="1483292122"/>
    <b v="1"/>
    <n v="160"/>
    <b v="1"/>
    <x v="8"/>
    <x v="20"/>
    <x v="1092"/>
  </r>
  <r>
    <n v="1529"/>
    <x v="1529"/>
    <s v="An empowering photo book that transforms hurtful experiences into strength and solidarity."/>
    <x v="266"/>
    <x v="1063"/>
    <x v="0"/>
    <x v="0"/>
    <x v="0"/>
    <n v="1426773920"/>
    <n v="1424185520"/>
    <b v="1"/>
    <n v="141"/>
    <b v="1"/>
    <x v="8"/>
    <x v="20"/>
    <x v="1093"/>
  </r>
  <r>
    <n v="1530"/>
    <x v="1530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n v="874"/>
    <b v="1"/>
    <x v="8"/>
    <x v="20"/>
    <x v="1094"/>
  </r>
  <r>
    <n v="1531"/>
    <x v="1531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n v="73"/>
    <b v="1"/>
    <x v="8"/>
    <x v="20"/>
    <x v="1095"/>
  </r>
  <r>
    <n v="1532"/>
    <x v="1532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n v="294"/>
    <b v="1"/>
    <x v="8"/>
    <x v="20"/>
    <x v="1096"/>
  </r>
  <r>
    <n v="1533"/>
    <x v="1533"/>
    <s v="This is an intimate story about a family, focusing on their love and strength in the face of mortality."/>
    <x v="101"/>
    <x v="1067"/>
    <x v="0"/>
    <x v="0"/>
    <x v="0"/>
    <n v="1462161540"/>
    <n v="1457913777"/>
    <b v="1"/>
    <n v="740"/>
    <b v="1"/>
    <x v="8"/>
    <x v="20"/>
    <x v="1097"/>
  </r>
  <r>
    <n v="1534"/>
    <x v="1534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n v="369"/>
    <b v="1"/>
    <x v="8"/>
    <x v="20"/>
    <x v="1098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n v="110"/>
    <b v="1"/>
    <x v="8"/>
    <x v="20"/>
    <x v="1099"/>
  </r>
  <r>
    <n v="1536"/>
    <x v="1536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n v="455"/>
    <b v="1"/>
    <x v="8"/>
    <x v="20"/>
    <x v="1100"/>
  </r>
  <r>
    <n v="1537"/>
    <x v="1537"/>
    <s v="A Photobook about one of the most fascinating places on earth -     the sacred Mount Kailash in Tibet."/>
    <x v="14"/>
    <x v="1071"/>
    <x v="0"/>
    <x v="12"/>
    <x v="3"/>
    <n v="1470506400"/>
    <n v="1467358427"/>
    <b v="1"/>
    <n v="224"/>
    <b v="1"/>
    <x v="8"/>
    <x v="20"/>
    <x v="1101"/>
  </r>
  <r>
    <n v="1538"/>
    <x v="1538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n v="46"/>
    <b v="1"/>
    <x v="8"/>
    <x v="20"/>
    <x v="1102"/>
  </r>
  <r>
    <n v="1539"/>
    <x v="1539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n v="284"/>
    <b v="1"/>
    <x v="8"/>
    <x v="20"/>
    <x v="1103"/>
  </r>
  <r>
    <n v="1540"/>
    <x v="1540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n v="98"/>
    <b v="1"/>
    <x v="8"/>
    <x v="20"/>
    <x v="1104"/>
  </r>
  <r>
    <n v="1541"/>
    <x v="1541"/>
    <s v="My Goal is to travel across Panama with my team and capture the beauty and wildlife throughout the canal."/>
    <x v="102"/>
    <x v="360"/>
    <x v="2"/>
    <x v="0"/>
    <x v="0"/>
    <n v="1420045538"/>
    <n v="1417453538"/>
    <b v="0"/>
    <n v="2"/>
    <b v="0"/>
    <x v="8"/>
    <x v="24"/>
    <x v="362"/>
  </r>
  <r>
    <n v="1542"/>
    <x v="1542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n v="1"/>
    <b v="0"/>
    <x v="8"/>
    <x v="24"/>
    <x v="135"/>
  </r>
  <r>
    <n v="1543"/>
    <x v="1543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n v="1"/>
    <b v="0"/>
    <x v="8"/>
    <x v="24"/>
    <x v="119"/>
  </r>
  <r>
    <n v="1544"/>
    <x v="1544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n v="0"/>
    <b v="0"/>
    <x v="8"/>
    <x v="24"/>
    <x v="121"/>
  </r>
  <r>
    <n v="1545"/>
    <x v="1545"/>
    <s v="&quot;He will not be a wise man who does not study human hearts!&quot;_x000a_Hope in natural art, creation!"/>
    <x v="9"/>
    <x v="116"/>
    <x v="2"/>
    <x v="0"/>
    <x v="0"/>
    <n v="1425330960"/>
    <n v="1422393234"/>
    <b v="0"/>
    <n v="1"/>
    <b v="0"/>
    <x v="8"/>
    <x v="24"/>
    <x v="120"/>
  </r>
  <r>
    <n v="1546"/>
    <x v="1546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n v="11"/>
    <b v="0"/>
    <x v="8"/>
    <x v="24"/>
    <x v="1105"/>
  </r>
  <r>
    <n v="1547"/>
    <x v="1547"/>
    <s v="I have produced a limited number (100) of five 8x10 prints of mixed photography I would like to share with you."/>
    <x v="269"/>
    <x v="117"/>
    <x v="2"/>
    <x v="0"/>
    <x v="0"/>
    <n v="1487844882"/>
    <n v="1487240082"/>
    <b v="0"/>
    <n v="0"/>
    <b v="0"/>
    <x v="8"/>
    <x v="24"/>
    <x v="121"/>
  </r>
  <r>
    <n v="1548"/>
    <x v="1548"/>
    <s v="Beauty is in the eye of the beholder and I want to inspire conservation through color."/>
    <x v="176"/>
    <x v="177"/>
    <x v="2"/>
    <x v="0"/>
    <x v="0"/>
    <n v="1447020620"/>
    <n v="1444425020"/>
    <b v="0"/>
    <n v="1"/>
    <b v="0"/>
    <x v="8"/>
    <x v="24"/>
    <x v="88"/>
  </r>
  <r>
    <n v="1549"/>
    <x v="1549"/>
    <s v="A 2016 calendar collection of landscape and wildlife photographs from award winning photographer, Steve Marler."/>
    <x v="2"/>
    <x v="575"/>
    <x v="2"/>
    <x v="0"/>
    <x v="0"/>
    <n v="1446524159"/>
    <n v="1443928559"/>
    <b v="0"/>
    <n v="6"/>
    <b v="0"/>
    <x v="8"/>
    <x v="24"/>
    <x v="1106"/>
  </r>
  <r>
    <n v="1550"/>
    <x v="1550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n v="7"/>
    <b v="0"/>
    <x v="8"/>
    <x v="24"/>
    <x v="1107"/>
  </r>
  <r>
    <n v="1551"/>
    <x v="1551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n v="0"/>
    <b v="0"/>
    <x v="8"/>
    <x v="24"/>
    <x v="121"/>
  </r>
  <r>
    <n v="1552"/>
    <x v="1552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n v="16"/>
    <b v="0"/>
    <x v="8"/>
    <x v="24"/>
    <x v="1108"/>
  </r>
  <r>
    <n v="1553"/>
    <x v="1553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n v="0"/>
    <b v="0"/>
    <x v="8"/>
    <x v="24"/>
    <x v="121"/>
  </r>
  <r>
    <n v="1554"/>
    <x v="1554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n v="0"/>
    <b v="0"/>
    <x v="8"/>
    <x v="24"/>
    <x v="121"/>
  </r>
  <r>
    <n v="1555"/>
    <x v="1555"/>
    <s v="I am traveling the coastline of Maine and will be taking pictures of all the scenery and lighthouses in the area."/>
    <x v="47"/>
    <x v="117"/>
    <x v="2"/>
    <x v="0"/>
    <x v="0"/>
    <n v="1442509200"/>
    <n v="1440513832"/>
    <b v="0"/>
    <n v="0"/>
    <b v="0"/>
    <x v="8"/>
    <x v="24"/>
    <x v="121"/>
  </r>
  <r>
    <n v="1556"/>
    <x v="1556"/>
    <s v="To gather a collection of photographs for a coffee table book that displays the beauty of Canada's west."/>
    <x v="15"/>
    <x v="1076"/>
    <x v="2"/>
    <x v="5"/>
    <x v="5"/>
    <n v="1467603624"/>
    <n v="1465011624"/>
    <b v="0"/>
    <n v="12"/>
    <b v="0"/>
    <x v="8"/>
    <x v="24"/>
    <x v="1109"/>
  </r>
  <r>
    <n v="1557"/>
    <x v="1557"/>
    <s v="I have always been captivated by photography, Now I am trying to set up my own company and publish my pictures."/>
    <x v="30"/>
    <x v="173"/>
    <x v="2"/>
    <x v="0"/>
    <x v="0"/>
    <n v="1411227633"/>
    <n v="1408549233"/>
    <b v="0"/>
    <n v="1"/>
    <b v="0"/>
    <x v="8"/>
    <x v="24"/>
    <x v="101"/>
  </r>
  <r>
    <n v="1558"/>
    <x v="1558"/>
    <s v="A large 2016 wall-calendar (A3 when open) featuring 12 stunning photographs by Lucy Wood."/>
    <x v="47"/>
    <x v="428"/>
    <x v="2"/>
    <x v="1"/>
    <x v="1"/>
    <n v="1440763920"/>
    <n v="1435656759"/>
    <b v="0"/>
    <n v="3"/>
    <b v="0"/>
    <x v="8"/>
    <x v="24"/>
    <x v="123"/>
  </r>
  <r>
    <n v="1559"/>
    <x v="1559"/>
    <s v="The goal of this project is to provide scientific evidence of bigfoot in the North Cascades."/>
    <x v="36"/>
    <x v="155"/>
    <x v="2"/>
    <x v="0"/>
    <x v="0"/>
    <n v="1430270199"/>
    <n v="1428974199"/>
    <b v="0"/>
    <n v="1"/>
    <b v="0"/>
    <x v="8"/>
    <x v="24"/>
    <x v="73"/>
  </r>
  <r>
    <n v="1560"/>
    <x v="1560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n v="4"/>
    <b v="0"/>
    <x v="8"/>
    <x v="24"/>
    <x v="825"/>
  </r>
  <r>
    <n v="1561"/>
    <x v="1561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n v="1"/>
    <b v="0"/>
    <x v="3"/>
    <x v="25"/>
    <x v="402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n v="0"/>
    <b v="0"/>
    <x v="3"/>
    <x v="25"/>
    <x v="121"/>
  </r>
  <r>
    <n v="1563"/>
    <x v="1563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n v="2"/>
    <b v="0"/>
    <x v="3"/>
    <x v="25"/>
    <x v="655"/>
  </r>
  <r>
    <n v="1564"/>
    <x v="1564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n v="1"/>
    <b v="0"/>
    <x v="3"/>
    <x v="25"/>
    <x v="119"/>
  </r>
  <r>
    <n v="1565"/>
    <x v="1565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n v="1"/>
    <b v="0"/>
    <x v="3"/>
    <x v="25"/>
    <x v="101"/>
  </r>
  <r>
    <n v="1566"/>
    <x v="1566"/>
    <s v="Joe DeVito's first Art Book and original King Kong novellas available in both Limited and Deluxe Editions."/>
    <x v="11"/>
    <x v="1080"/>
    <x v="1"/>
    <x v="0"/>
    <x v="0"/>
    <n v="1469656800"/>
    <n v="1467151204"/>
    <b v="0"/>
    <n v="59"/>
    <b v="0"/>
    <x v="3"/>
    <x v="25"/>
    <x v="1110"/>
  </r>
  <r>
    <n v="1567"/>
    <x v="1567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n v="13"/>
    <b v="0"/>
    <x v="3"/>
    <x v="25"/>
    <x v="1111"/>
  </r>
  <r>
    <n v="1568"/>
    <x v="1568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n v="22"/>
    <b v="0"/>
    <x v="3"/>
    <x v="25"/>
    <x v="1112"/>
  </r>
  <r>
    <n v="1569"/>
    <x v="1569"/>
    <s v="to be removed"/>
    <x v="11"/>
    <x v="117"/>
    <x v="1"/>
    <x v="0"/>
    <x v="0"/>
    <n v="1369498714"/>
    <n v="1366906714"/>
    <b v="0"/>
    <n v="0"/>
    <b v="0"/>
    <x v="3"/>
    <x v="25"/>
    <x v="121"/>
  </r>
  <r>
    <n v="1570"/>
    <x v="1570"/>
    <s v="A Coloring Book of Breathtaking Beauties_x000a_To Calm the Heart and Soul"/>
    <x v="12"/>
    <x v="685"/>
    <x v="1"/>
    <x v="0"/>
    <x v="0"/>
    <n v="1460140282"/>
    <n v="1457551882"/>
    <b v="0"/>
    <n v="52"/>
    <b v="0"/>
    <x v="3"/>
    <x v="25"/>
    <x v="1113"/>
  </r>
  <r>
    <n v="1571"/>
    <x v="1571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n v="4"/>
    <b v="0"/>
    <x v="3"/>
    <x v="25"/>
    <x v="135"/>
  </r>
  <r>
    <n v="1572"/>
    <x v="1572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n v="3"/>
    <b v="0"/>
    <x v="3"/>
    <x v="25"/>
    <x v="683"/>
  </r>
  <r>
    <n v="1573"/>
    <x v="1573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n v="3"/>
    <b v="0"/>
    <x v="3"/>
    <x v="25"/>
    <x v="1114"/>
  </r>
  <r>
    <n v="1574"/>
    <x v="1574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n v="6"/>
    <b v="0"/>
    <x v="3"/>
    <x v="25"/>
    <x v="1115"/>
  </r>
  <r>
    <n v="1575"/>
    <x v="1575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n v="35"/>
    <b v="0"/>
    <x v="3"/>
    <x v="25"/>
    <x v="1116"/>
  </r>
  <r>
    <n v="1576"/>
    <x v="1576"/>
    <s v="For the publication of my first 3 books: an Art book, a graphic novel, and a coloring book"/>
    <x v="10"/>
    <x v="1084"/>
    <x v="1"/>
    <x v="0"/>
    <x v="0"/>
    <n v="1435698368"/>
    <n v="1431810368"/>
    <b v="0"/>
    <n v="10"/>
    <b v="0"/>
    <x v="3"/>
    <x v="25"/>
    <x v="177"/>
  </r>
  <r>
    <n v="1577"/>
    <x v="1577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n v="2"/>
    <b v="0"/>
    <x v="3"/>
    <x v="25"/>
    <x v="440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n v="4"/>
    <b v="0"/>
    <x v="3"/>
    <x v="25"/>
    <x v="22"/>
  </r>
  <r>
    <n v="1579"/>
    <x v="1579"/>
    <s v="'Compilation of visual and literary art through fine art photography, graphic art, and poetry."/>
    <x v="273"/>
    <x v="920"/>
    <x v="1"/>
    <x v="0"/>
    <x v="0"/>
    <n v="1377734091"/>
    <n v="1374882891"/>
    <b v="0"/>
    <n v="2"/>
    <b v="0"/>
    <x v="3"/>
    <x v="25"/>
    <x v="448"/>
  </r>
  <r>
    <n v="1580"/>
    <x v="1580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n v="0"/>
    <b v="0"/>
    <x v="3"/>
    <x v="25"/>
    <x v="121"/>
  </r>
  <r>
    <n v="1581"/>
    <x v="1581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n v="1"/>
    <b v="0"/>
    <x v="8"/>
    <x v="26"/>
    <x v="144"/>
  </r>
  <r>
    <n v="1582"/>
    <x v="1582"/>
    <s v="I create canvas prints of images from in and around New Orleans"/>
    <x v="28"/>
    <x v="1085"/>
    <x v="2"/>
    <x v="0"/>
    <x v="0"/>
    <n v="1445894400"/>
    <n v="1440961053"/>
    <b v="0"/>
    <n v="3"/>
    <b v="0"/>
    <x v="8"/>
    <x v="26"/>
    <x v="1117"/>
  </r>
  <r>
    <n v="1583"/>
    <x v="1583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n v="1"/>
    <b v="0"/>
    <x v="8"/>
    <x v="26"/>
    <x v="2"/>
  </r>
  <r>
    <n v="1584"/>
    <x v="1584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n v="0"/>
    <b v="0"/>
    <x v="8"/>
    <x v="26"/>
    <x v="121"/>
  </r>
  <r>
    <n v="1585"/>
    <x v="1585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n v="12"/>
    <b v="0"/>
    <x v="8"/>
    <x v="26"/>
    <x v="1118"/>
  </r>
  <r>
    <n v="1586"/>
    <x v="1586"/>
    <s v="Show the world the beauty that is in all of our back yards!"/>
    <x v="15"/>
    <x v="117"/>
    <x v="2"/>
    <x v="0"/>
    <x v="0"/>
    <n v="1428197422"/>
    <n v="1425609022"/>
    <b v="0"/>
    <n v="0"/>
    <b v="0"/>
    <x v="8"/>
    <x v="26"/>
    <x v="121"/>
  </r>
  <r>
    <n v="1587"/>
    <x v="1587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n v="1"/>
    <b v="0"/>
    <x v="8"/>
    <x v="26"/>
    <x v="120"/>
  </r>
  <r>
    <n v="1588"/>
    <x v="1588"/>
    <s v="Southeast Texas as seen through the lens of a cell phone camera"/>
    <x v="274"/>
    <x v="117"/>
    <x v="2"/>
    <x v="0"/>
    <x v="0"/>
    <n v="1422735120"/>
    <n v="1420091999"/>
    <b v="0"/>
    <n v="0"/>
    <b v="0"/>
    <x v="8"/>
    <x v="26"/>
    <x v="121"/>
  </r>
  <r>
    <n v="1589"/>
    <x v="1589"/>
    <s v="I want to be able to have my own photography inside a canvas and have it be displayed everywhere."/>
    <x v="38"/>
    <x v="117"/>
    <x v="2"/>
    <x v="0"/>
    <x v="0"/>
    <n v="1444433886"/>
    <n v="1441841886"/>
    <b v="0"/>
    <n v="0"/>
    <b v="0"/>
    <x v="8"/>
    <x v="26"/>
    <x v="121"/>
  </r>
  <r>
    <n v="1590"/>
    <x v="1590"/>
    <s v="Discover Italy through photography."/>
    <x v="127"/>
    <x v="806"/>
    <x v="2"/>
    <x v="13"/>
    <x v="3"/>
    <n v="1443040464"/>
    <n v="1440448464"/>
    <b v="0"/>
    <n v="2"/>
    <b v="0"/>
    <x v="8"/>
    <x v="26"/>
    <x v="1119"/>
  </r>
  <r>
    <n v="1591"/>
    <x v="1591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n v="92"/>
    <b v="0"/>
    <x v="8"/>
    <x v="26"/>
    <x v="1120"/>
  </r>
  <r>
    <n v="1592"/>
    <x v="1592"/>
    <s v="A portfolio collage of beautiful pictures of authentic Pittsburgh locations and scenery."/>
    <x v="251"/>
    <x v="117"/>
    <x v="2"/>
    <x v="0"/>
    <x v="0"/>
    <n v="1427503485"/>
    <n v="1423619085"/>
    <b v="0"/>
    <n v="0"/>
    <b v="0"/>
    <x v="8"/>
    <x v="26"/>
    <x v="121"/>
  </r>
  <r>
    <n v="1593"/>
    <x v="1593"/>
    <s v="A trip to fulfill a dream of capturing the wonders and history of ancient Italy in person."/>
    <x v="29"/>
    <x v="158"/>
    <x v="2"/>
    <x v="0"/>
    <x v="0"/>
    <n v="1425154655"/>
    <n v="1422562655"/>
    <b v="0"/>
    <n v="3"/>
    <b v="0"/>
    <x v="8"/>
    <x v="26"/>
    <x v="120"/>
  </r>
  <r>
    <n v="1594"/>
    <x v="1594"/>
    <s v="I photograph my love of New Orleans, create canvases and share those memories with you."/>
    <x v="28"/>
    <x v="82"/>
    <x v="2"/>
    <x v="0"/>
    <x v="0"/>
    <n v="1463329260"/>
    <n v="1458147982"/>
    <b v="0"/>
    <n v="10"/>
    <b v="0"/>
    <x v="8"/>
    <x v="26"/>
    <x v="372"/>
  </r>
  <r>
    <n v="1595"/>
    <x v="1595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n v="7"/>
    <b v="0"/>
    <x v="8"/>
    <x v="26"/>
    <x v="375"/>
  </r>
  <r>
    <n v="1596"/>
    <x v="1596"/>
    <s v="London is beautiful. I want to create a book of stunning images from in and around our great city"/>
    <x v="53"/>
    <x v="735"/>
    <x v="2"/>
    <x v="1"/>
    <x v="1"/>
    <n v="1418469569"/>
    <n v="1414577969"/>
    <b v="0"/>
    <n v="3"/>
    <b v="0"/>
    <x v="8"/>
    <x v="26"/>
    <x v="380"/>
  </r>
  <r>
    <n v="1597"/>
    <x v="1597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n v="0"/>
    <b v="0"/>
    <x v="8"/>
    <x v="26"/>
    <x v="121"/>
  </r>
  <r>
    <n v="1598"/>
    <x v="1598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n v="1"/>
    <b v="0"/>
    <x v="8"/>
    <x v="26"/>
    <x v="120"/>
  </r>
  <r>
    <n v="1599"/>
    <x v="1599"/>
    <s v="A London photographer trekking 5,895m up Africa's Mount Kilimanjaro to pursue and enrich a career."/>
    <x v="2"/>
    <x v="117"/>
    <x v="2"/>
    <x v="1"/>
    <x v="1"/>
    <n v="1460116576"/>
    <n v="1457528176"/>
    <b v="0"/>
    <n v="0"/>
    <b v="0"/>
    <x v="8"/>
    <x v="26"/>
    <x v="121"/>
  </r>
  <r>
    <n v="1600"/>
    <x v="1600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n v="9"/>
    <b v="0"/>
    <x v="8"/>
    <x v="26"/>
    <x v="99"/>
  </r>
  <r>
    <n v="1601"/>
    <x v="1601"/>
    <s v="We're so close to releasing our long-awaited debut album! A little help will go a long way... let's do this!"/>
    <x v="30"/>
    <x v="1089"/>
    <x v="0"/>
    <x v="0"/>
    <x v="0"/>
    <n v="1304561633"/>
    <n v="1301969633"/>
    <b v="0"/>
    <n v="56"/>
    <b v="1"/>
    <x v="4"/>
    <x v="11"/>
    <x v="1042"/>
  </r>
  <r>
    <n v="1602"/>
    <x v="1602"/>
    <s v="We need the help of fans of both music and film alike to help us create our collective vision for this song."/>
    <x v="15"/>
    <x v="1090"/>
    <x v="0"/>
    <x v="0"/>
    <x v="0"/>
    <n v="1318633200"/>
    <n v="1314947317"/>
    <b v="0"/>
    <n v="32"/>
    <b v="1"/>
    <x v="4"/>
    <x v="11"/>
    <x v="1121"/>
  </r>
  <r>
    <n v="1603"/>
    <x v="1603"/>
    <s v="An exercise in the wild and dangerous world of solo musicianship by Maxwell D Feinstein."/>
    <x v="13"/>
    <x v="1091"/>
    <x v="0"/>
    <x v="0"/>
    <x v="0"/>
    <n v="1327723459"/>
    <n v="1322539459"/>
    <b v="0"/>
    <n v="30"/>
    <b v="1"/>
    <x v="4"/>
    <x v="11"/>
    <x v="1122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n v="70"/>
    <b v="1"/>
    <x v="4"/>
    <x v="11"/>
    <x v="1123"/>
  </r>
  <r>
    <n v="1605"/>
    <x v="1605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n v="44"/>
    <b v="1"/>
    <x v="4"/>
    <x v="11"/>
    <x v="1124"/>
  </r>
  <r>
    <n v="1606"/>
    <x v="1606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n v="92"/>
    <b v="1"/>
    <x v="4"/>
    <x v="11"/>
    <x v="1125"/>
  </r>
  <r>
    <n v="1607"/>
    <x v="1607"/>
    <s v="The world's only all-Asian American dance rock band, The Slants, needs a bus to tour cons, shows, and festivals."/>
    <x v="3"/>
    <x v="1095"/>
    <x v="0"/>
    <x v="0"/>
    <x v="0"/>
    <n v="1339701851"/>
    <n v="1337887451"/>
    <b v="0"/>
    <n v="205"/>
    <b v="1"/>
    <x v="4"/>
    <x v="11"/>
    <x v="1126"/>
  </r>
  <r>
    <n v="1608"/>
    <x v="1608"/>
    <s v="The Devil &amp; Me's Debut album, &quot;...It's Not A Dream&quot;, featuring 9 original, Hard Rock songs."/>
    <x v="38"/>
    <x v="1096"/>
    <x v="0"/>
    <x v="0"/>
    <x v="0"/>
    <n v="1388553960"/>
    <n v="1385754986"/>
    <b v="0"/>
    <n v="23"/>
    <b v="1"/>
    <x v="4"/>
    <x v="11"/>
    <x v="1127"/>
  </r>
  <r>
    <n v="1609"/>
    <x v="1609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n v="4"/>
    <b v="1"/>
    <x v="4"/>
    <x v="11"/>
    <x v="1128"/>
  </r>
  <r>
    <n v="1610"/>
    <x v="1610"/>
    <s v="So The Story Goes is the upcoming album from &quot;Just Joe&quot; Altier."/>
    <x v="13"/>
    <x v="1098"/>
    <x v="0"/>
    <x v="0"/>
    <x v="0"/>
    <n v="1355609510"/>
    <n v="1353017510"/>
    <b v="0"/>
    <n v="112"/>
    <b v="1"/>
    <x v="4"/>
    <x v="11"/>
    <x v="1129"/>
  </r>
  <r>
    <n v="1611"/>
    <x v="1611"/>
    <s v="Skelton-Luns CD/7&quot; No Big Deal."/>
    <x v="134"/>
    <x v="1099"/>
    <x v="0"/>
    <x v="0"/>
    <x v="0"/>
    <n v="1370390432"/>
    <n v="1368576032"/>
    <b v="0"/>
    <n v="27"/>
    <b v="1"/>
    <x v="4"/>
    <x v="11"/>
    <x v="1130"/>
  </r>
  <r>
    <n v="1612"/>
    <x v="1612"/>
    <s v="Help us achieve our goal to get our van repaired, gassed up, and road-ready for our winter tour!"/>
    <x v="2"/>
    <x v="1100"/>
    <x v="0"/>
    <x v="0"/>
    <x v="0"/>
    <n v="1357160384"/>
    <n v="1354568384"/>
    <b v="0"/>
    <n v="11"/>
    <b v="1"/>
    <x v="4"/>
    <x v="11"/>
    <x v="73"/>
  </r>
  <r>
    <n v="1613"/>
    <x v="1613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n v="26"/>
    <b v="1"/>
    <x v="4"/>
    <x v="11"/>
    <x v="1131"/>
  </r>
  <r>
    <n v="1614"/>
    <x v="1614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n v="77"/>
    <b v="1"/>
    <x v="4"/>
    <x v="11"/>
    <x v="1122"/>
  </r>
  <r>
    <n v="1615"/>
    <x v="1615"/>
    <s v="We are Reno Divorce!! Here is a taste of our upcoming release and we invite you to be a part of it."/>
    <x v="6"/>
    <x v="1103"/>
    <x v="0"/>
    <x v="0"/>
    <x v="0"/>
    <n v="1323742396"/>
    <n v="1319850796"/>
    <b v="0"/>
    <n v="136"/>
    <b v="1"/>
    <x v="4"/>
    <x v="11"/>
    <x v="1132"/>
  </r>
  <r>
    <n v="1616"/>
    <x v="1616"/>
    <s v="HELP! We don't have much time.....Join Aly Jados in making her new EP a reality before the world ends!!!!"/>
    <x v="3"/>
    <x v="1104"/>
    <x v="0"/>
    <x v="0"/>
    <x v="0"/>
    <n v="1353621600"/>
    <n v="1350061821"/>
    <b v="0"/>
    <n v="157"/>
    <b v="1"/>
    <x v="4"/>
    <x v="11"/>
    <x v="1133"/>
  </r>
  <r>
    <n v="1617"/>
    <x v="1617"/>
    <s v="The Coffis Brothers &amp;The Mountain Men are recording a brand new full length record."/>
    <x v="39"/>
    <x v="950"/>
    <x v="0"/>
    <x v="0"/>
    <x v="0"/>
    <n v="1383332400"/>
    <n v="1380470188"/>
    <b v="0"/>
    <n v="158"/>
    <b v="1"/>
    <x v="4"/>
    <x v="11"/>
    <x v="1134"/>
  </r>
  <r>
    <n v="1618"/>
    <x v="1618"/>
    <s v="Janus Word combines hard rock with melodic acoustic music for a unique and awesome sound."/>
    <x v="15"/>
    <x v="1105"/>
    <x v="0"/>
    <x v="0"/>
    <x v="0"/>
    <n v="1362757335"/>
    <n v="1359301335"/>
    <b v="0"/>
    <n v="27"/>
    <b v="1"/>
    <x v="4"/>
    <x v="11"/>
    <x v="1135"/>
  </r>
  <r>
    <n v="1619"/>
    <x v="1619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n v="23"/>
    <b v="1"/>
    <x v="4"/>
    <x v="11"/>
    <x v="1136"/>
  </r>
  <r>
    <n v="1620"/>
    <x v="1620"/>
    <s v="Kickstarting my music career with 300 hard copy CDs of my first release."/>
    <x v="28"/>
    <x v="932"/>
    <x v="0"/>
    <x v="0"/>
    <x v="0"/>
    <n v="1361606940"/>
    <n v="1361002140"/>
    <b v="0"/>
    <n v="17"/>
    <b v="1"/>
    <x v="4"/>
    <x v="11"/>
    <x v="1137"/>
  </r>
  <r>
    <n v="1621"/>
    <x v="1621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n v="37"/>
    <b v="1"/>
    <x v="4"/>
    <x v="11"/>
    <x v="1138"/>
  </r>
  <r>
    <n v="1622"/>
    <x v="1622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n v="65"/>
    <b v="1"/>
    <x v="4"/>
    <x v="11"/>
    <x v="1139"/>
  </r>
  <r>
    <n v="1623"/>
    <x v="1623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n v="18"/>
    <b v="1"/>
    <x v="4"/>
    <x v="11"/>
    <x v="1140"/>
  </r>
  <r>
    <n v="1624"/>
    <x v="1624"/>
    <s v="Joey De Noble is raising money to help record his latest music, and he wants YOU to be a part of it!"/>
    <x v="28"/>
    <x v="1109"/>
    <x v="0"/>
    <x v="0"/>
    <x v="0"/>
    <n v="1357721335"/>
    <n v="1354265335"/>
    <b v="0"/>
    <n v="25"/>
    <b v="1"/>
    <x v="4"/>
    <x v="11"/>
    <x v="1141"/>
  </r>
  <r>
    <n v="1625"/>
    <x v="1625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n v="104"/>
    <b v="1"/>
    <x v="4"/>
    <x v="11"/>
    <x v="1142"/>
  </r>
  <r>
    <n v="1626"/>
    <x v="1626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n v="108"/>
    <b v="1"/>
    <x v="4"/>
    <x v="11"/>
    <x v="1143"/>
  </r>
  <r>
    <n v="1627"/>
    <x v="1627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n v="38"/>
    <b v="1"/>
    <x v="4"/>
    <x v="11"/>
    <x v="1144"/>
  </r>
  <r>
    <n v="1628"/>
    <x v="1628"/>
    <s v="Original Jewish rock music on human relationships and identity"/>
    <x v="23"/>
    <x v="1112"/>
    <x v="0"/>
    <x v="0"/>
    <x v="0"/>
    <n v="1403026882"/>
    <n v="1400175682"/>
    <b v="0"/>
    <n v="88"/>
    <b v="1"/>
    <x v="4"/>
    <x v="11"/>
    <x v="1145"/>
  </r>
  <r>
    <n v="1629"/>
    <x v="1629"/>
    <s v="Help Off The Turnpike release new music, and set fire to everything!"/>
    <x v="12"/>
    <x v="1113"/>
    <x v="0"/>
    <x v="0"/>
    <x v="0"/>
    <n v="1392929333"/>
    <n v="1389041333"/>
    <b v="0"/>
    <n v="82"/>
    <b v="1"/>
    <x v="4"/>
    <x v="11"/>
    <x v="1146"/>
  </r>
  <r>
    <n v="1630"/>
    <x v="1630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n v="126"/>
    <b v="1"/>
    <x v="4"/>
    <x v="11"/>
    <x v="1147"/>
  </r>
  <r>
    <n v="1631"/>
    <x v="1631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n v="133"/>
    <b v="1"/>
    <x v="4"/>
    <x v="11"/>
    <x v="1148"/>
  </r>
  <r>
    <n v="1632"/>
    <x v="1632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n v="47"/>
    <b v="1"/>
    <x v="4"/>
    <x v="11"/>
    <x v="1149"/>
  </r>
  <r>
    <n v="1633"/>
    <x v="1633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n v="58"/>
    <b v="1"/>
    <x v="4"/>
    <x v="11"/>
    <x v="1150"/>
  </r>
  <r>
    <n v="1634"/>
    <x v="1634"/>
    <s v="Recording Debut  Album w/ Producer Ikey Owens from Free Moral Agents/ The Mars Volta"/>
    <x v="13"/>
    <x v="1118"/>
    <x v="0"/>
    <x v="0"/>
    <x v="0"/>
    <n v="1306994340"/>
    <n v="1303706001"/>
    <b v="0"/>
    <n v="32"/>
    <b v="1"/>
    <x v="4"/>
    <x v="11"/>
    <x v="1151"/>
  </r>
  <r>
    <n v="1635"/>
    <x v="1635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n v="37"/>
    <b v="1"/>
    <x v="4"/>
    <x v="11"/>
    <x v="1152"/>
  </r>
  <r>
    <n v="1636"/>
    <x v="1636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n v="87"/>
    <b v="1"/>
    <x v="4"/>
    <x v="11"/>
    <x v="1153"/>
  </r>
  <r>
    <n v="1637"/>
    <x v="1637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n v="15"/>
    <b v="1"/>
    <x v="4"/>
    <x v="11"/>
    <x v="1154"/>
  </r>
  <r>
    <n v="1638"/>
    <x v="1638"/>
    <s v="Avenues will be going in to the studio to record a new EP with Matt Allison!"/>
    <x v="28"/>
    <x v="1121"/>
    <x v="0"/>
    <x v="0"/>
    <x v="0"/>
    <n v="1362086700"/>
    <n v="1358180968"/>
    <b v="0"/>
    <n v="27"/>
    <b v="1"/>
    <x v="4"/>
    <x v="11"/>
    <x v="1155"/>
  </r>
  <r>
    <n v="1639"/>
    <x v="1639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n v="19"/>
    <b v="1"/>
    <x v="4"/>
    <x v="11"/>
    <x v="1156"/>
  </r>
  <r>
    <n v="1640"/>
    <x v="1640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n v="17"/>
    <b v="1"/>
    <x v="4"/>
    <x v="11"/>
    <x v="1157"/>
  </r>
  <r>
    <n v="1641"/>
    <x v="1641"/>
    <s v="Music Video For Upbeat and Inspiring Song - Run For Your Life"/>
    <x v="30"/>
    <x v="535"/>
    <x v="0"/>
    <x v="0"/>
    <x v="0"/>
    <n v="1418998744"/>
    <n v="1416406744"/>
    <b v="0"/>
    <n v="26"/>
    <b v="1"/>
    <x v="4"/>
    <x v="27"/>
    <x v="1158"/>
  </r>
  <r>
    <n v="1642"/>
    <x v="1642"/>
    <s v="Pop Garden Radio Presents: The Rock on the Road Tour Season 2 CD. 23 great Pop tracks from independent Pop artists."/>
    <x v="38"/>
    <x v="647"/>
    <x v="0"/>
    <x v="0"/>
    <x v="0"/>
    <n v="1308011727"/>
    <n v="1306283727"/>
    <b v="0"/>
    <n v="28"/>
    <b v="1"/>
    <x v="4"/>
    <x v="27"/>
    <x v="314"/>
  </r>
  <r>
    <n v="1643"/>
    <x v="1643"/>
    <s v="This Is All Now is putting out a brand new record, and we need YOUR help to do it!"/>
    <x v="10"/>
    <x v="1124"/>
    <x v="0"/>
    <x v="0"/>
    <x v="0"/>
    <n v="1348516012"/>
    <n v="1345924012"/>
    <b v="0"/>
    <n v="37"/>
    <b v="1"/>
    <x v="4"/>
    <x v="27"/>
    <x v="1159"/>
  </r>
  <r>
    <n v="1644"/>
    <x v="1644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n v="128"/>
    <b v="1"/>
    <x v="4"/>
    <x v="27"/>
    <x v="1160"/>
  </r>
  <r>
    <n v="1645"/>
    <x v="1645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n v="10"/>
    <b v="1"/>
    <x v="4"/>
    <x v="27"/>
    <x v="1161"/>
  </r>
  <r>
    <n v="1646"/>
    <x v="1646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n v="83"/>
    <b v="1"/>
    <x v="4"/>
    <x v="27"/>
    <x v="1162"/>
  </r>
  <r>
    <n v="1647"/>
    <x v="1647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n v="46"/>
    <b v="1"/>
    <x v="4"/>
    <x v="27"/>
    <x v="1163"/>
  </r>
  <r>
    <n v="1648"/>
    <x v="1648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n v="90"/>
    <b v="1"/>
    <x v="4"/>
    <x v="27"/>
    <x v="1164"/>
  </r>
  <r>
    <n v="1649"/>
    <x v="1649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n v="81"/>
    <b v="1"/>
    <x v="4"/>
    <x v="27"/>
    <x v="1165"/>
  </r>
  <r>
    <n v="1650"/>
    <x v="1650"/>
    <s v="Help me record a CD that uses pop styling to give a fresh sound to ancient wisdom from scripture!"/>
    <x v="13"/>
    <x v="1131"/>
    <x v="0"/>
    <x v="0"/>
    <x v="0"/>
    <n v="1381314437"/>
    <n v="1378722437"/>
    <b v="0"/>
    <n v="32"/>
    <b v="1"/>
    <x v="4"/>
    <x v="27"/>
    <x v="1166"/>
  </r>
  <r>
    <n v="1651"/>
    <x v="1651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n v="20"/>
    <b v="1"/>
    <x v="4"/>
    <x v="27"/>
    <x v="1167"/>
  </r>
  <r>
    <n v="1652"/>
    <x v="1652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n v="70"/>
    <b v="1"/>
    <x v="4"/>
    <x v="27"/>
    <x v="1168"/>
  </r>
  <r>
    <n v="1653"/>
    <x v="1653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n v="168"/>
    <b v="1"/>
    <x v="4"/>
    <x v="27"/>
    <x v="1169"/>
  </r>
  <r>
    <n v="1654"/>
    <x v="1654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n v="34"/>
    <b v="1"/>
    <x v="4"/>
    <x v="27"/>
    <x v="1170"/>
  </r>
  <r>
    <n v="1655"/>
    <x v="1655"/>
    <s v="Berklee College of Music student, Meg Porter needs YOUR help to fund her very first EP!"/>
    <x v="15"/>
    <x v="1136"/>
    <x v="0"/>
    <x v="0"/>
    <x v="0"/>
    <n v="1333648820"/>
    <n v="1331060420"/>
    <b v="0"/>
    <n v="48"/>
    <b v="1"/>
    <x v="4"/>
    <x v="27"/>
    <x v="1171"/>
  </r>
  <r>
    <n v="1656"/>
    <x v="1656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n v="48"/>
    <b v="1"/>
    <x v="4"/>
    <x v="27"/>
    <x v="1172"/>
  </r>
  <r>
    <n v="1657"/>
    <x v="1657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n v="221"/>
    <b v="1"/>
    <x v="4"/>
    <x v="27"/>
    <x v="1173"/>
  </r>
  <r>
    <n v="1658"/>
    <x v="1658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n v="107"/>
    <b v="1"/>
    <x v="4"/>
    <x v="27"/>
    <x v="1174"/>
  </r>
  <r>
    <n v="1659"/>
    <x v="1659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n v="45"/>
    <b v="1"/>
    <x v="4"/>
    <x v="27"/>
    <x v="1175"/>
  </r>
  <r>
    <n v="1660"/>
    <x v="1660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n v="36"/>
    <b v="1"/>
    <x v="4"/>
    <x v="27"/>
    <x v="676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n v="101"/>
    <b v="1"/>
    <x v="4"/>
    <x v="27"/>
    <x v="1176"/>
  </r>
  <r>
    <n v="1662"/>
    <x v="1662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n v="62"/>
    <b v="1"/>
    <x v="4"/>
    <x v="27"/>
    <x v="1177"/>
  </r>
  <r>
    <n v="1663"/>
    <x v="1663"/>
    <s v="music is as important to the eyes as it is to the ears. help bring ghost to life in front of your eyes."/>
    <x v="28"/>
    <x v="1144"/>
    <x v="0"/>
    <x v="0"/>
    <x v="0"/>
    <n v="1422750707"/>
    <n v="1420158707"/>
    <b v="0"/>
    <n v="32"/>
    <b v="1"/>
    <x v="4"/>
    <x v="27"/>
    <x v="1178"/>
  </r>
  <r>
    <n v="1664"/>
    <x v="1664"/>
    <s v="Korean-American Soprano Grace's Debut Album - coming up in June 2012. Come and be part of this exciting project!"/>
    <x v="30"/>
    <x v="1145"/>
    <x v="0"/>
    <x v="0"/>
    <x v="0"/>
    <n v="1331870340"/>
    <n v="1328033818"/>
    <b v="0"/>
    <n v="89"/>
    <b v="1"/>
    <x v="4"/>
    <x v="27"/>
    <x v="1179"/>
  </r>
  <r>
    <n v="1665"/>
    <x v="1665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n v="93"/>
    <b v="1"/>
    <x v="4"/>
    <x v="27"/>
    <x v="1180"/>
  </r>
  <r>
    <n v="1666"/>
    <x v="1666"/>
    <s v="Play a KEY role in Venus On Fire's success - Working with a World Class Producer to make a memorable EP."/>
    <x v="30"/>
    <x v="1147"/>
    <x v="0"/>
    <x v="0"/>
    <x v="0"/>
    <n v="1364447073"/>
    <n v="1361858673"/>
    <b v="0"/>
    <n v="98"/>
    <b v="1"/>
    <x v="4"/>
    <x v="27"/>
    <x v="1181"/>
  </r>
  <r>
    <n v="1667"/>
    <x v="1667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n v="82"/>
    <b v="1"/>
    <x v="4"/>
    <x v="27"/>
    <x v="1182"/>
  </r>
  <r>
    <n v="1668"/>
    <x v="1668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n v="116"/>
    <b v="1"/>
    <x v="4"/>
    <x v="27"/>
    <x v="1183"/>
  </r>
  <r>
    <n v="1669"/>
    <x v="1669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n v="52"/>
    <b v="1"/>
    <x v="4"/>
    <x v="27"/>
    <x v="399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n v="23"/>
    <b v="1"/>
    <x v="4"/>
    <x v="27"/>
    <x v="1184"/>
  </r>
  <r>
    <n v="1671"/>
    <x v="1671"/>
    <s v="I am seeking funding in order to help take my music from a hobby to a career."/>
    <x v="13"/>
    <x v="1150"/>
    <x v="0"/>
    <x v="0"/>
    <x v="0"/>
    <n v="1470056614"/>
    <n v="1467464614"/>
    <b v="0"/>
    <n v="77"/>
    <b v="1"/>
    <x v="4"/>
    <x v="27"/>
    <x v="1185"/>
  </r>
  <r>
    <n v="1672"/>
    <x v="1672"/>
    <s v="Sweet, sweet harmonies from Portland Oregon's premiere high school women's a cappella group."/>
    <x v="180"/>
    <x v="1151"/>
    <x v="0"/>
    <x v="0"/>
    <x v="0"/>
    <n v="1338824730"/>
    <n v="1336232730"/>
    <b v="0"/>
    <n v="49"/>
    <b v="1"/>
    <x v="4"/>
    <x v="27"/>
    <x v="1186"/>
  </r>
  <r>
    <n v="1673"/>
    <x v="1673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n v="59"/>
    <b v="1"/>
    <x v="4"/>
    <x v="27"/>
    <x v="1187"/>
  </r>
  <r>
    <n v="1674"/>
    <x v="1674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n v="113"/>
    <b v="1"/>
    <x v="4"/>
    <x v="27"/>
    <x v="1188"/>
  </r>
  <r>
    <n v="1675"/>
    <x v="1675"/>
    <s v="The Great Party is releasing their debut album. Here's your chance to be a part of it!"/>
    <x v="28"/>
    <x v="1153"/>
    <x v="0"/>
    <x v="0"/>
    <x v="0"/>
    <n v="1318802580"/>
    <n v="1316194540"/>
    <b v="0"/>
    <n v="34"/>
    <b v="1"/>
    <x v="4"/>
    <x v="27"/>
    <x v="208"/>
  </r>
  <r>
    <n v="1676"/>
    <x v="1676"/>
    <s v="Help fund Bridge 19's tour in support of their first duo record, to be released in May 2012."/>
    <x v="9"/>
    <x v="1154"/>
    <x v="0"/>
    <x v="0"/>
    <x v="0"/>
    <n v="1334980740"/>
    <n v="1330968347"/>
    <b v="0"/>
    <n v="42"/>
    <b v="1"/>
    <x v="4"/>
    <x v="27"/>
    <x v="1189"/>
  </r>
  <r>
    <n v="1677"/>
    <x v="1677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n v="42"/>
    <b v="1"/>
    <x v="4"/>
    <x v="27"/>
    <x v="1190"/>
  </r>
  <r>
    <n v="1678"/>
    <x v="1678"/>
    <s v="Help me make an amazing music video so that I can take my music to the next level and get a manager!"/>
    <x v="15"/>
    <x v="702"/>
    <x v="0"/>
    <x v="0"/>
    <x v="0"/>
    <n v="1391718671"/>
    <n v="1390509071"/>
    <b v="0"/>
    <n v="49"/>
    <b v="1"/>
    <x v="4"/>
    <x v="27"/>
    <x v="1191"/>
  </r>
  <r>
    <n v="1679"/>
    <x v="1679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n v="56"/>
    <b v="1"/>
    <x v="4"/>
    <x v="27"/>
    <x v="368"/>
  </r>
  <r>
    <n v="1680"/>
    <x v="1680"/>
    <s v="Working Musician dilemma #164: how the taxman put Kick the Record 2.0 on hold"/>
    <x v="28"/>
    <x v="1156"/>
    <x v="0"/>
    <x v="0"/>
    <x v="0"/>
    <n v="1405188667"/>
    <n v="1402596667"/>
    <b v="0"/>
    <n v="25"/>
    <b v="1"/>
    <x v="4"/>
    <x v="27"/>
    <x v="1192"/>
  </r>
  <r>
    <n v="1681"/>
    <x v="1681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n v="884"/>
    <b v="0"/>
    <x v="4"/>
    <x v="28"/>
    <x v="1193"/>
  </r>
  <r>
    <n v="1682"/>
    <x v="1682"/>
    <s v="Christian singer-wongerwriter searching for funding to record CD of original Christian music."/>
    <x v="12"/>
    <x v="117"/>
    <x v="3"/>
    <x v="0"/>
    <x v="0"/>
    <n v="1492142860"/>
    <n v="1486962460"/>
    <b v="0"/>
    <n v="0"/>
    <b v="0"/>
    <x v="4"/>
    <x v="28"/>
    <x v="121"/>
  </r>
  <r>
    <n v="1683"/>
    <x v="1683"/>
    <s v="Rendre tÃ©moignage de ce que Dieu fait chaque jour pour moi et venir en  aide  aux autres, c'est  mon but."/>
    <x v="8"/>
    <x v="1158"/>
    <x v="3"/>
    <x v="6"/>
    <x v="3"/>
    <n v="1491590738"/>
    <n v="1489517138"/>
    <b v="0"/>
    <n v="10"/>
    <b v="0"/>
    <x v="4"/>
    <x v="28"/>
    <x v="1194"/>
  </r>
  <r>
    <n v="1684"/>
    <x v="1684"/>
    <s v="New Music from Marty Mikles!  A new EP all about God's Goodness &amp; Mercy."/>
    <x v="6"/>
    <x v="1159"/>
    <x v="3"/>
    <x v="0"/>
    <x v="0"/>
    <n v="1489775641"/>
    <n v="1487360041"/>
    <b v="0"/>
    <n v="101"/>
    <b v="0"/>
    <x v="4"/>
    <x v="28"/>
    <x v="1195"/>
  </r>
  <r>
    <n v="1685"/>
    <x v="1685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n v="15"/>
    <b v="0"/>
    <x v="4"/>
    <x v="28"/>
    <x v="1196"/>
  </r>
  <r>
    <n v="1686"/>
    <x v="1686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n v="1"/>
    <b v="0"/>
    <x v="4"/>
    <x v="28"/>
    <x v="656"/>
  </r>
  <r>
    <n v="1687"/>
    <x v="1687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n v="39"/>
    <b v="0"/>
    <x v="4"/>
    <x v="28"/>
    <x v="1197"/>
  </r>
  <r>
    <n v="1688"/>
    <x v="1688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n v="7"/>
    <b v="0"/>
    <x v="4"/>
    <x v="28"/>
    <x v="1198"/>
  </r>
  <r>
    <n v="1689"/>
    <x v="1689"/>
    <s v="Praising the Living God in the second half of life."/>
    <x v="262"/>
    <x v="1162"/>
    <x v="3"/>
    <x v="0"/>
    <x v="0"/>
    <n v="1489700230"/>
    <n v="1487111830"/>
    <b v="0"/>
    <n v="14"/>
    <b v="0"/>
    <x v="4"/>
    <x v="28"/>
    <x v="1199"/>
  </r>
  <r>
    <n v="1690"/>
    <x v="1690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n v="11"/>
    <b v="0"/>
    <x v="4"/>
    <x v="28"/>
    <x v="1200"/>
  </r>
  <r>
    <n v="1691"/>
    <x v="1691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n v="38"/>
    <b v="0"/>
    <x v="4"/>
    <x v="28"/>
    <x v="1201"/>
  </r>
  <r>
    <n v="1692"/>
    <x v="1692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n v="15"/>
    <b v="0"/>
    <x v="4"/>
    <x v="28"/>
    <x v="1202"/>
  </r>
  <r>
    <n v="1693"/>
    <x v="1693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n v="8"/>
    <b v="0"/>
    <x v="4"/>
    <x v="28"/>
    <x v="431"/>
  </r>
  <r>
    <n v="1694"/>
    <x v="1694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n v="1"/>
    <b v="0"/>
    <x v="4"/>
    <x v="28"/>
    <x v="144"/>
  </r>
  <r>
    <n v="1695"/>
    <x v="1695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n v="23"/>
    <b v="0"/>
    <x v="4"/>
    <x v="28"/>
    <x v="1203"/>
  </r>
  <r>
    <n v="1696"/>
    <x v="1696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n v="0"/>
    <b v="0"/>
    <x v="4"/>
    <x v="28"/>
    <x v="121"/>
  </r>
  <r>
    <n v="1697"/>
    <x v="1697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n v="22"/>
    <b v="0"/>
    <x v="4"/>
    <x v="28"/>
    <x v="1204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n v="0"/>
    <b v="0"/>
    <x v="4"/>
    <x v="28"/>
    <x v="121"/>
  </r>
  <r>
    <n v="1699"/>
    <x v="1699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n v="4"/>
    <b v="0"/>
    <x v="4"/>
    <x v="28"/>
    <x v="1205"/>
  </r>
  <r>
    <n v="1700"/>
    <x v="1700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n v="79"/>
    <b v="0"/>
    <x v="4"/>
    <x v="28"/>
    <x v="1206"/>
  </r>
  <r>
    <n v="1701"/>
    <x v="1701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n v="2"/>
    <b v="0"/>
    <x v="4"/>
    <x v="28"/>
    <x v="144"/>
  </r>
  <r>
    <n v="1702"/>
    <x v="1702"/>
    <s v="I can do all things through christ jesus"/>
    <x v="281"/>
    <x v="116"/>
    <x v="2"/>
    <x v="0"/>
    <x v="0"/>
    <n v="1427745150"/>
    <n v="1425156750"/>
    <b v="0"/>
    <n v="1"/>
    <b v="0"/>
    <x v="4"/>
    <x v="28"/>
    <x v="120"/>
  </r>
  <r>
    <n v="1703"/>
    <x v="1703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n v="2"/>
    <b v="0"/>
    <x v="4"/>
    <x v="28"/>
    <x v="156"/>
  </r>
  <r>
    <n v="1704"/>
    <x v="1704"/>
    <s v="We want to record an album of popular praise &amp; worship songs with our own influence and style."/>
    <x v="13"/>
    <x v="1170"/>
    <x v="2"/>
    <x v="0"/>
    <x v="0"/>
    <n v="1424056873"/>
    <n v="1421464873"/>
    <b v="0"/>
    <n v="11"/>
    <b v="0"/>
    <x v="4"/>
    <x v="28"/>
    <x v="1207"/>
  </r>
  <r>
    <n v="1705"/>
    <x v="1705"/>
    <s v="An instrumental album that ranges from hymns to contemporary music. All the music is recorded by myself."/>
    <x v="13"/>
    <x v="117"/>
    <x v="2"/>
    <x v="0"/>
    <x v="0"/>
    <n v="1441814400"/>
    <n v="1440807846"/>
    <b v="0"/>
    <n v="0"/>
    <b v="0"/>
    <x v="4"/>
    <x v="28"/>
    <x v="121"/>
  </r>
  <r>
    <n v="1706"/>
    <x v="1706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n v="0"/>
    <b v="0"/>
    <x v="4"/>
    <x v="28"/>
    <x v="121"/>
  </r>
  <r>
    <n v="1707"/>
    <x v="1707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n v="9"/>
    <b v="0"/>
    <x v="4"/>
    <x v="28"/>
    <x v="1208"/>
  </r>
  <r>
    <n v="1708"/>
    <x v="1708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n v="0"/>
    <b v="0"/>
    <x v="4"/>
    <x v="28"/>
    <x v="121"/>
  </r>
  <r>
    <n v="1709"/>
    <x v="1709"/>
    <s v="A project to set psalms to music. The psalms are taken from the English Standard Version (ESV) of the Bible."/>
    <x v="257"/>
    <x v="1079"/>
    <x v="2"/>
    <x v="0"/>
    <x v="0"/>
    <n v="1409513940"/>
    <n v="1405949514"/>
    <b v="0"/>
    <n v="4"/>
    <b v="0"/>
    <x v="4"/>
    <x v="28"/>
    <x v="1209"/>
  </r>
  <r>
    <n v="1710"/>
    <x v="1710"/>
    <s v="We want to create a gospel live album which has never been produced before."/>
    <x v="10"/>
    <x v="1172"/>
    <x v="2"/>
    <x v="12"/>
    <x v="3"/>
    <n v="1453122000"/>
    <n v="1449151888"/>
    <b v="0"/>
    <n v="1"/>
    <b v="0"/>
    <x v="4"/>
    <x v="28"/>
    <x v="441"/>
  </r>
  <r>
    <n v="1711"/>
    <x v="1711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n v="2"/>
    <b v="0"/>
    <x v="4"/>
    <x v="28"/>
    <x v="1210"/>
  </r>
  <r>
    <n v="1712"/>
    <x v="1712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n v="0"/>
    <b v="0"/>
    <x v="4"/>
    <x v="28"/>
    <x v="121"/>
  </r>
  <r>
    <n v="1713"/>
    <x v="1713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n v="1"/>
    <b v="0"/>
    <x v="4"/>
    <x v="28"/>
    <x v="73"/>
  </r>
  <r>
    <n v="1714"/>
    <x v="1714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n v="17"/>
    <b v="0"/>
    <x v="4"/>
    <x v="28"/>
    <x v="1211"/>
  </r>
  <r>
    <n v="1715"/>
    <x v="1715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n v="2"/>
    <b v="0"/>
    <x v="4"/>
    <x v="28"/>
    <x v="148"/>
  </r>
  <r>
    <n v="1716"/>
    <x v="1716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n v="3"/>
    <b v="0"/>
    <x v="4"/>
    <x v="28"/>
    <x v="73"/>
  </r>
  <r>
    <n v="1717"/>
    <x v="1717"/>
    <s v="Our first record created to reach, inspire, and ultimately express the love of Jesus to our generation."/>
    <x v="282"/>
    <x v="1174"/>
    <x v="2"/>
    <x v="0"/>
    <x v="0"/>
    <n v="1461211200"/>
    <n v="1459467238"/>
    <b v="0"/>
    <n v="41"/>
    <b v="0"/>
    <x v="4"/>
    <x v="28"/>
    <x v="1212"/>
  </r>
  <r>
    <n v="1718"/>
    <x v="1718"/>
    <s v="A melody for the galaxy."/>
    <x v="19"/>
    <x v="735"/>
    <x v="2"/>
    <x v="0"/>
    <x v="0"/>
    <n v="1463201940"/>
    <n v="1459435149"/>
    <b v="0"/>
    <n v="2"/>
    <b v="0"/>
    <x v="4"/>
    <x v="28"/>
    <x v="822"/>
  </r>
  <r>
    <n v="1719"/>
    <x v="1719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n v="3"/>
    <b v="0"/>
    <x v="4"/>
    <x v="28"/>
    <x v="123"/>
  </r>
  <r>
    <n v="1720"/>
    <x v="1720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n v="8"/>
    <b v="0"/>
    <x v="4"/>
    <x v="28"/>
    <x v="1213"/>
  </r>
  <r>
    <n v="1721"/>
    <x v="1721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n v="0"/>
    <b v="0"/>
    <x v="4"/>
    <x v="28"/>
    <x v="121"/>
  </r>
  <r>
    <n v="1722"/>
    <x v="1722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n v="1"/>
    <b v="0"/>
    <x v="4"/>
    <x v="28"/>
    <x v="120"/>
  </r>
  <r>
    <n v="1723"/>
    <x v="1723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n v="3"/>
    <b v="0"/>
    <x v="4"/>
    <x v="28"/>
    <x v="1214"/>
  </r>
  <r>
    <n v="1724"/>
    <x v="1724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n v="4"/>
    <b v="0"/>
    <x v="4"/>
    <x v="28"/>
    <x v="435"/>
  </r>
  <r>
    <n v="1725"/>
    <x v="1725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n v="9"/>
    <b v="0"/>
    <x v="4"/>
    <x v="28"/>
    <x v="1215"/>
  </r>
  <r>
    <n v="1726"/>
    <x v="1726"/>
    <s v="Amanda Joy Hall's sophomore album, &quot;Every Day&quot;. Release expected July 2014"/>
    <x v="115"/>
    <x v="1176"/>
    <x v="2"/>
    <x v="0"/>
    <x v="0"/>
    <n v="1403906664"/>
    <n v="1401401064"/>
    <b v="0"/>
    <n v="16"/>
    <b v="0"/>
    <x v="4"/>
    <x v="28"/>
    <x v="1216"/>
  </r>
  <r>
    <n v="1727"/>
    <x v="1727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n v="1"/>
    <b v="0"/>
    <x v="4"/>
    <x v="28"/>
    <x v="120"/>
  </r>
  <r>
    <n v="1728"/>
    <x v="1728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n v="7"/>
    <b v="0"/>
    <x v="4"/>
    <x v="28"/>
    <x v="1217"/>
  </r>
  <r>
    <n v="1729"/>
    <x v="1729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n v="0"/>
    <b v="0"/>
    <x v="4"/>
    <x v="28"/>
    <x v="121"/>
  </r>
  <r>
    <n v="1730"/>
    <x v="1730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n v="0"/>
    <b v="0"/>
    <x v="4"/>
    <x v="28"/>
    <x v="121"/>
  </r>
  <r>
    <n v="1731"/>
    <x v="1731"/>
    <s v="We are a Christin Worship band looking to midwest tour. God Bless!"/>
    <x v="28"/>
    <x v="117"/>
    <x v="2"/>
    <x v="0"/>
    <x v="0"/>
    <n v="1434034800"/>
    <n v="1432849552"/>
    <b v="0"/>
    <n v="0"/>
    <b v="0"/>
    <x v="4"/>
    <x v="28"/>
    <x v="121"/>
  </r>
  <r>
    <n v="1732"/>
    <x v="1732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n v="0"/>
    <b v="0"/>
    <x v="4"/>
    <x v="28"/>
    <x v="121"/>
  </r>
  <r>
    <n v="1733"/>
    <x v="1733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n v="0"/>
    <b v="0"/>
    <x v="4"/>
    <x v="28"/>
    <x v="121"/>
  </r>
  <r>
    <n v="1734"/>
    <x v="1734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n v="1"/>
    <b v="0"/>
    <x v="4"/>
    <x v="28"/>
    <x v="120"/>
  </r>
  <r>
    <n v="1735"/>
    <x v="1735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n v="2"/>
    <b v="0"/>
    <x v="4"/>
    <x v="28"/>
    <x v="687"/>
  </r>
  <r>
    <n v="1736"/>
    <x v="1736"/>
    <s v="A unique meditative album reflecting on the life of Christ, inviting Him into your presence"/>
    <x v="9"/>
    <x v="1178"/>
    <x v="2"/>
    <x v="0"/>
    <x v="0"/>
    <n v="1447018833"/>
    <n v="1444423233"/>
    <b v="0"/>
    <n v="1"/>
    <b v="0"/>
    <x v="4"/>
    <x v="28"/>
    <x v="1218"/>
  </r>
  <r>
    <n v="1737"/>
    <x v="1737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n v="15"/>
    <b v="0"/>
    <x v="4"/>
    <x v="28"/>
    <x v="98"/>
  </r>
  <r>
    <n v="1738"/>
    <x v="1738"/>
    <s v="Music that inspires and gives hope for overcoming and change. And it is good music."/>
    <x v="10"/>
    <x v="170"/>
    <x v="2"/>
    <x v="0"/>
    <x v="0"/>
    <n v="1412283542"/>
    <n v="1409691542"/>
    <b v="0"/>
    <n v="1"/>
    <b v="0"/>
    <x v="4"/>
    <x v="28"/>
    <x v="135"/>
  </r>
  <r>
    <n v="1739"/>
    <x v="1739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n v="1"/>
    <b v="0"/>
    <x v="4"/>
    <x v="28"/>
    <x v="120"/>
  </r>
  <r>
    <n v="1740"/>
    <x v="1740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n v="0"/>
    <b v="0"/>
    <x v="4"/>
    <x v="28"/>
    <x v="121"/>
  </r>
  <r>
    <n v="1741"/>
    <x v="1741"/>
    <s v="A photo journal documenting my experiences and travels across New Zealand"/>
    <x v="38"/>
    <x v="414"/>
    <x v="0"/>
    <x v="1"/>
    <x v="1"/>
    <n v="1433948671"/>
    <n v="1430060671"/>
    <b v="0"/>
    <n v="52"/>
    <b v="1"/>
    <x v="8"/>
    <x v="20"/>
    <x v="1219"/>
  </r>
  <r>
    <n v="1742"/>
    <x v="1742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n v="34"/>
    <b v="1"/>
    <x v="8"/>
    <x v="20"/>
    <x v="1220"/>
  </r>
  <r>
    <n v="1743"/>
    <x v="1743"/>
    <s v="Visual documentation of the endangered IÃ±upiat language, captured in the form of a printed photography book."/>
    <x v="12"/>
    <x v="11"/>
    <x v="0"/>
    <x v="0"/>
    <x v="0"/>
    <n v="1472270340"/>
    <n v="1470348775"/>
    <b v="0"/>
    <n v="67"/>
    <b v="1"/>
    <x v="8"/>
    <x v="20"/>
    <x v="1221"/>
  </r>
  <r>
    <n v="1744"/>
    <x v="1744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n v="70"/>
    <b v="1"/>
    <x v="8"/>
    <x v="20"/>
    <x v="1222"/>
  </r>
  <r>
    <n v="1745"/>
    <x v="1745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n v="89"/>
    <b v="1"/>
    <x v="8"/>
    <x v="20"/>
    <x v="1223"/>
  </r>
  <r>
    <n v="1746"/>
    <x v="1746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n v="107"/>
    <b v="1"/>
    <x v="8"/>
    <x v="20"/>
    <x v="1224"/>
  </r>
  <r>
    <n v="1747"/>
    <x v="1747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n v="159"/>
    <b v="1"/>
    <x v="8"/>
    <x v="20"/>
    <x v="1225"/>
  </r>
  <r>
    <n v="1748"/>
    <x v="1748"/>
    <s v="Telling the story of the city through remarkable people who live in Vancouver today."/>
    <x v="63"/>
    <x v="1184"/>
    <x v="0"/>
    <x v="5"/>
    <x v="5"/>
    <n v="1441234143"/>
    <n v="1438642143"/>
    <b v="0"/>
    <n v="181"/>
    <b v="1"/>
    <x v="8"/>
    <x v="20"/>
    <x v="1226"/>
  </r>
  <r>
    <n v="1749"/>
    <x v="1749"/>
    <s v="Help me fund the production run of my first book by local Photographer Sandro Ortolani."/>
    <x v="284"/>
    <x v="1185"/>
    <x v="0"/>
    <x v="19"/>
    <x v="3"/>
    <n v="1488394800"/>
    <n v="1485213921"/>
    <b v="0"/>
    <n v="131"/>
    <b v="1"/>
    <x v="8"/>
    <x v="20"/>
    <x v="1156"/>
  </r>
  <r>
    <n v="1750"/>
    <x v="1750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n v="125"/>
    <b v="1"/>
    <x v="8"/>
    <x v="20"/>
    <x v="1227"/>
  </r>
  <r>
    <n v="1751"/>
    <x v="1751"/>
    <s v="Photographs and stories culled from 10 years of road trips through rural Greece"/>
    <x v="3"/>
    <x v="1187"/>
    <x v="0"/>
    <x v="0"/>
    <x v="0"/>
    <n v="1426787123"/>
    <n v="1424198723"/>
    <b v="0"/>
    <n v="61"/>
    <b v="1"/>
    <x v="8"/>
    <x v="20"/>
    <x v="1228"/>
  </r>
  <r>
    <n v="1752"/>
    <x v="1752"/>
    <s v="A little book of calm, in picture form, that will soothe the soul and un-furrow the brow."/>
    <x v="38"/>
    <x v="1188"/>
    <x v="0"/>
    <x v="1"/>
    <x v="1"/>
    <n v="1476425082"/>
    <n v="1473833082"/>
    <b v="0"/>
    <n v="90"/>
    <b v="1"/>
    <x v="8"/>
    <x v="20"/>
    <x v="1229"/>
  </r>
  <r>
    <n v="1753"/>
    <x v="1753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n v="35"/>
    <b v="1"/>
    <x v="8"/>
    <x v="20"/>
    <x v="1230"/>
  </r>
  <r>
    <n v="1754"/>
    <x v="1754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n v="90"/>
    <b v="1"/>
    <x v="8"/>
    <x v="20"/>
    <x v="1231"/>
  </r>
  <r>
    <n v="1755"/>
    <x v="1755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n v="4"/>
    <b v="1"/>
    <x v="8"/>
    <x v="20"/>
    <x v="501"/>
  </r>
  <r>
    <n v="1756"/>
    <x v="1756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n v="120"/>
    <b v="1"/>
    <x v="8"/>
    <x v="20"/>
    <x v="1232"/>
  </r>
  <r>
    <n v="1757"/>
    <x v="1757"/>
    <s v="I want to create a self published photo art book on the topic of the resurgence of femininity."/>
    <x v="10"/>
    <x v="1192"/>
    <x v="0"/>
    <x v="0"/>
    <x v="0"/>
    <n v="1485631740"/>
    <n v="1483041083"/>
    <b v="0"/>
    <n v="14"/>
    <b v="1"/>
    <x v="8"/>
    <x v="20"/>
    <x v="1233"/>
  </r>
  <r>
    <n v="1758"/>
    <x v="1758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n v="27"/>
    <b v="1"/>
    <x v="8"/>
    <x v="20"/>
    <x v="1234"/>
  </r>
  <r>
    <n v="1759"/>
    <x v="1759"/>
    <s v="Death Valley will be the first photo book of Andi State"/>
    <x v="10"/>
    <x v="1194"/>
    <x v="0"/>
    <x v="0"/>
    <x v="0"/>
    <n v="1427309629"/>
    <n v="1425585229"/>
    <b v="0"/>
    <n v="49"/>
    <b v="1"/>
    <x v="8"/>
    <x v="20"/>
    <x v="1235"/>
  </r>
  <r>
    <n v="1760"/>
    <x v="1760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n v="102"/>
    <b v="1"/>
    <x v="8"/>
    <x v="20"/>
    <x v="1236"/>
  </r>
  <r>
    <n v="1761"/>
    <x v="1761"/>
    <s v="A hardcover photobook telling the naked truth of a young photographers journey."/>
    <x v="213"/>
    <x v="1196"/>
    <x v="0"/>
    <x v="1"/>
    <x v="1"/>
    <n v="1442065060"/>
    <n v="1437745060"/>
    <b v="0"/>
    <n v="3"/>
    <b v="1"/>
    <x v="8"/>
    <x v="20"/>
    <x v="1237"/>
  </r>
  <r>
    <n v="1762"/>
    <x v="1762"/>
    <s v="Project rewards $25 gets you 190+ digital images"/>
    <x v="213"/>
    <x v="1197"/>
    <x v="0"/>
    <x v="0"/>
    <x v="0"/>
    <n v="1457739245"/>
    <n v="1455147245"/>
    <b v="0"/>
    <n v="25"/>
    <b v="1"/>
    <x v="8"/>
    <x v="20"/>
    <x v="1238"/>
  </r>
  <r>
    <n v="1763"/>
    <x v="1763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n v="118"/>
    <b v="1"/>
    <x v="8"/>
    <x v="20"/>
    <x v="1239"/>
  </r>
  <r>
    <n v="1764"/>
    <x v="1764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n v="39"/>
    <b v="0"/>
    <x v="8"/>
    <x v="20"/>
    <x v="1240"/>
  </r>
  <r>
    <n v="1765"/>
    <x v="1765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n v="103"/>
    <b v="0"/>
    <x v="8"/>
    <x v="20"/>
    <x v="1241"/>
  </r>
  <r>
    <n v="1766"/>
    <x v="1766"/>
    <s v="I want to create a beautiful book which documents the Melbourne music scene."/>
    <x v="15"/>
    <x v="117"/>
    <x v="2"/>
    <x v="2"/>
    <x v="2"/>
    <n v="1408999088"/>
    <n v="1407184688"/>
    <b v="1"/>
    <n v="0"/>
    <b v="0"/>
    <x v="8"/>
    <x v="20"/>
    <x v="121"/>
  </r>
  <r>
    <n v="1767"/>
    <x v="1767"/>
    <s v="A photographic search for the true meaning of pride for ones country during the World Cup"/>
    <x v="10"/>
    <x v="1201"/>
    <x v="2"/>
    <x v="0"/>
    <x v="0"/>
    <n v="1407080884"/>
    <n v="1404488884"/>
    <b v="1"/>
    <n v="39"/>
    <b v="0"/>
    <x v="8"/>
    <x v="20"/>
    <x v="1242"/>
  </r>
  <r>
    <n v="1768"/>
    <x v="1768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n v="15"/>
    <b v="0"/>
    <x v="8"/>
    <x v="20"/>
    <x v="1243"/>
  </r>
  <r>
    <n v="1769"/>
    <x v="1769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n v="22"/>
    <b v="0"/>
    <x v="8"/>
    <x v="20"/>
    <x v="1244"/>
  </r>
  <r>
    <n v="1770"/>
    <x v="1770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n v="92"/>
    <b v="0"/>
    <x v="8"/>
    <x v="20"/>
    <x v="450"/>
  </r>
  <r>
    <n v="1771"/>
    <x v="1771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n v="25"/>
    <b v="0"/>
    <x v="8"/>
    <x v="20"/>
    <x v="1245"/>
  </r>
  <r>
    <n v="1772"/>
    <x v="1772"/>
    <s v="A photobook and a short documentary film telling the story of Holocaust in Northwestern Lithuania"/>
    <x v="62"/>
    <x v="1205"/>
    <x v="2"/>
    <x v="1"/>
    <x v="1"/>
    <n v="1404666836"/>
    <n v="1399482836"/>
    <b v="1"/>
    <n v="19"/>
    <b v="0"/>
    <x v="8"/>
    <x v="20"/>
    <x v="1246"/>
  </r>
  <r>
    <n v="1773"/>
    <x v="1773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n v="19"/>
    <b v="0"/>
    <x v="8"/>
    <x v="20"/>
    <x v="1247"/>
  </r>
  <r>
    <n v="1774"/>
    <x v="1774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n v="13"/>
    <b v="0"/>
    <x v="8"/>
    <x v="20"/>
    <x v="1248"/>
  </r>
  <r>
    <n v="1775"/>
    <x v="1775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n v="124"/>
    <b v="0"/>
    <x v="8"/>
    <x v="20"/>
    <x v="1249"/>
  </r>
  <r>
    <n v="1776"/>
    <x v="1776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n v="4"/>
    <b v="0"/>
    <x v="8"/>
    <x v="20"/>
    <x v="33"/>
  </r>
  <r>
    <n v="1777"/>
    <x v="1777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n v="10"/>
    <b v="0"/>
    <x v="8"/>
    <x v="20"/>
    <x v="1250"/>
  </r>
  <r>
    <n v="1778"/>
    <x v="1778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n v="15"/>
    <b v="0"/>
    <x v="8"/>
    <x v="20"/>
    <x v="1251"/>
  </r>
  <r>
    <n v="1779"/>
    <x v="1779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n v="38"/>
    <b v="0"/>
    <x v="8"/>
    <x v="20"/>
    <x v="1252"/>
  </r>
  <r>
    <n v="1780"/>
    <x v="1780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n v="152"/>
    <b v="0"/>
    <x v="8"/>
    <x v="20"/>
    <x v="1253"/>
  </r>
  <r>
    <n v="1781"/>
    <x v="1781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n v="24"/>
    <b v="0"/>
    <x v="8"/>
    <x v="20"/>
    <x v="1254"/>
  </r>
  <r>
    <n v="1782"/>
    <x v="1782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n v="76"/>
    <b v="0"/>
    <x v="8"/>
    <x v="20"/>
    <x v="1255"/>
  </r>
  <r>
    <n v="1783"/>
    <x v="1783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n v="185"/>
    <b v="0"/>
    <x v="8"/>
    <x v="20"/>
    <x v="1256"/>
  </r>
  <r>
    <n v="1784"/>
    <x v="1784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n v="33"/>
    <b v="0"/>
    <x v="8"/>
    <x v="20"/>
    <x v="1257"/>
  </r>
  <r>
    <n v="1785"/>
    <x v="1785"/>
    <s v="A book about a school bus converted into a living space, and the adventure shared by friends on its maiden voyage."/>
    <x v="95"/>
    <x v="1216"/>
    <x v="2"/>
    <x v="0"/>
    <x v="0"/>
    <n v="1413417600"/>
    <n v="1410750855"/>
    <b v="1"/>
    <n v="108"/>
    <b v="0"/>
    <x v="8"/>
    <x v="20"/>
    <x v="1258"/>
  </r>
  <r>
    <n v="1786"/>
    <x v="178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n v="29"/>
    <b v="0"/>
    <x v="8"/>
    <x v="20"/>
    <x v="1259"/>
  </r>
  <r>
    <n v="1787"/>
    <x v="1787"/>
    <s v="Raising awareness to the effects of global warming through photographs of the high mountains of Peru."/>
    <x v="3"/>
    <x v="1218"/>
    <x v="2"/>
    <x v="0"/>
    <x v="0"/>
    <n v="1428158637"/>
    <n v="1425570237"/>
    <b v="1"/>
    <n v="24"/>
    <b v="0"/>
    <x v="8"/>
    <x v="20"/>
    <x v="1260"/>
  </r>
  <r>
    <n v="1788"/>
    <x v="1788"/>
    <s v="A photo book celebrating Goths, exploring their lives and giving an insight into what Goth is for them."/>
    <x v="62"/>
    <x v="382"/>
    <x v="2"/>
    <x v="1"/>
    <x v="1"/>
    <n v="1414795542"/>
    <n v="1412203542"/>
    <b v="1"/>
    <n v="4"/>
    <b v="0"/>
    <x v="8"/>
    <x v="20"/>
    <x v="1065"/>
  </r>
  <r>
    <n v="1789"/>
    <x v="1789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n v="4"/>
    <b v="0"/>
    <x v="8"/>
    <x v="20"/>
    <x v="119"/>
  </r>
  <r>
    <n v="1790"/>
    <x v="1790"/>
    <s v="70 years of incredible photography sits patiently in old film sheet boxes, waiting for a return to relevance."/>
    <x v="287"/>
    <x v="1219"/>
    <x v="2"/>
    <x v="0"/>
    <x v="0"/>
    <n v="1423152678"/>
    <n v="1420560678"/>
    <b v="1"/>
    <n v="15"/>
    <b v="0"/>
    <x v="8"/>
    <x v="20"/>
    <x v="1033"/>
  </r>
  <r>
    <n v="1791"/>
    <x v="1791"/>
    <s v="For the love of street photography and the beauty of traditional cultures in southern Italy."/>
    <x v="9"/>
    <x v="1220"/>
    <x v="2"/>
    <x v="1"/>
    <x v="1"/>
    <n v="1422553565"/>
    <n v="1417369565"/>
    <b v="1"/>
    <n v="4"/>
    <b v="0"/>
    <x v="8"/>
    <x v="20"/>
    <x v="1261"/>
  </r>
  <r>
    <n v="1792"/>
    <x v="1792"/>
    <s v="In 1970 Helaine Garren shot a series of images at Bensingerâ€™s Pool Hall in Chicago, Illinois."/>
    <x v="31"/>
    <x v="1221"/>
    <x v="2"/>
    <x v="0"/>
    <x v="0"/>
    <n v="1439189940"/>
    <n v="1435970682"/>
    <b v="1"/>
    <n v="139"/>
    <b v="0"/>
    <x v="8"/>
    <x v="20"/>
    <x v="1262"/>
  </r>
  <r>
    <n v="1793"/>
    <x v="1793"/>
    <s v="The beginning of a long term project to document life of the Karen ethnic group on the border of Thailand and Burma."/>
    <x v="9"/>
    <x v="130"/>
    <x v="2"/>
    <x v="2"/>
    <x v="2"/>
    <n v="1417127040"/>
    <n v="1414531440"/>
    <b v="1"/>
    <n v="2"/>
    <b v="0"/>
    <x v="8"/>
    <x v="20"/>
    <x v="135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n v="18"/>
    <b v="0"/>
    <x v="8"/>
    <x v="20"/>
    <x v="1263"/>
  </r>
  <r>
    <n v="1795"/>
    <x v="1795"/>
    <s v="A photography book documenting the impact of the ISAF mission on the Afghan people of Mazar-e Sharif."/>
    <x v="89"/>
    <x v="1223"/>
    <x v="2"/>
    <x v="12"/>
    <x v="3"/>
    <n v="1476460800"/>
    <n v="1473922541"/>
    <b v="1"/>
    <n v="81"/>
    <b v="0"/>
    <x v="8"/>
    <x v="20"/>
    <x v="1264"/>
  </r>
  <r>
    <n v="1796"/>
    <x v="1796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n v="86"/>
    <b v="0"/>
    <x v="8"/>
    <x v="20"/>
    <x v="1265"/>
  </r>
  <r>
    <n v="1797"/>
    <x v="1797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n v="140"/>
    <b v="0"/>
    <x v="8"/>
    <x v="20"/>
    <x v="1266"/>
  </r>
  <r>
    <n v="1798"/>
    <x v="1798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n v="37"/>
    <b v="0"/>
    <x v="8"/>
    <x v="20"/>
    <x v="1267"/>
  </r>
  <r>
    <n v="1799"/>
    <x v="1799"/>
    <s v="The UnDiscovered Image, a monthly publication dedicated to photographers."/>
    <x v="23"/>
    <x v="1227"/>
    <x v="2"/>
    <x v="1"/>
    <x v="1"/>
    <n v="1415740408"/>
    <n v="1414008808"/>
    <b v="1"/>
    <n v="6"/>
    <b v="0"/>
    <x v="8"/>
    <x v="20"/>
    <x v="1268"/>
  </r>
  <r>
    <n v="1800"/>
    <x v="1800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n v="113"/>
    <b v="0"/>
    <x v="8"/>
    <x v="20"/>
    <x v="1269"/>
  </r>
  <r>
    <n v="1801"/>
    <x v="1801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n v="37"/>
    <b v="0"/>
    <x v="8"/>
    <x v="20"/>
    <x v="1270"/>
  </r>
  <r>
    <n v="1802"/>
    <x v="1802"/>
    <s v="Inner Darkness turned into a photobook. Personal work i shot during my recovery...in Berlin."/>
    <x v="8"/>
    <x v="1230"/>
    <x v="2"/>
    <x v="12"/>
    <x v="3"/>
    <n v="1435442340"/>
    <n v="1433416830"/>
    <b v="1"/>
    <n v="18"/>
    <b v="0"/>
    <x v="8"/>
    <x v="20"/>
    <x v="1271"/>
  </r>
  <r>
    <n v="1803"/>
    <x v="1803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n v="75"/>
    <b v="0"/>
    <x v="8"/>
    <x v="20"/>
    <x v="1272"/>
  </r>
  <r>
    <n v="1804"/>
    <x v="1804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n v="52"/>
    <b v="0"/>
    <x v="8"/>
    <x v="20"/>
    <x v="1273"/>
  </r>
  <r>
    <n v="1805"/>
    <x v="1805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n v="122"/>
    <b v="0"/>
    <x v="8"/>
    <x v="20"/>
    <x v="1274"/>
  </r>
  <r>
    <n v="1806"/>
    <x v="1806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n v="8"/>
    <b v="0"/>
    <x v="8"/>
    <x v="20"/>
    <x v="1275"/>
  </r>
  <r>
    <n v="1807"/>
    <x v="1807"/>
    <s v="I want to explore alternative cultures and lifestyles in America."/>
    <x v="10"/>
    <x v="503"/>
    <x v="2"/>
    <x v="0"/>
    <x v="0"/>
    <n v="1411868313"/>
    <n v="1409276313"/>
    <b v="1"/>
    <n v="8"/>
    <b v="0"/>
    <x v="8"/>
    <x v="20"/>
    <x v="1276"/>
  </r>
  <r>
    <n v="1808"/>
    <x v="1808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n v="96"/>
    <b v="0"/>
    <x v="8"/>
    <x v="20"/>
    <x v="1277"/>
  </r>
  <r>
    <n v="1809"/>
    <x v="1809"/>
    <s v="A stunning photo book highlighting the visual diversity of the City of Hamilton and showcasing it in a new light."/>
    <x v="8"/>
    <x v="163"/>
    <x v="2"/>
    <x v="5"/>
    <x v="5"/>
    <n v="1425246439"/>
    <n v="1422222439"/>
    <b v="1"/>
    <n v="9"/>
    <b v="0"/>
    <x v="8"/>
    <x v="20"/>
    <x v="1278"/>
  </r>
  <r>
    <n v="1810"/>
    <x v="1810"/>
    <s v="Film Speed is a series of Zines focusing on architecture shot completely on 35 and 120mm film."/>
    <x v="52"/>
    <x v="493"/>
    <x v="2"/>
    <x v="0"/>
    <x v="0"/>
    <n v="1408657826"/>
    <n v="1407621026"/>
    <b v="0"/>
    <n v="2"/>
    <b v="0"/>
    <x v="8"/>
    <x v="20"/>
    <x v="501"/>
  </r>
  <r>
    <n v="1811"/>
    <x v="1811"/>
    <s v="A collection of 365 color photographs of sunsets in 2014, beautifully presented in a hardcover book."/>
    <x v="214"/>
    <x v="130"/>
    <x v="2"/>
    <x v="0"/>
    <x v="0"/>
    <n v="1414123200"/>
    <n v="1408962270"/>
    <b v="0"/>
    <n v="26"/>
    <b v="0"/>
    <x v="8"/>
    <x v="20"/>
    <x v="1279"/>
  </r>
  <r>
    <n v="1812"/>
    <x v="1812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n v="23"/>
    <b v="0"/>
    <x v="8"/>
    <x v="20"/>
    <x v="1280"/>
  </r>
  <r>
    <n v="1813"/>
    <x v="1813"/>
    <s v="This project aims to document, Libyan photographic history; through both print and artisan mediums ."/>
    <x v="222"/>
    <x v="117"/>
    <x v="2"/>
    <x v="1"/>
    <x v="1"/>
    <n v="1407532812"/>
    <n v="1404940812"/>
    <b v="0"/>
    <n v="0"/>
    <b v="0"/>
    <x v="8"/>
    <x v="20"/>
    <x v="121"/>
  </r>
  <r>
    <n v="1814"/>
    <x v="1814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n v="140"/>
    <b v="0"/>
    <x v="8"/>
    <x v="20"/>
    <x v="1281"/>
  </r>
  <r>
    <n v="1815"/>
    <x v="1815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n v="0"/>
    <b v="0"/>
    <x v="8"/>
    <x v="20"/>
    <x v="121"/>
  </r>
  <r>
    <n v="1816"/>
    <x v="1816"/>
    <s v="A unique Photographic Book Project about the Passionate Moments and Strong Emotions that lie within Karate"/>
    <x v="31"/>
    <x v="1238"/>
    <x v="2"/>
    <x v="16"/>
    <x v="11"/>
    <n v="1469473200"/>
    <n v="1467061303"/>
    <b v="0"/>
    <n v="6"/>
    <b v="0"/>
    <x v="8"/>
    <x v="20"/>
    <x v="1282"/>
  </r>
  <r>
    <n v="1817"/>
    <x v="1817"/>
    <s v="Hundreds of breathtaking rodeo photographs collected in a beautiful coffee table book."/>
    <x v="102"/>
    <x v="1239"/>
    <x v="2"/>
    <x v="0"/>
    <x v="0"/>
    <n v="1485759540"/>
    <n v="1480607607"/>
    <b v="0"/>
    <n v="100"/>
    <b v="0"/>
    <x v="8"/>
    <x v="20"/>
    <x v="1283"/>
  </r>
  <r>
    <n v="1818"/>
    <x v="1818"/>
    <s v="We are all different, this is a way to honor and celebrate the authenticity in being different."/>
    <x v="36"/>
    <x v="117"/>
    <x v="2"/>
    <x v="0"/>
    <x v="0"/>
    <n v="1428035850"/>
    <n v="1425447450"/>
    <b v="0"/>
    <n v="0"/>
    <b v="0"/>
    <x v="8"/>
    <x v="20"/>
    <x v="121"/>
  </r>
  <r>
    <n v="1819"/>
    <x v="1819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n v="4"/>
    <b v="0"/>
    <x v="8"/>
    <x v="20"/>
    <x v="1284"/>
  </r>
  <r>
    <n v="1820"/>
    <x v="1820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n v="8"/>
    <b v="0"/>
    <x v="8"/>
    <x v="20"/>
    <x v="1285"/>
  </r>
  <r>
    <n v="1821"/>
    <x v="1821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n v="57"/>
    <b v="1"/>
    <x v="4"/>
    <x v="11"/>
    <x v="1286"/>
  </r>
  <r>
    <n v="1822"/>
    <x v="1822"/>
    <s v="Wood Butcher needs your help to make this happen. Buy a CD, support local music!"/>
    <x v="43"/>
    <x v="452"/>
    <x v="0"/>
    <x v="5"/>
    <x v="5"/>
    <n v="1391194860"/>
    <n v="1388084862"/>
    <b v="0"/>
    <n v="11"/>
    <b v="1"/>
    <x v="4"/>
    <x v="11"/>
    <x v="50"/>
  </r>
  <r>
    <n v="1823"/>
    <x v="1823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n v="33"/>
    <b v="1"/>
    <x v="4"/>
    <x v="11"/>
    <x v="1287"/>
  </r>
  <r>
    <n v="1824"/>
    <x v="1824"/>
    <s v="cd fund raiser"/>
    <x v="9"/>
    <x v="1243"/>
    <x v="0"/>
    <x v="0"/>
    <x v="0"/>
    <n v="1389146880"/>
    <n v="1387403967"/>
    <b v="0"/>
    <n v="40"/>
    <b v="1"/>
    <x v="4"/>
    <x v="11"/>
    <x v="1288"/>
  </r>
  <r>
    <n v="1825"/>
    <x v="1825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n v="50"/>
    <b v="1"/>
    <x v="4"/>
    <x v="11"/>
    <x v="1289"/>
  </r>
  <r>
    <n v="1826"/>
    <x v="1826"/>
    <s v="Hear your favorite Bear Ghost in eargasmic quality!"/>
    <x v="13"/>
    <x v="895"/>
    <x v="0"/>
    <x v="0"/>
    <x v="0"/>
    <n v="1392675017"/>
    <n v="1390083017"/>
    <b v="0"/>
    <n v="38"/>
    <b v="1"/>
    <x v="4"/>
    <x v="11"/>
    <x v="1290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n v="96"/>
    <b v="1"/>
    <x v="4"/>
    <x v="11"/>
    <x v="129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n v="48"/>
    <b v="1"/>
    <x v="4"/>
    <x v="11"/>
    <x v="1292"/>
  </r>
  <r>
    <n v="1829"/>
    <x v="1829"/>
    <s v="Everything is set to record are EP except for our finances. Please donate if you can! Any amount is appreciated. "/>
    <x v="15"/>
    <x v="1247"/>
    <x v="0"/>
    <x v="0"/>
    <x v="0"/>
    <n v="1295647200"/>
    <n v="1291428371"/>
    <b v="0"/>
    <n v="33"/>
    <b v="1"/>
    <x v="4"/>
    <x v="11"/>
    <x v="1293"/>
  </r>
  <r>
    <n v="1830"/>
    <x v="1830"/>
    <s v="We have come a long way on our new record, but now we need your help.  Help us, and together we can make magic!"/>
    <x v="36"/>
    <x v="1248"/>
    <x v="0"/>
    <x v="0"/>
    <x v="0"/>
    <n v="1393259107"/>
    <n v="1390667107"/>
    <b v="0"/>
    <n v="226"/>
    <b v="1"/>
    <x v="4"/>
    <x v="11"/>
    <x v="558"/>
  </r>
  <r>
    <n v="1831"/>
    <x v="1831"/>
    <s v="After a 2 year Odyssey, Darling Waste's trailer is still not home! We need $3,500 to get it through U.S. Customs!"/>
    <x v="28"/>
    <x v="1249"/>
    <x v="0"/>
    <x v="0"/>
    <x v="0"/>
    <n v="1336866863"/>
    <n v="1335570863"/>
    <b v="0"/>
    <n v="14"/>
    <b v="1"/>
    <x v="4"/>
    <x v="11"/>
    <x v="1294"/>
  </r>
  <r>
    <n v="1832"/>
    <x v="1832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n v="20"/>
    <b v="1"/>
    <x v="4"/>
    <x v="11"/>
    <x v="380"/>
  </r>
  <r>
    <n v="1833"/>
    <x v="1833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n v="25"/>
    <b v="1"/>
    <x v="4"/>
    <x v="11"/>
    <x v="823"/>
  </r>
  <r>
    <n v="1834"/>
    <x v="1834"/>
    <s v="Help us fund our first tour and promote our new EP!"/>
    <x v="3"/>
    <x v="1250"/>
    <x v="0"/>
    <x v="0"/>
    <x v="0"/>
    <n v="1422140895"/>
    <n v="1418684895"/>
    <b v="0"/>
    <n v="90"/>
    <b v="1"/>
    <x v="4"/>
    <x v="11"/>
    <x v="1295"/>
  </r>
  <r>
    <n v="1835"/>
    <x v="1835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n v="11"/>
    <b v="1"/>
    <x v="4"/>
    <x v="11"/>
    <x v="1296"/>
  </r>
  <r>
    <n v="1836"/>
    <x v="1836"/>
    <s v="Help fund our 2013 Sound &amp; Lighting Touring rig!"/>
    <x v="10"/>
    <x v="1251"/>
    <x v="0"/>
    <x v="0"/>
    <x v="0"/>
    <n v="1361129129"/>
    <n v="1359660329"/>
    <b v="0"/>
    <n v="55"/>
    <b v="1"/>
    <x v="4"/>
    <x v="11"/>
    <x v="1297"/>
  </r>
  <r>
    <n v="1837"/>
    <x v="1837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n v="30"/>
    <b v="1"/>
    <x v="4"/>
    <x v="11"/>
    <x v="1298"/>
  </r>
  <r>
    <n v="1838"/>
    <x v="1838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n v="28"/>
    <b v="1"/>
    <x v="4"/>
    <x v="11"/>
    <x v="1299"/>
  </r>
  <r>
    <n v="1839"/>
    <x v="1839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n v="45"/>
    <b v="1"/>
    <x v="4"/>
    <x v="11"/>
    <x v="1300"/>
  </r>
  <r>
    <n v="1840"/>
    <x v="1840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n v="13"/>
    <b v="1"/>
    <x v="4"/>
    <x v="11"/>
    <x v="1301"/>
  </r>
  <r>
    <n v="1841"/>
    <x v="1841"/>
    <s v="Hard Rock with a Positive Message. Help us fund, release and promote our debut EP!"/>
    <x v="13"/>
    <x v="1256"/>
    <x v="0"/>
    <x v="0"/>
    <x v="0"/>
    <n v="1400561940"/>
    <n v="1397679445"/>
    <b v="0"/>
    <n v="40"/>
    <b v="1"/>
    <x v="4"/>
    <x v="11"/>
    <x v="1302"/>
  </r>
  <r>
    <n v="1842"/>
    <x v="1842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n v="21"/>
    <b v="1"/>
    <x v="4"/>
    <x v="11"/>
    <x v="1303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n v="134"/>
    <b v="1"/>
    <x v="4"/>
    <x v="11"/>
    <x v="1304"/>
  </r>
  <r>
    <n v="1844"/>
    <x v="1844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n v="20"/>
    <b v="1"/>
    <x v="4"/>
    <x v="11"/>
    <x v="1305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n v="19"/>
    <b v="1"/>
    <x v="4"/>
    <x v="11"/>
    <x v="1306"/>
  </r>
  <r>
    <n v="1846"/>
    <x v="1846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n v="209"/>
    <b v="1"/>
    <x v="4"/>
    <x v="11"/>
    <x v="1307"/>
  </r>
  <r>
    <n v="1847"/>
    <x v="1847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n v="38"/>
    <b v="1"/>
    <x v="4"/>
    <x v="11"/>
    <x v="1308"/>
  </r>
  <r>
    <n v="1848"/>
    <x v="1848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n v="24"/>
    <b v="1"/>
    <x v="4"/>
    <x v="11"/>
    <x v="574"/>
  </r>
  <r>
    <n v="1849"/>
    <x v="1849"/>
    <s v="Release the Skylines is a small, local Cleveland metal band looking to record an album."/>
    <x v="43"/>
    <x v="356"/>
    <x v="0"/>
    <x v="0"/>
    <x v="0"/>
    <n v="1350505059"/>
    <n v="1347913059"/>
    <b v="0"/>
    <n v="8"/>
    <b v="1"/>
    <x v="4"/>
    <x v="11"/>
    <x v="1309"/>
  </r>
  <r>
    <n v="1850"/>
    <x v="1850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n v="179"/>
    <b v="1"/>
    <x v="4"/>
    <x v="11"/>
    <x v="1310"/>
  </r>
  <r>
    <n v="1851"/>
    <x v="1851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n v="26"/>
    <b v="1"/>
    <x v="4"/>
    <x v="11"/>
    <x v="1311"/>
  </r>
  <r>
    <n v="1852"/>
    <x v="1852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n v="131"/>
    <b v="1"/>
    <x v="4"/>
    <x v="11"/>
    <x v="1312"/>
  </r>
  <r>
    <n v="1853"/>
    <x v="1853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n v="14"/>
    <b v="1"/>
    <x v="4"/>
    <x v="11"/>
    <x v="1313"/>
  </r>
  <r>
    <n v="1854"/>
    <x v="1854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n v="174"/>
    <b v="1"/>
    <x v="4"/>
    <x v="11"/>
    <x v="1314"/>
  </r>
  <r>
    <n v="1855"/>
    <x v="1855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n v="191"/>
    <b v="1"/>
    <x v="4"/>
    <x v="11"/>
    <x v="1315"/>
  </r>
  <r>
    <n v="1856"/>
    <x v="1856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n v="38"/>
    <b v="1"/>
    <x v="4"/>
    <x v="11"/>
    <x v="1316"/>
  </r>
  <r>
    <n v="1857"/>
    <x v="1857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n v="22"/>
    <b v="1"/>
    <x v="4"/>
    <x v="11"/>
    <x v="1317"/>
  </r>
  <r>
    <n v="1858"/>
    <x v="1858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n v="149"/>
    <b v="1"/>
    <x v="4"/>
    <x v="11"/>
    <x v="1318"/>
  </r>
  <r>
    <n v="1859"/>
    <x v="1859"/>
    <s v="Queen Kwong is going ON TOUR to London and Paris!"/>
    <x v="9"/>
    <x v="1270"/>
    <x v="0"/>
    <x v="0"/>
    <x v="0"/>
    <n v="1316716129"/>
    <n v="1314124129"/>
    <b v="0"/>
    <n v="56"/>
    <b v="1"/>
    <x v="4"/>
    <x v="11"/>
    <x v="1319"/>
  </r>
  <r>
    <n v="1860"/>
    <x v="1860"/>
    <s v="ASC had a one-of-a-kind CD release party in 2013, and we want to share it with the world - in DVD format!"/>
    <x v="47"/>
    <x v="1099"/>
    <x v="0"/>
    <x v="0"/>
    <x v="0"/>
    <n v="1391706084"/>
    <n v="1389891684"/>
    <b v="0"/>
    <n v="19"/>
    <b v="1"/>
    <x v="4"/>
    <x v="11"/>
    <x v="1320"/>
  </r>
  <r>
    <n v="1861"/>
    <x v="1861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n v="0"/>
    <b v="0"/>
    <x v="6"/>
    <x v="18"/>
    <x v="121"/>
  </r>
  <r>
    <n v="1862"/>
    <x v="1862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n v="16"/>
    <b v="0"/>
    <x v="6"/>
    <x v="18"/>
    <x v="1321"/>
  </r>
  <r>
    <n v="1863"/>
    <x v="1863"/>
    <s v="This is an Android game where you take control of the zombies and try to eat your way to world domination!"/>
    <x v="30"/>
    <x v="115"/>
    <x v="2"/>
    <x v="0"/>
    <x v="0"/>
    <n v="1402600085"/>
    <n v="1400008085"/>
    <b v="0"/>
    <n v="2"/>
    <b v="0"/>
    <x v="6"/>
    <x v="18"/>
    <x v="144"/>
  </r>
  <r>
    <n v="1864"/>
    <x v="1864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n v="48"/>
    <b v="0"/>
    <x v="6"/>
    <x v="18"/>
    <x v="1322"/>
  </r>
  <r>
    <n v="1865"/>
    <x v="1865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n v="2"/>
    <b v="0"/>
    <x v="6"/>
    <x v="18"/>
    <x v="447"/>
  </r>
  <r>
    <n v="1866"/>
    <x v="1866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n v="2"/>
    <b v="0"/>
    <x v="6"/>
    <x v="18"/>
    <x v="368"/>
  </r>
  <r>
    <n v="1867"/>
    <x v="1867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n v="1"/>
    <b v="0"/>
    <x v="6"/>
    <x v="18"/>
    <x v="119"/>
  </r>
  <r>
    <n v="1868"/>
    <x v="1868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n v="17"/>
    <b v="0"/>
    <x v="6"/>
    <x v="18"/>
    <x v="868"/>
  </r>
  <r>
    <n v="1869"/>
    <x v="1869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n v="0"/>
    <b v="0"/>
    <x v="6"/>
    <x v="18"/>
    <x v="121"/>
  </r>
  <r>
    <n v="1870"/>
    <x v="1870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n v="11"/>
    <b v="0"/>
    <x v="6"/>
    <x v="18"/>
    <x v="1323"/>
  </r>
  <r>
    <n v="1871"/>
    <x v="1871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n v="95"/>
    <b v="0"/>
    <x v="6"/>
    <x v="18"/>
    <x v="1324"/>
  </r>
  <r>
    <n v="1872"/>
    <x v="1872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n v="13"/>
    <b v="0"/>
    <x v="6"/>
    <x v="18"/>
    <x v="1325"/>
  </r>
  <r>
    <n v="1873"/>
    <x v="1873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n v="2"/>
    <b v="0"/>
    <x v="6"/>
    <x v="18"/>
    <x v="656"/>
  </r>
  <r>
    <n v="1874"/>
    <x v="1874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n v="2"/>
    <b v="0"/>
    <x v="6"/>
    <x v="18"/>
    <x v="31"/>
  </r>
  <r>
    <n v="1875"/>
    <x v="1875"/>
    <s v="Sea opposition of Crab's family and angry fishes. Who is going to win, and who is going to loose ?!"/>
    <x v="3"/>
    <x v="152"/>
    <x v="2"/>
    <x v="0"/>
    <x v="0"/>
    <n v="1470519308"/>
    <n v="1465335308"/>
    <b v="0"/>
    <n v="3"/>
    <b v="0"/>
    <x v="6"/>
    <x v="18"/>
    <x v="1326"/>
  </r>
  <r>
    <n v="1876"/>
    <x v="1876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n v="0"/>
    <b v="0"/>
    <x v="6"/>
    <x v="18"/>
    <x v="121"/>
  </r>
  <r>
    <n v="1877"/>
    <x v="1877"/>
    <s v="It's obvious you won't survive by your wits alone. Unfortunately that's all you've got, Chip. Run!"/>
    <x v="294"/>
    <x v="117"/>
    <x v="2"/>
    <x v="0"/>
    <x v="0"/>
    <n v="1425170525"/>
    <n v="1422664925"/>
    <b v="0"/>
    <n v="0"/>
    <b v="0"/>
    <x v="6"/>
    <x v="18"/>
    <x v="121"/>
  </r>
  <r>
    <n v="1878"/>
    <x v="1878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n v="0"/>
    <b v="0"/>
    <x v="6"/>
    <x v="18"/>
    <x v="121"/>
  </r>
  <r>
    <n v="1879"/>
    <x v="1879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n v="2"/>
    <b v="0"/>
    <x v="6"/>
    <x v="18"/>
    <x v="362"/>
  </r>
  <r>
    <n v="1880"/>
    <x v="1880"/>
    <s v="Sim Betting Football is the only football (soccer) betting simulation  game."/>
    <x v="10"/>
    <x v="1276"/>
    <x v="2"/>
    <x v="1"/>
    <x v="1"/>
    <n v="1459341380"/>
    <n v="1456839380"/>
    <b v="0"/>
    <n v="24"/>
    <b v="0"/>
    <x v="6"/>
    <x v="18"/>
    <x v="1327"/>
  </r>
  <r>
    <n v="1881"/>
    <x v="1881"/>
    <s v="We're now raising money to produce a music video. Those who donate get a vote in deciding which song!"/>
    <x v="13"/>
    <x v="1277"/>
    <x v="0"/>
    <x v="0"/>
    <x v="0"/>
    <n v="1425955189"/>
    <n v="1423366789"/>
    <b v="0"/>
    <n v="70"/>
    <b v="1"/>
    <x v="4"/>
    <x v="14"/>
    <x v="1328"/>
  </r>
  <r>
    <n v="1882"/>
    <x v="1882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n v="81"/>
    <b v="1"/>
    <x v="4"/>
    <x v="14"/>
    <x v="1329"/>
  </r>
  <r>
    <n v="1883"/>
    <x v="1883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n v="32"/>
    <b v="1"/>
    <x v="4"/>
    <x v="14"/>
    <x v="1330"/>
  </r>
  <r>
    <n v="1884"/>
    <x v="1884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n v="26"/>
    <b v="1"/>
    <x v="4"/>
    <x v="14"/>
    <x v="1331"/>
  </r>
  <r>
    <n v="1885"/>
    <x v="1885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n v="105"/>
    <b v="1"/>
    <x v="4"/>
    <x v="14"/>
    <x v="901"/>
  </r>
  <r>
    <n v="1886"/>
    <x v="1886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n v="29"/>
    <b v="1"/>
    <x v="4"/>
    <x v="14"/>
    <x v="1332"/>
  </r>
  <r>
    <n v="1887"/>
    <x v="1887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n v="8"/>
    <b v="1"/>
    <x v="4"/>
    <x v="14"/>
    <x v="1333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n v="89"/>
    <b v="1"/>
    <x v="4"/>
    <x v="14"/>
    <x v="1334"/>
  </r>
  <r>
    <n v="1889"/>
    <x v="1889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n v="44"/>
    <b v="1"/>
    <x v="4"/>
    <x v="14"/>
    <x v="974"/>
  </r>
  <r>
    <n v="1890"/>
    <x v="1890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n v="246"/>
    <b v="1"/>
    <x v="4"/>
    <x v="14"/>
    <x v="1335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n v="120"/>
    <b v="1"/>
    <x v="4"/>
    <x v="14"/>
    <x v="1336"/>
  </r>
  <r>
    <n v="1892"/>
    <x v="1892"/>
    <s v="Nemes has just recorded a new album and is raising $500 to get it mixed and mastered professionally."/>
    <x v="2"/>
    <x v="1286"/>
    <x v="0"/>
    <x v="0"/>
    <x v="0"/>
    <n v="1307459881"/>
    <n v="1304867881"/>
    <b v="0"/>
    <n v="26"/>
    <b v="1"/>
    <x v="4"/>
    <x v="14"/>
    <x v="1105"/>
  </r>
  <r>
    <n v="1893"/>
    <x v="1893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n v="45"/>
    <b v="1"/>
    <x v="4"/>
    <x v="14"/>
    <x v="1337"/>
  </r>
  <r>
    <n v="1894"/>
    <x v="1894"/>
    <s v="Im trying to raise $1000 for a 3 song EP in a studio!"/>
    <x v="28"/>
    <x v="1288"/>
    <x v="0"/>
    <x v="0"/>
    <x v="0"/>
    <n v="1329082983"/>
    <n v="1326404583"/>
    <b v="0"/>
    <n v="20"/>
    <b v="1"/>
    <x v="4"/>
    <x v="14"/>
    <x v="1338"/>
  </r>
  <r>
    <n v="1895"/>
    <x v="1895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n v="47"/>
    <b v="1"/>
    <x v="4"/>
    <x v="14"/>
    <x v="1339"/>
  </r>
  <r>
    <n v="1896"/>
    <x v="1896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n v="13"/>
    <b v="1"/>
    <x v="4"/>
    <x v="14"/>
    <x v="1340"/>
  </r>
  <r>
    <n v="1897"/>
    <x v="1897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n v="183"/>
    <b v="1"/>
    <x v="4"/>
    <x v="14"/>
    <x v="1341"/>
  </r>
  <r>
    <n v="1898"/>
    <x v="1898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n v="21"/>
    <b v="1"/>
    <x v="4"/>
    <x v="14"/>
    <x v="1342"/>
  </r>
  <r>
    <n v="1899"/>
    <x v="1899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n v="42"/>
    <b v="1"/>
    <x v="4"/>
    <x v="14"/>
    <x v="1343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n v="54"/>
    <b v="1"/>
    <x v="4"/>
    <x v="14"/>
    <x v="1344"/>
  </r>
  <r>
    <n v="1901"/>
    <x v="1901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n v="25"/>
    <b v="0"/>
    <x v="2"/>
    <x v="29"/>
    <x v="1345"/>
  </r>
  <r>
    <n v="1902"/>
    <x v="1902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n v="3"/>
    <b v="0"/>
    <x v="2"/>
    <x v="29"/>
    <x v="143"/>
  </r>
  <r>
    <n v="1903"/>
    <x v="1903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n v="41"/>
    <b v="0"/>
    <x v="2"/>
    <x v="29"/>
    <x v="1346"/>
  </r>
  <r>
    <n v="1904"/>
    <x v="1904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n v="2"/>
    <b v="0"/>
    <x v="2"/>
    <x v="29"/>
    <x v="380"/>
  </r>
  <r>
    <n v="1905"/>
    <x v="1905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n v="4"/>
    <b v="0"/>
    <x v="2"/>
    <x v="29"/>
    <x v="678"/>
  </r>
  <r>
    <n v="1906"/>
    <x v="1906"/>
    <s v="Max 5Tb storage, Wired lan, Additional USB ports and Hi-res DAC, 10000mAh battery, Real portable docking station"/>
    <x v="63"/>
    <x v="1295"/>
    <x v="2"/>
    <x v="0"/>
    <x v="0"/>
    <n v="1466697983"/>
    <n v="1464105983"/>
    <b v="0"/>
    <n v="99"/>
    <b v="0"/>
    <x v="2"/>
    <x v="29"/>
    <x v="1347"/>
  </r>
  <r>
    <n v="1907"/>
    <x v="1907"/>
    <s v="Litter-Buddy is great economical alternative to leading pet waste disposal systems with cartridge bag elements."/>
    <x v="11"/>
    <x v="1079"/>
    <x v="2"/>
    <x v="0"/>
    <x v="0"/>
    <n v="1400853925"/>
    <n v="1399557925"/>
    <b v="0"/>
    <n v="4"/>
    <b v="0"/>
    <x v="2"/>
    <x v="29"/>
    <x v="1209"/>
  </r>
  <r>
    <n v="1908"/>
    <x v="1908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n v="4"/>
    <b v="0"/>
    <x v="2"/>
    <x v="29"/>
    <x v="1348"/>
  </r>
  <r>
    <n v="1909"/>
    <x v="1909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n v="38"/>
    <b v="0"/>
    <x v="2"/>
    <x v="29"/>
    <x v="1349"/>
  </r>
  <r>
    <n v="1910"/>
    <x v="1910"/>
    <s v="Thinking Cleaner is an add-on for your iRobotÂ® RoombaÂ® 700/800 that makes it smarter and aware of its owner."/>
    <x v="94"/>
    <x v="1298"/>
    <x v="2"/>
    <x v="9"/>
    <x v="3"/>
    <n v="1446331500"/>
    <n v="1442531217"/>
    <b v="0"/>
    <n v="285"/>
    <b v="0"/>
    <x v="2"/>
    <x v="29"/>
    <x v="1350"/>
  </r>
  <r>
    <n v="1911"/>
    <x v="1911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n v="1"/>
    <b v="0"/>
    <x v="2"/>
    <x v="29"/>
    <x v="119"/>
  </r>
  <r>
    <n v="1912"/>
    <x v="1912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n v="42"/>
    <b v="0"/>
    <x v="2"/>
    <x v="29"/>
    <x v="1351"/>
  </r>
  <r>
    <n v="1913"/>
    <x v="1913"/>
    <s v="Tibio is a revolutionary new product designed to solve an age old problem."/>
    <x v="240"/>
    <x v="1300"/>
    <x v="2"/>
    <x v="1"/>
    <x v="1"/>
    <n v="1412770578"/>
    <n v="1410178578"/>
    <b v="0"/>
    <n v="26"/>
    <b v="0"/>
    <x v="2"/>
    <x v="29"/>
    <x v="1352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n v="2"/>
    <b v="0"/>
    <x v="2"/>
    <x v="29"/>
    <x v="179"/>
  </r>
  <r>
    <n v="1915"/>
    <x v="1915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n v="4"/>
    <b v="0"/>
    <x v="2"/>
    <x v="29"/>
    <x v="447"/>
  </r>
  <r>
    <n v="1916"/>
    <x v="1916"/>
    <s v="The Paint Can Holder Makes Painting Easier and Safer on Extension Ladders."/>
    <x v="22"/>
    <x v="1301"/>
    <x v="2"/>
    <x v="0"/>
    <x v="0"/>
    <n v="1478542375"/>
    <n v="1476378775"/>
    <b v="0"/>
    <n v="6"/>
    <b v="0"/>
    <x v="2"/>
    <x v="29"/>
    <x v="1326"/>
  </r>
  <r>
    <n v="1917"/>
    <x v="1917"/>
    <s v="Let's build a legendary brand altogether"/>
    <x v="303"/>
    <x v="1302"/>
    <x v="2"/>
    <x v="7"/>
    <x v="6"/>
    <n v="1486708133"/>
    <n v="1484116133"/>
    <b v="0"/>
    <n v="70"/>
    <b v="0"/>
    <x v="2"/>
    <x v="29"/>
    <x v="1353"/>
  </r>
  <r>
    <n v="1918"/>
    <x v="1918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n v="9"/>
    <b v="0"/>
    <x v="2"/>
    <x v="29"/>
    <x v="673"/>
  </r>
  <r>
    <n v="1919"/>
    <x v="1919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n v="8"/>
    <b v="0"/>
    <x v="2"/>
    <x v="29"/>
    <x v="1354"/>
  </r>
  <r>
    <n v="1920"/>
    <x v="1920"/>
    <s v="A new concept in bike light safety, protecting cyclists from being hit in the side. Bright, amber sideways."/>
    <x v="3"/>
    <x v="1304"/>
    <x v="2"/>
    <x v="1"/>
    <x v="1"/>
    <n v="1445468400"/>
    <n v="1443042061"/>
    <b v="0"/>
    <n v="105"/>
    <b v="0"/>
    <x v="2"/>
    <x v="29"/>
    <x v="1355"/>
  </r>
  <r>
    <n v="1921"/>
    <x v="1921"/>
    <s v="The Fine Spirits are making an album, but we need your help!"/>
    <x v="15"/>
    <x v="1305"/>
    <x v="0"/>
    <x v="0"/>
    <x v="0"/>
    <n v="1342243143"/>
    <n v="1339651143"/>
    <b v="0"/>
    <n v="38"/>
    <b v="1"/>
    <x v="4"/>
    <x v="14"/>
    <x v="1205"/>
  </r>
  <r>
    <n v="1922"/>
    <x v="1922"/>
    <s v="Low Weather's debut album is halfway finished.  With your help and your help alone we can record the rest!"/>
    <x v="13"/>
    <x v="1306"/>
    <x v="0"/>
    <x v="0"/>
    <x v="0"/>
    <n v="1386828507"/>
    <n v="1384236507"/>
    <b v="0"/>
    <n v="64"/>
    <b v="1"/>
    <x v="4"/>
    <x v="14"/>
    <x v="1356"/>
  </r>
  <r>
    <n v="1923"/>
    <x v="1923"/>
    <s v="We just finished recording our first album! All we need is a little extra help to be able to get it printed!"/>
    <x v="304"/>
    <x v="356"/>
    <x v="0"/>
    <x v="0"/>
    <x v="0"/>
    <n v="1317099540"/>
    <n v="1313612532"/>
    <b v="0"/>
    <n v="13"/>
    <b v="1"/>
    <x v="4"/>
    <x v="14"/>
    <x v="1357"/>
  </r>
  <r>
    <n v="1924"/>
    <x v="1924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n v="33"/>
    <b v="1"/>
    <x v="4"/>
    <x v="14"/>
    <x v="1358"/>
  </r>
  <r>
    <n v="1925"/>
    <x v="1925"/>
    <s v="The Freakniks are making their psychedelic freak-folk debut studio album and they need your help."/>
    <x v="15"/>
    <x v="1308"/>
    <x v="0"/>
    <x v="0"/>
    <x v="0"/>
    <n v="1381449600"/>
    <n v="1379540288"/>
    <b v="0"/>
    <n v="52"/>
    <b v="1"/>
    <x v="4"/>
    <x v="14"/>
    <x v="1359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n v="107"/>
    <b v="1"/>
    <x v="4"/>
    <x v="14"/>
    <x v="1360"/>
  </r>
  <r>
    <n v="1927"/>
    <x v="1927"/>
    <s v="Hampshire is headed to GBS Detroit."/>
    <x v="20"/>
    <x v="972"/>
    <x v="0"/>
    <x v="0"/>
    <x v="0"/>
    <n v="1331182740"/>
    <n v="1329856839"/>
    <b v="0"/>
    <n v="11"/>
    <b v="1"/>
    <x v="4"/>
    <x v="14"/>
    <x v="1361"/>
  </r>
  <r>
    <n v="1928"/>
    <x v="1928"/>
    <s v="Help us master and release our debut album &quot;The Kaleidoscope Dawn&quot;"/>
    <x v="305"/>
    <x v="1310"/>
    <x v="0"/>
    <x v="0"/>
    <x v="0"/>
    <n v="1367940794"/>
    <n v="1365348794"/>
    <b v="0"/>
    <n v="34"/>
    <b v="1"/>
    <x v="4"/>
    <x v="14"/>
    <x v="1362"/>
  </r>
  <r>
    <n v="1929"/>
    <x v="1929"/>
    <s v="Trying to raise funds to release a full-length album on LP and CD by my post-punk studio project, Surplus 1980."/>
    <x v="50"/>
    <x v="1311"/>
    <x v="0"/>
    <x v="0"/>
    <x v="0"/>
    <n v="1309825866"/>
    <n v="1306197066"/>
    <b v="0"/>
    <n v="75"/>
    <b v="1"/>
    <x v="4"/>
    <x v="14"/>
    <x v="1363"/>
  </r>
  <r>
    <n v="1930"/>
    <x v="1930"/>
    <s v="We're nearly done recording, but we're out of money! Help us release the record!!!"/>
    <x v="28"/>
    <x v="1312"/>
    <x v="0"/>
    <x v="0"/>
    <x v="0"/>
    <n v="1373203482"/>
    <n v="1368019482"/>
    <b v="0"/>
    <n v="26"/>
    <b v="1"/>
    <x v="4"/>
    <x v="14"/>
    <x v="1364"/>
  </r>
  <r>
    <n v="1931"/>
    <x v="1931"/>
    <s v="We're an indie rock band from Clearwater, FL headed back into the studio to finish our latest EP."/>
    <x v="13"/>
    <x v="1313"/>
    <x v="0"/>
    <x v="0"/>
    <x v="0"/>
    <n v="1337657400"/>
    <n v="1336512309"/>
    <b v="0"/>
    <n v="50"/>
    <b v="1"/>
    <x v="4"/>
    <x v="14"/>
    <x v="1365"/>
  </r>
  <r>
    <n v="1932"/>
    <x v="1932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n v="80"/>
    <b v="1"/>
    <x v="4"/>
    <x v="14"/>
    <x v="1366"/>
  </r>
  <r>
    <n v="1933"/>
    <x v="1933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n v="110"/>
    <b v="1"/>
    <x v="4"/>
    <x v="14"/>
    <x v="1367"/>
  </r>
  <r>
    <n v="1934"/>
    <x v="1934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n v="77"/>
    <b v="1"/>
    <x v="4"/>
    <x v="14"/>
    <x v="1368"/>
  </r>
  <r>
    <n v="1935"/>
    <x v="1935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n v="50"/>
    <b v="1"/>
    <x v="4"/>
    <x v="14"/>
    <x v="1369"/>
  </r>
  <r>
    <n v="1936"/>
    <x v="1936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n v="145"/>
    <b v="1"/>
    <x v="4"/>
    <x v="14"/>
    <x v="1370"/>
  </r>
  <r>
    <n v="1937"/>
    <x v="1937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n v="29"/>
    <b v="1"/>
    <x v="4"/>
    <x v="14"/>
    <x v="1371"/>
  </r>
  <r>
    <n v="1938"/>
    <x v="1938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n v="114"/>
    <b v="1"/>
    <x v="4"/>
    <x v="14"/>
    <x v="1372"/>
  </r>
  <r>
    <n v="1939"/>
    <x v="1939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n v="96"/>
    <b v="1"/>
    <x v="4"/>
    <x v="14"/>
    <x v="1373"/>
  </r>
  <r>
    <n v="1940"/>
    <x v="1940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n v="31"/>
    <b v="1"/>
    <x v="4"/>
    <x v="14"/>
    <x v="1374"/>
  </r>
  <r>
    <n v="1941"/>
    <x v="1941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n v="4883"/>
    <b v="1"/>
    <x v="2"/>
    <x v="30"/>
    <x v="1375"/>
  </r>
  <r>
    <n v="1942"/>
    <x v="1942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n v="95"/>
    <b v="1"/>
    <x v="2"/>
    <x v="30"/>
    <x v="1376"/>
  </r>
  <r>
    <n v="1943"/>
    <x v="1943"/>
    <s v="Next-gen 100% open-source sensor beacon platform designed especially for makers, developers and IoT companies."/>
    <x v="3"/>
    <x v="1325"/>
    <x v="0"/>
    <x v="0"/>
    <x v="0"/>
    <n v="1470896916"/>
    <n v="1467008916"/>
    <b v="1"/>
    <n v="2478"/>
    <b v="1"/>
    <x v="2"/>
    <x v="30"/>
    <x v="1377"/>
  </r>
  <r>
    <n v="1944"/>
    <x v="1944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n v="1789"/>
    <b v="1"/>
    <x v="2"/>
    <x v="30"/>
    <x v="1378"/>
  </r>
  <r>
    <n v="1945"/>
    <x v="1945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n v="680"/>
    <b v="1"/>
    <x v="2"/>
    <x v="30"/>
    <x v="1379"/>
  </r>
  <r>
    <n v="1946"/>
    <x v="1946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n v="70"/>
    <b v="1"/>
    <x v="2"/>
    <x v="30"/>
    <x v="138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n v="23"/>
    <b v="1"/>
    <x v="2"/>
    <x v="30"/>
    <x v="431"/>
  </r>
  <r>
    <n v="1948"/>
    <x v="1948"/>
    <s v="10 times more powerful than Raspberry Pi 3, x86 64-bit architecture"/>
    <x v="57"/>
    <x v="1330"/>
    <x v="0"/>
    <x v="0"/>
    <x v="0"/>
    <n v="1465232520"/>
    <n v="1460557809"/>
    <b v="1"/>
    <n v="4245"/>
    <b v="1"/>
    <x v="2"/>
    <x v="30"/>
    <x v="1381"/>
  </r>
  <r>
    <n v="1949"/>
    <x v="1949"/>
    <s v="#ShakeYourPower brings clean energy to places in the world without electricity through the power of music."/>
    <x v="63"/>
    <x v="1331"/>
    <x v="0"/>
    <x v="1"/>
    <x v="1"/>
    <n v="1404986951"/>
    <n v="1402394951"/>
    <b v="1"/>
    <n v="943"/>
    <b v="1"/>
    <x v="2"/>
    <x v="30"/>
    <x v="1382"/>
  </r>
  <r>
    <n v="1950"/>
    <x v="1950"/>
    <s v="We're building snap-together model trebuchets that are perfect for office warfare or annoying your roommate!"/>
    <x v="240"/>
    <x v="1332"/>
    <x v="0"/>
    <x v="0"/>
    <x v="0"/>
    <n v="1303446073"/>
    <n v="1300767673"/>
    <b v="1"/>
    <n v="1876"/>
    <b v="1"/>
    <x v="2"/>
    <x v="30"/>
    <x v="1383"/>
  </r>
  <r>
    <n v="1951"/>
    <x v="1951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n v="834"/>
    <b v="1"/>
    <x v="2"/>
    <x v="30"/>
    <x v="1384"/>
  </r>
  <r>
    <n v="1952"/>
    <x v="1952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n v="682"/>
    <b v="1"/>
    <x v="2"/>
    <x v="30"/>
    <x v="1385"/>
  </r>
  <r>
    <n v="1953"/>
    <x v="1953"/>
    <s v="The NTH is an open source music synthesizer featuring instant fun, awesome sound, and a hackable design."/>
    <x v="36"/>
    <x v="1335"/>
    <x v="0"/>
    <x v="0"/>
    <x v="0"/>
    <n v="1330657200"/>
    <n v="1328158065"/>
    <b v="1"/>
    <n v="147"/>
    <b v="1"/>
    <x v="2"/>
    <x v="30"/>
    <x v="1386"/>
  </r>
  <r>
    <n v="1954"/>
    <x v="1954"/>
    <s v="The First Home Battery System You Simply Plug in to Install"/>
    <x v="63"/>
    <x v="1336"/>
    <x v="0"/>
    <x v="0"/>
    <x v="0"/>
    <n v="1457758800"/>
    <n v="1453730176"/>
    <b v="1"/>
    <n v="415"/>
    <b v="1"/>
    <x v="2"/>
    <x v="30"/>
    <x v="1387"/>
  </r>
  <r>
    <n v="1955"/>
    <x v="1955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n v="290"/>
    <b v="1"/>
    <x v="2"/>
    <x v="30"/>
    <x v="1388"/>
  </r>
  <r>
    <n v="1956"/>
    <x v="1956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n v="365"/>
    <b v="1"/>
    <x v="2"/>
    <x v="30"/>
    <x v="1389"/>
  </r>
  <r>
    <n v="1957"/>
    <x v="1957"/>
    <s v="An open hardware platform for the best microcontroller in the world."/>
    <x v="11"/>
    <x v="1339"/>
    <x v="0"/>
    <x v="0"/>
    <x v="0"/>
    <n v="1351304513"/>
    <n v="1348712513"/>
    <b v="1"/>
    <n v="660"/>
    <b v="1"/>
    <x v="2"/>
    <x v="30"/>
    <x v="1390"/>
  </r>
  <r>
    <n v="1958"/>
    <x v="1958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n v="1356"/>
    <b v="1"/>
    <x v="2"/>
    <x v="30"/>
    <x v="1391"/>
  </r>
  <r>
    <n v="1959"/>
    <x v="1959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n v="424"/>
    <b v="1"/>
    <x v="2"/>
    <x v="30"/>
    <x v="1392"/>
  </r>
  <r>
    <n v="1960"/>
    <x v="1960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n v="33"/>
    <b v="1"/>
    <x v="2"/>
    <x v="30"/>
    <x v="1393"/>
  </r>
  <r>
    <n v="1961"/>
    <x v="1961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n v="1633"/>
    <b v="1"/>
    <x v="2"/>
    <x v="30"/>
    <x v="1394"/>
  </r>
  <r>
    <n v="1962"/>
    <x v="1962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n v="306"/>
    <b v="1"/>
    <x v="2"/>
    <x v="30"/>
    <x v="1395"/>
  </r>
  <r>
    <n v="1963"/>
    <x v="1963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n v="205"/>
    <b v="1"/>
    <x v="2"/>
    <x v="30"/>
    <x v="1396"/>
  </r>
  <r>
    <n v="1964"/>
    <x v="1964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n v="1281"/>
    <b v="1"/>
    <x v="2"/>
    <x v="30"/>
    <x v="1397"/>
  </r>
  <r>
    <n v="1965"/>
    <x v="1965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n v="103"/>
    <b v="1"/>
    <x v="2"/>
    <x v="30"/>
    <x v="1398"/>
  </r>
  <r>
    <n v="1966"/>
    <x v="1966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n v="1513"/>
    <b v="1"/>
    <x v="2"/>
    <x v="30"/>
    <x v="1399"/>
  </r>
  <r>
    <n v="1967"/>
    <x v="1967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n v="405"/>
    <b v="1"/>
    <x v="2"/>
    <x v="30"/>
    <x v="1400"/>
  </r>
  <r>
    <n v="1968"/>
    <x v="1968"/>
    <s v="Bringing the advantages of wireless smart shifting to every cyclist. FITS ANY BIKE"/>
    <x v="63"/>
    <x v="1350"/>
    <x v="0"/>
    <x v="0"/>
    <x v="0"/>
    <n v="1480777515"/>
    <n v="1478095515"/>
    <b v="1"/>
    <n v="510"/>
    <b v="1"/>
    <x v="2"/>
    <x v="30"/>
    <x v="1401"/>
  </r>
  <r>
    <n v="1969"/>
    <x v="1969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n v="1887"/>
    <b v="1"/>
    <x v="2"/>
    <x v="30"/>
    <x v="1402"/>
  </r>
  <r>
    <n v="1970"/>
    <x v="1970"/>
    <s v="The APOC is a gamma particle detector that will help you learn about radiation and find radioactive things!"/>
    <x v="10"/>
    <x v="1352"/>
    <x v="0"/>
    <x v="0"/>
    <x v="0"/>
    <n v="1366429101"/>
    <n v="1361248701"/>
    <b v="1"/>
    <n v="701"/>
    <b v="1"/>
    <x v="2"/>
    <x v="30"/>
    <x v="1403"/>
  </r>
  <r>
    <n v="1971"/>
    <x v="1971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n v="3863"/>
    <b v="1"/>
    <x v="2"/>
    <x v="30"/>
    <x v="1404"/>
  </r>
  <r>
    <n v="1972"/>
    <x v="1972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n v="238"/>
    <b v="1"/>
    <x v="2"/>
    <x v="30"/>
    <x v="1405"/>
  </r>
  <r>
    <n v="1973"/>
    <x v="1973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n v="2051"/>
    <b v="1"/>
    <x v="2"/>
    <x v="30"/>
    <x v="1406"/>
  </r>
  <r>
    <n v="1974"/>
    <x v="1974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n v="402"/>
    <b v="1"/>
    <x v="2"/>
    <x v="30"/>
    <x v="1407"/>
  </r>
  <r>
    <n v="1975"/>
    <x v="1975"/>
    <s v="The Bugle2 is a second generation DIY kit phono preamplifier for vinyl playback."/>
    <x v="194"/>
    <x v="1357"/>
    <x v="0"/>
    <x v="0"/>
    <x v="0"/>
    <n v="1362938851"/>
    <n v="1360346851"/>
    <b v="1"/>
    <n v="253"/>
    <b v="1"/>
    <x v="2"/>
    <x v="30"/>
    <x v="1408"/>
  </r>
  <r>
    <n v="1976"/>
    <x v="1976"/>
    <s v="Can you help us make an ultra bright white one a reality?"/>
    <x v="23"/>
    <x v="1358"/>
    <x v="0"/>
    <x v="1"/>
    <x v="1"/>
    <n v="1373751325"/>
    <n v="1371159325"/>
    <b v="1"/>
    <n v="473"/>
    <b v="1"/>
    <x v="2"/>
    <x v="30"/>
    <x v="1409"/>
  </r>
  <r>
    <n v="1977"/>
    <x v="1977"/>
    <s v="Ario learns about you, syncs your body clock, and keeps you healthy through natural lighting patterns."/>
    <x v="63"/>
    <x v="1359"/>
    <x v="0"/>
    <x v="0"/>
    <x v="0"/>
    <n v="1450511940"/>
    <n v="1446527540"/>
    <b v="1"/>
    <n v="821"/>
    <b v="1"/>
    <x v="2"/>
    <x v="30"/>
    <x v="1410"/>
  </r>
  <r>
    <n v="1978"/>
    <x v="1978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n v="388"/>
    <b v="1"/>
    <x v="2"/>
    <x v="30"/>
    <x v="1411"/>
  </r>
  <r>
    <n v="1979"/>
    <x v="1979"/>
    <s v="Truly wireless premium earbuds with a battery-boosting smartphone case for charging and storage"/>
    <x v="61"/>
    <x v="1361"/>
    <x v="0"/>
    <x v="0"/>
    <x v="0"/>
    <n v="1447909140"/>
    <n v="1444734146"/>
    <b v="1"/>
    <n v="813"/>
    <b v="1"/>
    <x v="2"/>
    <x v="30"/>
    <x v="1412"/>
  </r>
  <r>
    <n v="1980"/>
    <x v="1980"/>
    <s v="Multi-power charging that is smarter, stylish and designed for you."/>
    <x v="63"/>
    <x v="1362"/>
    <x v="0"/>
    <x v="12"/>
    <x v="3"/>
    <n v="1459684862"/>
    <n v="1456232462"/>
    <b v="1"/>
    <n v="1945"/>
    <b v="1"/>
    <x v="2"/>
    <x v="30"/>
    <x v="1413"/>
  </r>
  <r>
    <n v="1981"/>
    <x v="1981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n v="12"/>
    <b v="0"/>
    <x v="8"/>
    <x v="31"/>
    <x v="1414"/>
  </r>
  <r>
    <n v="1982"/>
    <x v="1982"/>
    <s v="Express a very dark place in my childhood. Release my emotions through photography in a form of Art."/>
    <x v="237"/>
    <x v="117"/>
    <x v="2"/>
    <x v="7"/>
    <x v="6"/>
    <n v="1480863887"/>
    <n v="1478268287"/>
    <b v="0"/>
    <n v="0"/>
    <b v="0"/>
    <x v="8"/>
    <x v="31"/>
    <x v="121"/>
  </r>
  <r>
    <n v="1983"/>
    <x v="1983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n v="16"/>
    <b v="0"/>
    <x v="8"/>
    <x v="31"/>
    <x v="1415"/>
  </r>
  <r>
    <n v="1984"/>
    <x v="1984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n v="7"/>
    <b v="0"/>
    <x v="8"/>
    <x v="31"/>
    <x v="1416"/>
  </r>
  <r>
    <n v="1985"/>
    <x v="1985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n v="4"/>
    <b v="0"/>
    <x v="8"/>
    <x v="31"/>
    <x v="786"/>
  </r>
  <r>
    <n v="1986"/>
    <x v="1986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n v="1"/>
    <b v="0"/>
    <x v="8"/>
    <x v="31"/>
    <x v="120"/>
  </r>
  <r>
    <n v="1987"/>
    <x v="1987"/>
    <s v="A collection of images that depicts the beauty and diversity within Ethiopia"/>
    <x v="62"/>
    <x v="1366"/>
    <x v="2"/>
    <x v="1"/>
    <x v="1"/>
    <n v="1425223276"/>
    <n v="1422631276"/>
    <b v="0"/>
    <n v="28"/>
    <b v="0"/>
    <x v="8"/>
    <x v="31"/>
    <x v="1417"/>
  </r>
  <r>
    <n v="1988"/>
    <x v="1988"/>
    <s v="Expressing art in an image!"/>
    <x v="12"/>
    <x v="379"/>
    <x v="2"/>
    <x v="0"/>
    <x v="0"/>
    <n v="1440094742"/>
    <n v="1437502742"/>
    <b v="0"/>
    <n v="1"/>
    <b v="0"/>
    <x v="8"/>
    <x v="31"/>
    <x v="380"/>
  </r>
  <r>
    <n v="1989"/>
    <x v="1989"/>
    <s v="Creating an awareness for infertility through photographing families and showcasing the real faces of infertility."/>
    <x v="10"/>
    <x v="155"/>
    <x v="2"/>
    <x v="0"/>
    <x v="0"/>
    <n v="1481473208"/>
    <n v="1478881208"/>
    <b v="0"/>
    <n v="1"/>
    <b v="0"/>
    <x v="8"/>
    <x v="31"/>
    <x v="73"/>
  </r>
  <r>
    <n v="1990"/>
    <x v="1990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n v="5"/>
    <b v="0"/>
    <x v="8"/>
    <x v="31"/>
    <x v="1418"/>
  </r>
  <r>
    <n v="1991"/>
    <x v="1991"/>
    <s v="Taking (and giving) professional portraits of survivors of human trafficking in Myanmar."/>
    <x v="13"/>
    <x v="133"/>
    <x v="2"/>
    <x v="0"/>
    <x v="0"/>
    <n v="1435958786"/>
    <n v="1434144386"/>
    <b v="0"/>
    <n v="3"/>
    <b v="0"/>
    <x v="8"/>
    <x v="31"/>
    <x v="646"/>
  </r>
  <r>
    <n v="1992"/>
    <x v="1992"/>
    <s v="A complete revamp of all the Disney Princes &amp; Princesses!"/>
    <x v="15"/>
    <x v="369"/>
    <x v="2"/>
    <x v="0"/>
    <x v="0"/>
    <n v="1424229991"/>
    <n v="1421637991"/>
    <b v="0"/>
    <n v="2"/>
    <b v="0"/>
    <x v="8"/>
    <x v="31"/>
    <x v="120"/>
  </r>
  <r>
    <n v="1993"/>
    <x v="1993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n v="0"/>
    <b v="0"/>
    <x v="8"/>
    <x v="31"/>
    <x v="121"/>
  </r>
  <r>
    <n v="1994"/>
    <x v="1994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n v="0"/>
    <b v="0"/>
    <x v="8"/>
    <x v="31"/>
    <x v="121"/>
  </r>
  <r>
    <n v="1995"/>
    <x v="1995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n v="3"/>
    <b v="0"/>
    <x v="8"/>
    <x v="31"/>
    <x v="433"/>
  </r>
  <r>
    <n v="1996"/>
    <x v="1996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n v="0"/>
    <b v="0"/>
    <x v="8"/>
    <x v="31"/>
    <x v="121"/>
  </r>
  <r>
    <n v="1997"/>
    <x v="1997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n v="0"/>
    <b v="0"/>
    <x v="8"/>
    <x v="31"/>
    <x v="121"/>
  </r>
  <r>
    <n v="1998"/>
    <x v="1998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n v="3"/>
    <b v="0"/>
    <x v="8"/>
    <x v="31"/>
    <x v="1419"/>
  </r>
  <r>
    <n v="1999"/>
    <x v="1999"/>
    <s v="This is a portrait photo project aiming to inspire women to explore themselves and live their passion"/>
    <x v="310"/>
    <x v="1369"/>
    <x v="2"/>
    <x v="1"/>
    <x v="1"/>
    <n v="1415882108"/>
    <n v="1413286508"/>
    <b v="0"/>
    <n v="7"/>
    <b v="0"/>
    <x v="8"/>
    <x v="31"/>
    <x v="1420"/>
  </r>
  <r>
    <n v="2000"/>
    <x v="2000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n v="25"/>
    <b v="0"/>
    <x v="8"/>
    <x v="31"/>
    <x v="380"/>
  </r>
  <r>
    <n v="2001"/>
    <x v="2001"/>
    <s v="Nuimo is a universal controller for the internet of things. Control your music, lights, locks and more."/>
    <x v="56"/>
    <x v="1371"/>
    <x v="0"/>
    <x v="12"/>
    <x v="3"/>
    <n v="1434139200"/>
    <n v="1431406916"/>
    <b v="1"/>
    <n v="1637"/>
    <b v="1"/>
    <x v="2"/>
    <x v="30"/>
    <x v="1421"/>
  </r>
  <r>
    <n v="2002"/>
    <x v="2002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n v="1375"/>
    <b v="1"/>
    <x v="2"/>
    <x v="30"/>
    <x v="1422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n v="17"/>
    <b v="1"/>
    <x v="2"/>
    <x v="30"/>
    <x v="1423"/>
  </r>
  <r>
    <n v="2004"/>
    <x v="2004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n v="354"/>
    <b v="1"/>
    <x v="2"/>
    <x v="30"/>
    <x v="1424"/>
  </r>
  <r>
    <n v="2005"/>
    <x v="2005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n v="191"/>
    <b v="1"/>
    <x v="2"/>
    <x v="30"/>
    <x v="1425"/>
  </r>
  <r>
    <n v="2006"/>
    <x v="2006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n v="303"/>
    <b v="1"/>
    <x v="2"/>
    <x v="30"/>
    <x v="1426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n v="137"/>
    <b v="1"/>
    <x v="2"/>
    <x v="30"/>
    <x v="1427"/>
  </r>
  <r>
    <n v="2008"/>
    <x v="2008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n v="41"/>
    <b v="1"/>
    <x v="2"/>
    <x v="30"/>
    <x v="1428"/>
  </r>
  <r>
    <n v="2009"/>
    <x v="2009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n v="398"/>
    <b v="1"/>
    <x v="2"/>
    <x v="30"/>
    <x v="1429"/>
  </r>
  <r>
    <n v="2010"/>
    <x v="2010"/>
    <s v="Weighitz are miniature smart scales designed to weigh anything in the home."/>
    <x v="11"/>
    <x v="1380"/>
    <x v="0"/>
    <x v="0"/>
    <x v="0"/>
    <n v="1471564491"/>
    <n v="1468972491"/>
    <b v="1"/>
    <n v="1737"/>
    <b v="1"/>
    <x v="2"/>
    <x v="30"/>
    <x v="1240"/>
  </r>
  <r>
    <n v="2011"/>
    <x v="2011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n v="971"/>
    <b v="1"/>
    <x v="2"/>
    <x v="30"/>
    <x v="1430"/>
  </r>
  <r>
    <n v="2012"/>
    <x v="2012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n v="183"/>
    <b v="1"/>
    <x v="2"/>
    <x v="30"/>
    <x v="1431"/>
  </r>
  <r>
    <n v="2013"/>
    <x v="2013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n v="4562"/>
    <b v="1"/>
    <x v="2"/>
    <x v="30"/>
    <x v="1432"/>
  </r>
  <r>
    <n v="2014"/>
    <x v="2014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n v="26457"/>
    <b v="1"/>
    <x v="2"/>
    <x v="30"/>
    <x v="1433"/>
  </r>
  <r>
    <n v="2015"/>
    <x v="2015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n v="162"/>
    <b v="1"/>
    <x v="2"/>
    <x v="30"/>
    <x v="1434"/>
  </r>
  <r>
    <n v="2016"/>
    <x v="2016"/>
    <s v="A smart, compact power supply designed to power anything, anywhere"/>
    <x v="3"/>
    <x v="1386"/>
    <x v="0"/>
    <x v="0"/>
    <x v="0"/>
    <n v="1362863299"/>
    <n v="1360271299"/>
    <b v="1"/>
    <n v="479"/>
    <b v="1"/>
    <x v="2"/>
    <x v="30"/>
    <x v="1435"/>
  </r>
  <r>
    <n v="2017"/>
    <x v="2017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n v="426"/>
    <b v="1"/>
    <x v="2"/>
    <x v="30"/>
    <x v="1436"/>
  </r>
  <r>
    <n v="2018"/>
    <x v="2018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n v="450"/>
    <b v="1"/>
    <x v="2"/>
    <x v="30"/>
    <x v="1437"/>
  </r>
  <r>
    <n v="2019"/>
    <x v="2019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n v="1780"/>
    <b v="1"/>
    <x v="2"/>
    <x v="30"/>
    <x v="1438"/>
  </r>
  <r>
    <n v="2020"/>
    <x v="2020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n v="122"/>
    <b v="1"/>
    <x v="2"/>
    <x v="30"/>
    <x v="1439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n v="95"/>
    <b v="1"/>
    <x v="2"/>
    <x v="30"/>
    <x v="1440"/>
  </r>
  <r>
    <n v="2022"/>
    <x v="2022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n v="325"/>
    <b v="1"/>
    <x v="2"/>
    <x v="30"/>
    <x v="1441"/>
  </r>
  <r>
    <n v="2023"/>
    <x v="2023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n v="353"/>
    <b v="1"/>
    <x v="2"/>
    <x v="30"/>
    <x v="1442"/>
  </r>
  <r>
    <n v="2024"/>
    <x v="2024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n v="105"/>
    <b v="1"/>
    <x v="2"/>
    <x v="30"/>
    <x v="1443"/>
  </r>
  <r>
    <n v="2025"/>
    <x v="2025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n v="729"/>
    <b v="1"/>
    <x v="2"/>
    <x v="30"/>
    <x v="1444"/>
  </r>
  <r>
    <n v="2026"/>
    <x v="2026"/>
    <s v="MIDI Sprout enables plants to play synthesizers in real time."/>
    <x v="31"/>
    <x v="1396"/>
    <x v="0"/>
    <x v="0"/>
    <x v="0"/>
    <n v="1398052740"/>
    <n v="1394127585"/>
    <b v="1"/>
    <n v="454"/>
    <b v="1"/>
    <x v="2"/>
    <x v="30"/>
    <x v="1445"/>
  </r>
  <r>
    <n v="2027"/>
    <x v="2027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n v="539"/>
    <b v="1"/>
    <x v="2"/>
    <x v="30"/>
    <x v="1446"/>
  </r>
  <r>
    <n v="2028"/>
    <x v="2028"/>
    <s v="Building an open source Bussard fusion reactor, aka the Polywell."/>
    <x v="9"/>
    <x v="1398"/>
    <x v="0"/>
    <x v="0"/>
    <x v="0"/>
    <n v="1268690100"/>
    <n v="1265493806"/>
    <b v="1"/>
    <n v="79"/>
    <b v="1"/>
    <x v="2"/>
    <x v="30"/>
    <x v="1447"/>
  </r>
  <r>
    <n v="2029"/>
    <x v="2029"/>
    <s v="Lumin8 Pro is a fun and easy to use light controller that makes light dance to your favorite music."/>
    <x v="30"/>
    <x v="1399"/>
    <x v="0"/>
    <x v="0"/>
    <x v="0"/>
    <n v="1409099481"/>
    <n v="1406507481"/>
    <b v="1"/>
    <n v="94"/>
    <b v="1"/>
    <x v="2"/>
    <x v="30"/>
    <x v="1448"/>
  </r>
  <r>
    <n v="2030"/>
    <x v="2030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n v="625"/>
    <b v="1"/>
    <x v="2"/>
    <x v="30"/>
    <x v="1449"/>
  </r>
  <r>
    <n v="2031"/>
    <x v="2031"/>
    <s v="With Linkio you can use your smartphone to control every electronic you own- for only $100!"/>
    <x v="63"/>
    <x v="1401"/>
    <x v="0"/>
    <x v="9"/>
    <x v="3"/>
    <n v="1420765200"/>
    <n v="1417506853"/>
    <b v="1"/>
    <n v="508"/>
    <b v="1"/>
    <x v="2"/>
    <x v="30"/>
    <x v="1450"/>
  </r>
  <r>
    <n v="2032"/>
    <x v="2032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n v="531"/>
    <b v="1"/>
    <x v="2"/>
    <x v="30"/>
    <x v="1451"/>
  </r>
  <r>
    <n v="2033"/>
    <x v="2033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n v="158"/>
    <b v="1"/>
    <x v="2"/>
    <x v="30"/>
    <x v="1452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n v="508"/>
    <b v="1"/>
    <x v="2"/>
    <x v="30"/>
    <x v="1453"/>
  </r>
  <r>
    <n v="2035"/>
    <x v="2035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n v="644"/>
    <b v="1"/>
    <x v="2"/>
    <x v="30"/>
    <x v="1454"/>
  </r>
  <r>
    <n v="2036"/>
    <x v="2036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n v="848"/>
    <b v="1"/>
    <x v="2"/>
    <x v="30"/>
    <x v="1455"/>
  </r>
  <r>
    <n v="2037"/>
    <x v="2037"/>
    <s v="With an efficiency of 97%, bicycle technology is nearly perfect. So why do we use it only for transportation?"/>
    <x v="3"/>
    <x v="1407"/>
    <x v="0"/>
    <x v="0"/>
    <x v="0"/>
    <n v="1388383353"/>
    <n v="1383195753"/>
    <b v="1"/>
    <n v="429"/>
    <b v="1"/>
    <x v="2"/>
    <x v="30"/>
    <x v="1456"/>
  </r>
  <r>
    <n v="2038"/>
    <x v="2038"/>
    <s v="The OWL is an open source, open hardware, reprogrammable effects pedal designed for musicians, coders, and hackers."/>
    <x v="6"/>
    <x v="1408"/>
    <x v="0"/>
    <x v="1"/>
    <x v="1"/>
    <n v="1372701600"/>
    <n v="1369895421"/>
    <b v="1"/>
    <n v="204"/>
    <b v="1"/>
    <x v="2"/>
    <x v="30"/>
    <x v="1457"/>
  </r>
  <r>
    <n v="2039"/>
    <x v="2039"/>
    <s v="Open up your digital worlds with the most sophisticated, intuitive android smart projector."/>
    <x v="152"/>
    <x v="1409"/>
    <x v="0"/>
    <x v="0"/>
    <x v="0"/>
    <n v="1480568340"/>
    <n v="1477996325"/>
    <b v="1"/>
    <n v="379"/>
    <b v="1"/>
    <x v="2"/>
    <x v="30"/>
    <x v="1458"/>
  </r>
  <r>
    <n v="2040"/>
    <x v="2040"/>
    <s v="4.29 Billion+ Capacitor Combinations._x000a_No Coding Required."/>
    <x v="9"/>
    <x v="1410"/>
    <x v="0"/>
    <x v="0"/>
    <x v="0"/>
    <n v="1384557303"/>
    <n v="1383257703"/>
    <b v="1"/>
    <n v="271"/>
    <b v="1"/>
    <x v="2"/>
    <x v="30"/>
    <x v="1459"/>
  </r>
  <r>
    <n v="2041"/>
    <x v="2041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n v="120"/>
    <b v="1"/>
    <x v="2"/>
    <x v="30"/>
    <x v="1460"/>
  </r>
  <r>
    <n v="2042"/>
    <x v="2042"/>
    <s v="The SoundBrake headphone attachment can be used with any audio player to alert you to important outside sounds."/>
    <x v="3"/>
    <x v="1412"/>
    <x v="0"/>
    <x v="0"/>
    <x v="0"/>
    <n v="1453481974"/>
    <n v="1448297974"/>
    <b v="0"/>
    <n v="140"/>
    <b v="1"/>
    <x v="2"/>
    <x v="30"/>
    <x v="1461"/>
  </r>
  <r>
    <n v="2043"/>
    <x v="2043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n v="193"/>
    <b v="1"/>
    <x v="2"/>
    <x v="30"/>
    <x v="811"/>
  </r>
  <r>
    <n v="2044"/>
    <x v="2044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n v="180"/>
    <b v="1"/>
    <x v="2"/>
    <x v="30"/>
    <x v="1462"/>
  </r>
  <r>
    <n v="2045"/>
    <x v="2045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n v="263"/>
    <b v="1"/>
    <x v="2"/>
    <x v="30"/>
    <x v="1463"/>
  </r>
  <r>
    <n v="2046"/>
    <x v="2046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n v="217"/>
    <b v="1"/>
    <x v="2"/>
    <x v="30"/>
    <x v="1464"/>
  </r>
  <r>
    <n v="2047"/>
    <x v="2047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n v="443"/>
    <b v="1"/>
    <x v="2"/>
    <x v="30"/>
    <x v="1465"/>
  </r>
  <r>
    <n v="2048"/>
    <x v="2048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n v="1373"/>
    <b v="1"/>
    <x v="2"/>
    <x v="30"/>
    <x v="1466"/>
  </r>
  <r>
    <n v="2049"/>
    <x v="2049"/>
    <s v="Keyless. Alarm secured. GPS tracking."/>
    <x v="63"/>
    <x v="1419"/>
    <x v="0"/>
    <x v="1"/>
    <x v="1"/>
    <n v="1386025140"/>
    <n v="1382963963"/>
    <b v="0"/>
    <n v="742"/>
    <b v="1"/>
    <x v="2"/>
    <x v="30"/>
    <x v="1467"/>
  </r>
  <r>
    <n v="2050"/>
    <x v="2050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n v="170"/>
    <b v="1"/>
    <x v="2"/>
    <x v="30"/>
    <x v="1468"/>
  </r>
  <r>
    <n v="2051"/>
    <x v="2051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n v="242"/>
    <b v="1"/>
    <x v="2"/>
    <x v="30"/>
    <x v="1469"/>
  </r>
  <r>
    <n v="2052"/>
    <x v="2052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n v="541"/>
    <b v="1"/>
    <x v="2"/>
    <x v="30"/>
    <x v="1470"/>
  </r>
  <r>
    <n v="2053"/>
    <x v="2053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n v="121"/>
    <b v="1"/>
    <x v="2"/>
    <x v="30"/>
    <x v="1471"/>
  </r>
  <r>
    <n v="2054"/>
    <x v="2054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n v="621"/>
    <b v="1"/>
    <x v="2"/>
    <x v="30"/>
    <x v="1472"/>
  </r>
  <r>
    <n v="2055"/>
    <x v="2055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n v="101"/>
    <b v="1"/>
    <x v="2"/>
    <x v="30"/>
    <x v="1473"/>
  </r>
  <r>
    <n v="2056"/>
    <x v="2056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n v="554"/>
    <b v="1"/>
    <x v="2"/>
    <x v="30"/>
    <x v="1474"/>
  </r>
  <r>
    <n v="2057"/>
    <x v="2057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n v="666"/>
    <b v="1"/>
    <x v="2"/>
    <x v="30"/>
    <x v="1475"/>
  </r>
  <r>
    <n v="2058"/>
    <x v="2058"/>
    <s v="Making using the serial terminal on the Raspberry Pi as easy as Pi!"/>
    <x v="317"/>
    <x v="1427"/>
    <x v="0"/>
    <x v="1"/>
    <x v="1"/>
    <n v="1425326400"/>
    <n v="1421916830"/>
    <b v="0"/>
    <n v="410"/>
    <b v="1"/>
    <x v="2"/>
    <x v="30"/>
    <x v="1476"/>
  </r>
  <r>
    <n v="2059"/>
    <x v="2059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n v="375"/>
    <b v="1"/>
    <x v="2"/>
    <x v="30"/>
    <x v="1477"/>
  </r>
  <r>
    <n v="2060"/>
    <x v="2060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n v="1364"/>
    <b v="1"/>
    <x v="2"/>
    <x v="30"/>
    <x v="1478"/>
  </r>
  <r>
    <n v="2061"/>
    <x v="2061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n v="35"/>
    <b v="1"/>
    <x v="2"/>
    <x v="30"/>
    <x v="1479"/>
  </r>
  <r>
    <n v="2062"/>
    <x v="2062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n v="203"/>
    <b v="1"/>
    <x v="2"/>
    <x v="30"/>
    <x v="1480"/>
  </r>
  <r>
    <n v="2063"/>
    <x v="2063"/>
    <s v="Build a professional grade Linux CNC control with Beaglebone black and our CNC cape."/>
    <x v="23"/>
    <x v="1432"/>
    <x v="0"/>
    <x v="12"/>
    <x v="3"/>
    <n v="1463333701"/>
    <n v="1460482501"/>
    <b v="0"/>
    <n v="49"/>
    <b v="1"/>
    <x v="2"/>
    <x v="30"/>
    <x v="1481"/>
  </r>
  <r>
    <n v="2064"/>
    <x v="2064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n v="5812"/>
    <b v="1"/>
    <x v="2"/>
    <x v="30"/>
    <x v="344"/>
  </r>
  <r>
    <n v="2065"/>
    <x v="2065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n v="1556"/>
    <b v="1"/>
    <x v="2"/>
    <x v="30"/>
    <x v="1482"/>
  </r>
  <r>
    <n v="2066"/>
    <x v="2066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n v="65"/>
    <b v="1"/>
    <x v="2"/>
    <x v="30"/>
    <x v="1483"/>
  </r>
  <r>
    <n v="2067"/>
    <x v="2067"/>
    <s v="The next generation of premium quality LED lighting. Extreme power efficiency in a small package."/>
    <x v="319"/>
    <x v="1436"/>
    <x v="0"/>
    <x v="1"/>
    <x v="1"/>
    <n v="1432499376"/>
    <n v="1429648176"/>
    <b v="0"/>
    <n v="10"/>
    <b v="1"/>
    <x v="2"/>
    <x v="30"/>
    <x v="1484"/>
  </r>
  <r>
    <n v="2068"/>
    <x v="2068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n v="76"/>
    <b v="1"/>
    <x v="2"/>
    <x v="30"/>
    <x v="1485"/>
  </r>
  <r>
    <n v="2069"/>
    <x v="2069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n v="263"/>
    <b v="1"/>
    <x v="2"/>
    <x v="30"/>
    <x v="1486"/>
  </r>
  <r>
    <n v="2070"/>
    <x v="2070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n v="1530"/>
    <b v="1"/>
    <x v="2"/>
    <x v="30"/>
    <x v="1487"/>
  </r>
  <r>
    <n v="2071"/>
    <x v="2071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n v="278"/>
    <b v="1"/>
    <x v="2"/>
    <x v="30"/>
    <x v="1488"/>
  </r>
  <r>
    <n v="2072"/>
    <x v="2072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n v="350"/>
    <b v="1"/>
    <x v="2"/>
    <x v="30"/>
    <x v="1489"/>
  </r>
  <r>
    <n v="2073"/>
    <x v="2073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n v="470"/>
    <b v="1"/>
    <x v="2"/>
    <x v="30"/>
    <x v="1490"/>
  </r>
  <r>
    <n v="2074"/>
    <x v="2074"/>
    <s v="Creating PC gaming controllers to bring your gaming experience to a new level."/>
    <x v="20"/>
    <x v="1443"/>
    <x v="0"/>
    <x v="0"/>
    <x v="0"/>
    <n v="1462564182"/>
    <n v="1459972182"/>
    <b v="0"/>
    <n v="3"/>
    <b v="1"/>
    <x v="2"/>
    <x v="30"/>
    <x v="1491"/>
  </r>
  <r>
    <n v="2075"/>
    <x v="2075"/>
    <s v="The Practical Meter helps you charge your phone faster by solving a problem millions of people experience."/>
    <x v="204"/>
    <x v="1444"/>
    <x v="0"/>
    <x v="0"/>
    <x v="0"/>
    <n v="1374769288"/>
    <n v="1372177288"/>
    <b v="0"/>
    <n v="8200"/>
    <b v="1"/>
    <x v="2"/>
    <x v="30"/>
    <x v="1492"/>
  </r>
  <r>
    <n v="2076"/>
    <x v="2076"/>
    <s v="Wireless earbuds filled with sound, yet so small they are almost invisible!"/>
    <x v="321"/>
    <x v="1445"/>
    <x v="0"/>
    <x v="1"/>
    <x v="1"/>
    <n v="1406149689"/>
    <n v="1402693689"/>
    <b v="0"/>
    <n v="8359"/>
    <b v="1"/>
    <x v="2"/>
    <x v="30"/>
    <x v="1493"/>
  </r>
  <r>
    <n v="2077"/>
    <x v="2077"/>
    <s v="A Whole New Way to Get TV: Watch four live TV channels at once on your tablet, smartphone, or big screen TV!"/>
    <x v="63"/>
    <x v="1446"/>
    <x v="0"/>
    <x v="0"/>
    <x v="0"/>
    <n v="1433538000"/>
    <n v="1428541276"/>
    <b v="0"/>
    <n v="188"/>
    <b v="1"/>
    <x v="2"/>
    <x v="30"/>
    <x v="1494"/>
  </r>
  <r>
    <n v="2078"/>
    <x v="2078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n v="48"/>
    <b v="1"/>
    <x v="2"/>
    <x v="30"/>
    <x v="1495"/>
  </r>
  <r>
    <n v="2079"/>
    <x v="2079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n v="607"/>
    <b v="1"/>
    <x v="2"/>
    <x v="30"/>
    <x v="1496"/>
  </r>
  <r>
    <n v="2080"/>
    <x v="2080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n v="50"/>
    <b v="1"/>
    <x v="2"/>
    <x v="30"/>
    <x v="1497"/>
  </r>
  <r>
    <n v="2081"/>
    <x v="2081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n v="55"/>
    <b v="1"/>
    <x v="4"/>
    <x v="14"/>
    <x v="1498"/>
  </r>
  <r>
    <n v="2082"/>
    <x v="2082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n v="38"/>
    <b v="1"/>
    <x v="4"/>
    <x v="14"/>
    <x v="1499"/>
  </r>
  <r>
    <n v="2083"/>
    <x v="2083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n v="25"/>
    <b v="1"/>
    <x v="4"/>
    <x v="14"/>
    <x v="441"/>
  </r>
  <r>
    <n v="2084"/>
    <x v="2084"/>
    <s v="Los Angeles based Ballerina Black are on their way to tour the UK in May. Join our club &amp; help make it happen."/>
    <x v="9"/>
    <x v="1452"/>
    <x v="0"/>
    <x v="0"/>
    <x v="0"/>
    <n v="1399186740"/>
    <n v="1396468782"/>
    <b v="0"/>
    <n v="46"/>
    <b v="1"/>
    <x v="4"/>
    <x v="14"/>
    <x v="1500"/>
  </r>
  <r>
    <n v="2085"/>
    <x v="2085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n v="83"/>
    <b v="1"/>
    <x v="4"/>
    <x v="14"/>
    <x v="1501"/>
  </r>
  <r>
    <n v="2086"/>
    <x v="2086"/>
    <s v="I am in the process of completing 4 new EPs to be released in Winter, Spring, Summer, and Fall of 2012."/>
    <x v="23"/>
    <x v="1454"/>
    <x v="0"/>
    <x v="0"/>
    <x v="0"/>
    <n v="1323838740"/>
    <n v="1321200332"/>
    <b v="0"/>
    <n v="35"/>
    <b v="1"/>
    <x v="4"/>
    <x v="14"/>
    <x v="1502"/>
  </r>
  <r>
    <n v="2087"/>
    <x v="2087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n v="25"/>
    <b v="1"/>
    <x v="4"/>
    <x v="14"/>
    <x v="1503"/>
  </r>
  <r>
    <n v="2088"/>
    <x v="2088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n v="75"/>
    <b v="1"/>
    <x v="4"/>
    <x v="14"/>
    <x v="1504"/>
  </r>
  <r>
    <n v="2089"/>
    <x v="2089"/>
    <s v="Little Moses is trying to record their first EP, and we can't do it without your help!"/>
    <x v="30"/>
    <x v="1457"/>
    <x v="0"/>
    <x v="0"/>
    <x v="0"/>
    <n v="1375408194"/>
    <n v="1372384194"/>
    <b v="0"/>
    <n v="62"/>
    <b v="1"/>
    <x v="4"/>
    <x v="14"/>
    <x v="1505"/>
  </r>
  <r>
    <n v="2090"/>
    <x v="2090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n v="160"/>
    <b v="1"/>
    <x v="4"/>
    <x v="14"/>
    <x v="1506"/>
  </r>
  <r>
    <n v="2091"/>
    <x v="2091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n v="246"/>
    <b v="1"/>
    <x v="4"/>
    <x v="14"/>
    <x v="1507"/>
  </r>
  <r>
    <n v="2092"/>
    <x v="2092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n v="55"/>
    <b v="1"/>
    <x v="4"/>
    <x v="14"/>
    <x v="1508"/>
  </r>
  <r>
    <n v="2093"/>
    <x v="2093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n v="23"/>
    <b v="1"/>
    <x v="4"/>
    <x v="14"/>
    <x v="1509"/>
  </r>
  <r>
    <n v="2094"/>
    <x v="2094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n v="72"/>
    <b v="1"/>
    <x v="4"/>
    <x v="14"/>
    <x v="1510"/>
  </r>
  <r>
    <n v="2095"/>
    <x v="2095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n v="22"/>
    <b v="1"/>
    <x v="4"/>
    <x v="14"/>
    <x v="382"/>
  </r>
  <r>
    <n v="2096"/>
    <x v="2096"/>
    <s v="Shone Nuisance is heading to GBS Detroit on Friday, October 26th to record and film their GBS Detroit EP and video."/>
    <x v="20"/>
    <x v="904"/>
    <x v="0"/>
    <x v="0"/>
    <x v="0"/>
    <n v="1351223940"/>
    <n v="1349892735"/>
    <b v="0"/>
    <n v="14"/>
    <b v="1"/>
    <x v="4"/>
    <x v="14"/>
    <x v="1511"/>
  </r>
  <r>
    <n v="2097"/>
    <x v="2097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n v="38"/>
    <b v="1"/>
    <x v="4"/>
    <x v="14"/>
    <x v="1512"/>
  </r>
  <r>
    <n v="2098"/>
    <x v="2098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n v="32"/>
    <b v="1"/>
    <x v="4"/>
    <x v="14"/>
    <x v="1513"/>
  </r>
  <r>
    <n v="2099"/>
    <x v="2099"/>
    <s v="Our tour van died, we need help!"/>
    <x v="9"/>
    <x v="1464"/>
    <x v="0"/>
    <x v="0"/>
    <x v="0"/>
    <n v="1435808400"/>
    <n v="1434650084"/>
    <b v="0"/>
    <n v="63"/>
    <b v="1"/>
    <x v="4"/>
    <x v="14"/>
    <x v="1514"/>
  </r>
  <r>
    <n v="2100"/>
    <x v="2100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n v="27"/>
    <b v="1"/>
    <x v="4"/>
    <x v="14"/>
    <x v="1515"/>
  </r>
  <r>
    <n v="2101"/>
    <x v="2101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n v="44"/>
    <b v="1"/>
    <x v="4"/>
    <x v="14"/>
    <x v="1516"/>
  </r>
  <r>
    <n v="2102"/>
    <x v="2102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n v="38"/>
    <b v="1"/>
    <x v="4"/>
    <x v="14"/>
    <x v="1517"/>
  </r>
  <r>
    <n v="2103"/>
    <x v="2103"/>
    <s v="Indie rocker, Matthew Moon, has something to share with you..."/>
    <x v="198"/>
    <x v="1468"/>
    <x v="0"/>
    <x v="0"/>
    <x v="0"/>
    <n v="1352488027"/>
    <n v="1349892427"/>
    <b v="0"/>
    <n v="115"/>
    <b v="1"/>
    <x v="4"/>
    <x v="14"/>
    <x v="1518"/>
  </r>
  <r>
    <n v="2104"/>
    <x v="2104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n v="37"/>
    <b v="1"/>
    <x v="4"/>
    <x v="14"/>
    <x v="138"/>
  </r>
  <r>
    <n v="2105"/>
    <x v="2105"/>
    <s v="Help Layla the Wolf fund the printing and releasing of our first E.P. Release called &quot;Sugar&quot;."/>
    <x v="13"/>
    <x v="1470"/>
    <x v="0"/>
    <x v="0"/>
    <x v="0"/>
    <n v="1416542400"/>
    <n v="1415472953"/>
    <b v="0"/>
    <n v="99"/>
    <b v="1"/>
    <x v="4"/>
    <x v="14"/>
    <x v="1383"/>
  </r>
  <r>
    <n v="2106"/>
    <x v="2106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n v="44"/>
    <b v="1"/>
    <x v="4"/>
    <x v="14"/>
    <x v="1519"/>
  </r>
  <r>
    <n v="2107"/>
    <x v="2107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n v="58"/>
    <b v="1"/>
    <x v="4"/>
    <x v="14"/>
    <x v="1520"/>
  </r>
  <r>
    <n v="2108"/>
    <x v="2108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n v="191"/>
    <b v="1"/>
    <x v="4"/>
    <x v="14"/>
    <x v="1521"/>
  </r>
  <r>
    <n v="2109"/>
    <x v="2109"/>
    <s v="We are ready to make our first full-length album, and with your help, we can make it happen!"/>
    <x v="23"/>
    <x v="1473"/>
    <x v="0"/>
    <x v="0"/>
    <x v="0"/>
    <n v="1436115617"/>
    <n v="1433523617"/>
    <b v="0"/>
    <n v="40"/>
    <b v="1"/>
    <x v="4"/>
    <x v="14"/>
    <x v="1522"/>
  </r>
  <r>
    <n v="2110"/>
    <x v="2110"/>
    <s v="Brent Brown's breakout new album! Requires help from the record label... You!"/>
    <x v="13"/>
    <x v="1474"/>
    <x v="0"/>
    <x v="0"/>
    <x v="0"/>
    <n v="1401253140"/>
    <n v="1398873969"/>
    <b v="0"/>
    <n v="38"/>
    <b v="1"/>
    <x v="4"/>
    <x v="14"/>
    <x v="1523"/>
  </r>
  <r>
    <n v="2111"/>
    <x v="2111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n v="39"/>
    <b v="1"/>
    <x v="4"/>
    <x v="14"/>
    <x v="851"/>
  </r>
  <r>
    <n v="2112"/>
    <x v="2112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n v="11"/>
    <b v="1"/>
    <x v="4"/>
    <x v="14"/>
    <x v="50"/>
  </r>
  <r>
    <n v="2113"/>
    <x v="2113"/>
    <s v="Help us fund our second full-length album Honeycomb!"/>
    <x v="39"/>
    <x v="1475"/>
    <x v="0"/>
    <x v="0"/>
    <x v="0"/>
    <n v="1411505176"/>
    <n v="1408481176"/>
    <b v="0"/>
    <n v="107"/>
    <b v="1"/>
    <x v="4"/>
    <x v="14"/>
    <x v="152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n v="147"/>
    <b v="1"/>
    <x v="4"/>
    <x v="14"/>
    <x v="1525"/>
  </r>
  <r>
    <n v="2115"/>
    <x v="2115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n v="36"/>
    <b v="1"/>
    <x v="4"/>
    <x v="14"/>
    <x v="1526"/>
  </r>
  <r>
    <n v="2116"/>
    <x v="2116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n v="92"/>
    <b v="1"/>
    <x v="4"/>
    <x v="14"/>
    <x v="1527"/>
  </r>
  <r>
    <n v="2117"/>
    <x v="2117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n v="35"/>
    <b v="1"/>
    <x v="4"/>
    <x v="14"/>
    <x v="1528"/>
  </r>
  <r>
    <n v="2118"/>
    <x v="2118"/>
    <s v="PORCHES.  and Documentarians tour from New York to San Francisco and back."/>
    <x v="28"/>
    <x v="1480"/>
    <x v="0"/>
    <x v="0"/>
    <x v="0"/>
    <n v="1311538136"/>
    <n v="1308946136"/>
    <b v="0"/>
    <n v="17"/>
    <b v="1"/>
    <x v="4"/>
    <x v="14"/>
    <x v="1529"/>
  </r>
  <r>
    <n v="2119"/>
    <x v="2119"/>
    <s v="big long now is recording our debut album and we are looking for help mastering and pressing it to vinyl"/>
    <x v="13"/>
    <x v="1132"/>
    <x v="0"/>
    <x v="0"/>
    <x v="0"/>
    <n v="1345086445"/>
    <n v="1342494445"/>
    <b v="0"/>
    <n v="22"/>
    <b v="1"/>
    <x v="4"/>
    <x v="14"/>
    <x v="1530"/>
  </r>
  <r>
    <n v="2120"/>
    <x v="2120"/>
    <s v="&lt;3_x000a_Coming in from outer space. Help Hearty Har record their 1st album!!"/>
    <x v="6"/>
    <x v="1481"/>
    <x v="0"/>
    <x v="0"/>
    <x v="0"/>
    <n v="1388617736"/>
    <n v="1384384136"/>
    <b v="0"/>
    <n v="69"/>
    <b v="1"/>
    <x v="4"/>
    <x v="14"/>
    <x v="1531"/>
  </r>
  <r>
    <n v="2121"/>
    <x v="2121"/>
    <s v="Join us on an epic journey to discover a millennia old secret which will change the world forever."/>
    <x v="63"/>
    <x v="1482"/>
    <x v="2"/>
    <x v="16"/>
    <x v="11"/>
    <n v="1484156948"/>
    <n v="1481564948"/>
    <b v="0"/>
    <n v="10"/>
    <b v="0"/>
    <x v="6"/>
    <x v="17"/>
    <x v="1532"/>
  </r>
  <r>
    <n v="2122"/>
    <x v="2122"/>
    <s v="Captain Kalani it's a retro game full of nostalgia for the old gamers but interesting for the new ones"/>
    <x v="58"/>
    <x v="622"/>
    <x v="2"/>
    <x v="14"/>
    <x v="10"/>
    <n v="1483773169"/>
    <n v="1481181169"/>
    <b v="0"/>
    <n v="3"/>
    <b v="0"/>
    <x v="6"/>
    <x v="17"/>
    <x v="1533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n v="5"/>
    <b v="0"/>
    <x v="6"/>
    <x v="17"/>
    <x v="119"/>
  </r>
  <r>
    <n v="2124"/>
    <x v="2124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n v="5"/>
    <b v="0"/>
    <x v="6"/>
    <x v="17"/>
    <x v="1534"/>
  </r>
  <r>
    <n v="2125"/>
    <x v="2125"/>
    <s v="Becoming is a video game that aims to portray mental illness through a metaphysical and emotional story."/>
    <x v="127"/>
    <x v="1483"/>
    <x v="2"/>
    <x v="0"/>
    <x v="0"/>
    <n v="1438734833"/>
    <n v="1436142833"/>
    <b v="0"/>
    <n v="27"/>
    <b v="0"/>
    <x v="6"/>
    <x v="17"/>
    <x v="1535"/>
  </r>
  <r>
    <n v="2126"/>
    <x v="2126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n v="2"/>
    <b v="0"/>
    <x v="6"/>
    <x v="17"/>
    <x v="144"/>
  </r>
  <r>
    <n v="2127"/>
    <x v="2127"/>
    <s v="Three Monkeys is an audio adventure game for PC."/>
    <x v="89"/>
    <x v="1484"/>
    <x v="2"/>
    <x v="1"/>
    <x v="1"/>
    <n v="1426158463"/>
    <n v="1423570063"/>
    <b v="0"/>
    <n v="236"/>
    <b v="0"/>
    <x v="6"/>
    <x v="17"/>
    <x v="1536"/>
  </r>
  <r>
    <n v="2128"/>
    <x v="2128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n v="1"/>
    <b v="0"/>
    <x v="6"/>
    <x v="17"/>
    <x v="380"/>
  </r>
  <r>
    <n v="2129"/>
    <x v="2129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n v="12"/>
    <b v="0"/>
    <x v="6"/>
    <x v="17"/>
    <x v="1537"/>
  </r>
  <r>
    <n v="2130"/>
    <x v="2130"/>
    <s v="You are the hero tasked to save your home from the villainous Sanword."/>
    <x v="247"/>
    <x v="1079"/>
    <x v="2"/>
    <x v="0"/>
    <x v="0"/>
    <n v="1408154663"/>
    <n v="1405130663"/>
    <b v="0"/>
    <n v="4"/>
    <b v="0"/>
    <x v="6"/>
    <x v="17"/>
    <x v="1209"/>
  </r>
  <r>
    <n v="2131"/>
    <x v="2131"/>
    <s v="From frightened girl to empowered woman, Scout's Honor is a tale about facing your fears and overcoming odds."/>
    <x v="2"/>
    <x v="379"/>
    <x v="2"/>
    <x v="0"/>
    <x v="0"/>
    <n v="1436677091"/>
    <n v="1434085091"/>
    <b v="0"/>
    <n v="3"/>
    <b v="0"/>
    <x v="6"/>
    <x v="17"/>
    <x v="1538"/>
  </r>
  <r>
    <n v="2132"/>
    <x v="2132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n v="99"/>
    <b v="0"/>
    <x v="6"/>
    <x v="17"/>
    <x v="1539"/>
  </r>
  <r>
    <n v="2133"/>
    <x v="2133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n v="3"/>
    <b v="0"/>
    <x v="6"/>
    <x v="17"/>
    <x v="1540"/>
  </r>
  <r>
    <n v="2134"/>
    <x v="2134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n v="3"/>
    <b v="0"/>
    <x v="6"/>
    <x v="17"/>
    <x v="1541"/>
  </r>
  <r>
    <n v="2135"/>
    <x v="2135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n v="22"/>
    <b v="0"/>
    <x v="6"/>
    <x v="17"/>
    <x v="1542"/>
  </r>
  <r>
    <n v="2136"/>
    <x v="2136"/>
    <s v="A dark and twisted game with physiological madness and corruption as a man becomes the ultimate bio weapon."/>
    <x v="58"/>
    <x v="1489"/>
    <x v="2"/>
    <x v="0"/>
    <x v="0"/>
    <n v="1382184786"/>
    <n v="1379592786"/>
    <b v="0"/>
    <n v="4"/>
    <b v="0"/>
    <x v="6"/>
    <x v="17"/>
    <x v="1543"/>
  </r>
  <r>
    <n v="2137"/>
    <x v="2137"/>
    <s v="Arrest, interrogate, and uncover the truth as a local woman recruited by the KGB. For Windows, Mac &amp; Linux."/>
    <x v="63"/>
    <x v="1490"/>
    <x v="2"/>
    <x v="5"/>
    <x v="5"/>
    <n v="1417804229"/>
    <n v="1415212229"/>
    <b v="0"/>
    <n v="534"/>
    <b v="0"/>
    <x v="6"/>
    <x v="17"/>
    <x v="1544"/>
  </r>
  <r>
    <n v="2138"/>
    <x v="2138"/>
    <s v="A game with a mixture of a few genres from RPG, Simulation and to adventure elements."/>
    <x v="28"/>
    <x v="1491"/>
    <x v="2"/>
    <x v="1"/>
    <x v="1"/>
    <n v="1383959939"/>
    <n v="1381364339"/>
    <b v="0"/>
    <n v="12"/>
    <b v="0"/>
    <x v="6"/>
    <x v="17"/>
    <x v="1545"/>
  </r>
  <r>
    <n v="2139"/>
    <x v="2139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n v="56"/>
    <b v="0"/>
    <x v="6"/>
    <x v="17"/>
    <x v="1546"/>
  </r>
  <r>
    <n v="2140"/>
    <x v="2140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n v="11"/>
    <b v="0"/>
    <x v="6"/>
    <x v="17"/>
    <x v="1547"/>
  </r>
  <r>
    <n v="2141"/>
    <x v="2141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n v="0"/>
    <b v="0"/>
    <x v="6"/>
    <x v="17"/>
    <x v="121"/>
  </r>
  <r>
    <n v="2142"/>
    <x v="2142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n v="12"/>
    <b v="0"/>
    <x v="6"/>
    <x v="17"/>
    <x v="1548"/>
  </r>
  <r>
    <n v="2143"/>
    <x v="2143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n v="5"/>
    <b v="0"/>
    <x v="6"/>
    <x v="17"/>
    <x v="817"/>
  </r>
  <r>
    <n v="2144"/>
    <x v="2144"/>
    <s v="A thousand community-built sandbox games (and more!) with a fully-customizable game engine."/>
    <x v="322"/>
    <x v="1493"/>
    <x v="2"/>
    <x v="0"/>
    <x v="0"/>
    <n v="1379164040"/>
    <n v="1376399240"/>
    <b v="0"/>
    <n v="24"/>
    <b v="0"/>
    <x v="6"/>
    <x v="17"/>
    <x v="1549"/>
  </r>
  <r>
    <n v="2145"/>
    <x v="2145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n v="89"/>
    <b v="0"/>
    <x v="6"/>
    <x v="17"/>
    <x v="1550"/>
  </r>
  <r>
    <n v="2146"/>
    <x v="2146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n v="1"/>
    <b v="0"/>
    <x v="6"/>
    <x v="17"/>
    <x v="120"/>
  </r>
  <r>
    <n v="2147"/>
    <x v="2147"/>
    <s v="A Point and Click Adventure on Steroids."/>
    <x v="303"/>
    <x v="1495"/>
    <x v="2"/>
    <x v="0"/>
    <x v="0"/>
    <n v="1416125148"/>
    <n v="1413356748"/>
    <b v="0"/>
    <n v="55"/>
    <b v="0"/>
    <x v="6"/>
    <x v="17"/>
    <x v="1551"/>
  </r>
  <r>
    <n v="2148"/>
    <x v="2148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n v="2"/>
    <b v="0"/>
    <x v="6"/>
    <x v="17"/>
    <x v="120"/>
  </r>
  <r>
    <n v="2149"/>
    <x v="2149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n v="0"/>
    <b v="0"/>
    <x v="6"/>
    <x v="17"/>
    <x v="121"/>
  </r>
  <r>
    <n v="2150"/>
    <x v="2150"/>
    <s v="A pixel styled open world detective game."/>
    <x v="63"/>
    <x v="1496"/>
    <x v="2"/>
    <x v="10"/>
    <x v="8"/>
    <n v="1468392599"/>
    <n v="1465800599"/>
    <b v="0"/>
    <n v="4"/>
    <b v="0"/>
    <x v="6"/>
    <x v="17"/>
    <x v="1552"/>
  </r>
  <r>
    <n v="2151"/>
    <x v="2151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n v="6"/>
    <b v="0"/>
    <x v="6"/>
    <x v="17"/>
    <x v="1537"/>
  </r>
  <r>
    <n v="2152"/>
    <x v="2152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n v="4"/>
    <b v="0"/>
    <x v="6"/>
    <x v="17"/>
    <x v="381"/>
  </r>
  <r>
    <n v="2153"/>
    <x v="2153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n v="4"/>
    <b v="0"/>
    <x v="6"/>
    <x v="17"/>
    <x v="434"/>
  </r>
  <r>
    <n v="2154"/>
    <x v="2154"/>
    <s v="A Real Time Strategy game based on Greek mythology in a fictional world."/>
    <x v="49"/>
    <x v="369"/>
    <x v="2"/>
    <x v="0"/>
    <x v="0"/>
    <n v="1390921827"/>
    <n v="1389193827"/>
    <b v="0"/>
    <n v="2"/>
    <b v="0"/>
    <x v="6"/>
    <x v="17"/>
    <x v="120"/>
  </r>
  <r>
    <n v="2155"/>
    <x v="2155"/>
    <s v="A Level Editor, Turned up to eleven. Infinite creativity in one package, solo or with up to 16 of your friends."/>
    <x v="10"/>
    <x v="129"/>
    <x v="2"/>
    <x v="1"/>
    <x v="1"/>
    <n v="1459443385"/>
    <n v="1456854985"/>
    <b v="0"/>
    <n v="5"/>
    <b v="0"/>
    <x v="6"/>
    <x v="17"/>
    <x v="1534"/>
  </r>
  <r>
    <n v="2156"/>
    <x v="2156"/>
    <s v="Captain and manage your ship along with your crew in this deep space adventure! (PC/Linux/Mac)"/>
    <x v="324"/>
    <x v="1498"/>
    <x v="2"/>
    <x v="0"/>
    <x v="0"/>
    <n v="1379363406"/>
    <n v="1375475406"/>
    <b v="0"/>
    <n v="83"/>
    <b v="0"/>
    <x v="6"/>
    <x v="17"/>
    <x v="1553"/>
  </r>
  <r>
    <n v="2157"/>
    <x v="2157"/>
    <s v="Gamers and 90's fans unite in this small tale of epic proportions!"/>
    <x v="96"/>
    <x v="1499"/>
    <x v="2"/>
    <x v="0"/>
    <x v="0"/>
    <n v="1482479940"/>
    <n v="1479684783"/>
    <b v="0"/>
    <n v="57"/>
    <b v="0"/>
    <x v="6"/>
    <x v="17"/>
    <x v="1554"/>
  </r>
  <r>
    <n v="2158"/>
    <x v="2158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n v="311"/>
    <b v="0"/>
    <x v="6"/>
    <x v="17"/>
    <x v="1555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n v="2"/>
    <b v="0"/>
    <x v="6"/>
    <x v="17"/>
    <x v="31"/>
  </r>
  <r>
    <n v="2160"/>
    <x v="2160"/>
    <s v="An awesome side-scroller tower defense game.  Think &quot;Plants vs Zombies&quot; but from a side-on perspective."/>
    <x v="3"/>
    <x v="1079"/>
    <x v="2"/>
    <x v="0"/>
    <x v="0"/>
    <n v="1337447105"/>
    <n v="1334855105"/>
    <b v="0"/>
    <n v="16"/>
    <b v="0"/>
    <x v="6"/>
    <x v="17"/>
    <x v="1556"/>
  </r>
  <r>
    <n v="2161"/>
    <x v="2161"/>
    <s v="We're trying to fund hard copies of our debut album!"/>
    <x v="44"/>
    <x v="1501"/>
    <x v="0"/>
    <x v="0"/>
    <x v="0"/>
    <n v="1443040059"/>
    <n v="1440448059"/>
    <b v="0"/>
    <n v="13"/>
    <b v="1"/>
    <x v="4"/>
    <x v="11"/>
    <x v="1557"/>
  </r>
  <r>
    <n v="2162"/>
    <x v="2162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n v="58"/>
    <b v="1"/>
    <x v="4"/>
    <x v="11"/>
    <x v="1558"/>
  </r>
  <r>
    <n v="2163"/>
    <x v="2163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n v="44"/>
    <b v="1"/>
    <x v="4"/>
    <x v="11"/>
    <x v="1559"/>
  </r>
  <r>
    <n v="2164"/>
    <x v="2164"/>
    <s v="South Florida roots country/rock outfit's long awaited debut record"/>
    <x v="62"/>
    <x v="1504"/>
    <x v="0"/>
    <x v="0"/>
    <x v="0"/>
    <n v="1466827140"/>
    <n v="1464196414"/>
    <b v="0"/>
    <n v="83"/>
    <b v="1"/>
    <x v="4"/>
    <x v="11"/>
    <x v="1560"/>
  </r>
  <r>
    <n v="2165"/>
    <x v="2165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n v="117"/>
    <b v="1"/>
    <x v="4"/>
    <x v="11"/>
    <x v="1561"/>
  </r>
  <r>
    <n v="2166"/>
    <x v="2166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n v="32"/>
    <b v="1"/>
    <x v="4"/>
    <x v="11"/>
    <x v="1562"/>
  </r>
  <r>
    <n v="2167"/>
    <x v="2167"/>
    <s v="We need YOUR HELP to take one more step to this make release sound amazing!"/>
    <x v="325"/>
    <x v="147"/>
    <x v="0"/>
    <x v="0"/>
    <x v="0"/>
    <n v="1347672937"/>
    <n v="1346463337"/>
    <b v="0"/>
    <n v="8"/>
    <b v="1"/>
    <x v="4"/>
    <x v="11"/>
    <x v="377"/>
  </r>
  <r>
    <n v="2168"/>
    <x v="2168"/>
    <s v="We're hitting the studio to record our next album, &quot;Pizazz&quot;!! Help us put the FUN in FUNK!!"/>
    <x v="102"/>
    <x v="1507"/>
    <x v="0"/>
    <x v="0"/>
    <x v="0"/>
    <n v="1486702800"/>
    <n v="1484058261"/>
    <b v="0"/>
    <n v="340"/>
    <b v="1"/>
    <x v="4"/>
    <x v="11"/>
    <x v="1563"/>
  </r>
  <r>
    <n v="2169"/>
    <x v="2169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n v="7"/>
    <b v="1"/>
    <x v="4"/>
    <x v="11"/>
    <x v="1564"/>
  </r>
  <r>
    <n v="2170"/>
    <x v="2170"/>
    <s v="We are a hard rock band from Northern California trying to raise $350 for our next EP. Be a part of our journey!"/>
    <x v="18"/>
    <x v="1508"/>
    <x v="0"/>
    <x v="0"/>
    <x v="0"/>
    <n v="1440266422"/>
    <n v="1436810422"/>
    <b v="0"/>
    <n v="19"/>
    <b v="1"/>
    <x v="4"/>
    <x v="11"/>
    <x v="1565"/>
  </r>
  <r>
    <n v="2171"/>
    <x v="2171"/>
    <s v="Like records? We do, too! Help this Los Angeles based rock 'n' roll band get their new album out on vinyl!"/>
    <x v="23"/>
    <x v="1509"/>
    <x v="0"/>
    <x v="0"/>
    <x v="0"/>
    <n v="1434949200"/>
    <n v="1431903495"/>
    <b v="0"/>
    <n v="47"/>
    <b v="1"/>
    <x v="4"/>
    <x v="11"/>
    <x v="1566"/>
  </r>
  <r>
    <n v="2172"/>
    <x v="2172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n v="13"/>
    <b v="1"/>
    <x v="4"/>
    <x v="11"/>
    <x v="909"/>
  </r>
  <r>
    <n v="2173"/>
    <x v="2173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n v="90"/>
    <b v="1"/>
    <x v="4"/>
    <x v="11"/>
    <x v="1567"/>
  </r>
  <r>
    <n v="2174"/>
    <x v="2174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n v="63"/>
    <b v="1"/>
    <x v="4"/>
    <x v="11"/>
    <x v="109"/>
  </r>
  <r>
    <n v="2175"/>
    <x v="2175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n v="26"/>
    <b v="1"/>
    <x v="4"/>
    <x v="11"/>
    <x v="1568"/>
  </r>
  <r>
    <n v="2176"/>
    <x v="2176"/>
    <s v="The Mike Farley Band has re-assembled its original line up and needs your help to make a new full-length album!"/>
    <x v="10"/>
    <x v="1513"/>
    <x v="0"/>
    <x v="0"/>
    <x v="0"/>
    <n v="1430579509"/>
    <n v="1427987509"/>
    <b v="0"/>
    <n v="71"/>
    <b v="1"/>
    <x v="4"/>
    <x v="11"/>
    <x v="1569"/>
  </r>
  <r>
    <n v="2177"/>
    <x v="2177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n v="38"/>
    <b v="1"/>
    <x v="4"/>
    <x v="11"/>
    <x v="927"/>
  </r>
  <r>
    <n v="2178"/>
    <x v="2178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n v="859"/>
    <b v="1"/>
    <x v="4"/>
    <x v="11"/>
    <x v="1570"/>
  </r>
  <r>
    <n v="2179"/>
    <x v="2179"/>
    <s v="Woodhouse is making an EP!  If you are a fan of whiskey and loud guitars, contribute to the cause!"/>
    <x v="28"/>
    <x v="1516"/>
    <x v="0"/>
    <x v="0"/>
    <x v="0"/>
    <n v="1428725192"/>
    <n v="1426133192"/>
    <b v="0"/>
    <n v="21"/>
    <b v="1"/>
    <x v="4"/>
    <x v="11"/>
    <x v="1571"/>
  </r>
  <r>
    <n v="2180"/>
    <x v="2180"/>
    <s v="Help fund the new record by independent alternative rockers FOUR STAR MARY &quot;PIECES&quot;"/>
    <x v="10"/>
    <x v="1517"/>
    <x v="0"/>
    <x v="0"/>
    <x v="0"/>
    <n v="1447434268"/>
    <n v="1443801868"/>
    <b v="0"/>
    <n v="78"/>
    <b v="1"/>
    <x v="4"/>
    <x v="11"/>
    <x v="1572"/>
  </r>
  <r>
    <n v="2181"/>
    <x v="2181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n v="53"/>
    <b v="1"/>
    <x v="6"/>
    <x v="32"/>
    <x v="1573"/>
  </r>
  <r>
    <n v="2182"/>
    <x v="2182"/>
    <s v="An incredibly comprehensive tabletop rpg book for the post apocalypse, inspired by Dungeon World."/>
    <x v="9"/>
    <x v="1519"/>
    <x v="0"/>
    <x v="5"/>
    <x v="5"/>
    <n v="1412285825"/>
    <n v="1409261825"/>
    <b v="0"/>
    <n v="356"/>
    <b v="1"/>
    <x v="6"/>
    <x v="32"/>
    <x v="820"/>
  </r>
  <r>
    <n v="2183"/>
    <x v="2183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n v="279"/>
    <b v="1"/>
    <x v="6"/>
    <x v="32"/>
    <x v="1574"/>
  </r>
  <r>
    <n v="2184"/>
    <x v="2184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n v="266"/>
    <b v="1"/>
    <x v="6"/>
    <x v="32"/>
    <x v="1575"/>
  </r>
  <r>
    <n v="2185"/>
    <x v="2185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n v="623"/>
    <b v="1"/>
    <x v="6"/>
    <x v="32"/>
    <x v="1576"/>
  </r>
  <r>
    <n v="2186"/>
    <x v="2186"/>
    <s v="The real-time digital social deduction game where there's no moderator, no sleeping, and no dying."/>
    <x v="22"/>
    <x v="1523"/>
    <x v="0"/>
    <x v="0"/>
    <x v="0"/>
    <n v="1473213600"/>
    <n v="1470062743"/>
    <b v="0"/>
    <n v="392"/>
    <b v="1"/>
    <x v="6"/>
    <x v="32"/>
    <x v="1577"/>
  </r>
  <r>
    <n v="2187"/>
    <x v="2187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n v="3562"/>
    <b v="1"/>
    <x v="6"/>
    <x v="32"/>
    <x v="1578"/>
  </r>
  <r>
    <n v="2188"/>
    <x v="2188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n v="514"/>
    <b v="1"/>
    <x v="6"/>
    <x v="32"/>
    <x v="1579"/>
  </r>
  <r>
    <n v="2189"/>
    <x v="2189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n v="88"/>
    <b v="1"/>
    <x v="6"/>
    <x v="32"/>
    <x v="1580"/>
  </r>
  <r>
    <n v="2190"/>
    <x v="2190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n v="537"/>
    <b v="1"/>
    <x v="6"/>
    <x v="32"/>
    <x v="1581"/>
  </r>
  <r>
    <n v="2191"/>
    <x v="2191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n v="25"/>
    <b v="1"/>
    <x v="6"/>
    <x v="32"/>
    <x v="1582"/>
  </r>
  <r>
    <n v="2192"/>
    <x v="2192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n v="3238"/>
    <b v="1"/>
    <x v="6"/>
    <x v="32"/>
    <x v="1583"/>
  </r>
  <r>
    <n v="2193"/>
    <x v="2193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n v="897"/>
    <b v="1"/>
    <x v="6"/>
    <x v="32"/>
    <x v="1584"/>
  </r>
  <r>
    <n v="2194"/>
    <x v="2194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n v="878"/>
    <b v="1"/>
    <x v="6"/>
    <x v="32"/>
    <x v="1585"/>
  </r>
  <r>
    <n v="2195"/>
    <x v="2195"/>
    <s v="A gritty, noir tabletop RPG with a fast-paced combo-based battle system."/>
    <x v="210"/>
    <x v="968"/>
    <x v="0"/>
    <x v="0"/>
    <x v="0"/>
    <n v="1439317900"/>
    <n v="1436725900"/>
    <b v="0"/>
    <n v="115"/>
    <b v="1"/>
    <x v="6"/>
    <x v="32"/>
    <x v="1586"/>
  </r>
  <r>
    <n v="2196"/>
    <x v="2196"/>
    <s v="Race your friends in style with this classic Grand Prix game."/>
    <x v="32"/>
    <x v="1532"/>
    <x v="0"/>
    <x v="0"/>
    <x v="0"/>
    <n v="1480662000"/>
    <n v="1478000502"/>
    <b v="0"/>
    <n v="234"/>
    <b v="1"/>
    <x v="6"/>
    <x v="32"/>
    <x v="1587"/>
  </r>
  <r>
    <n v="2197"/>
    <x v="2197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n v="4330"/>
    <b v="1"/>
    <x v="6"/>
    <x v="32"/>
    <x v="1588"/>
  </r>
  <r>
    <n v="2198"/>
    <x v="2198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n v="651"/>
    <b v="1"/>
    <x v="6"/>
    <x v="32"/>
    <x v="1589"/>
  </r>
  <r>
    <n v="2199"/>
    <x v="2199"/>
    <s v="A new strategic board game designed to flip out your opponent."/>
    <x v="7"/>
    <x v="1535"/>
    <x v="0"/>
    <x v="17"/>
    <x v="3"/>
    <n v="1444903198"/>
    <n v="1442311198"/>
    <b v="1"/>
    <n v="251"/>
    <b v="1"/>
    <x v="6"/>
    <x v="32"/>
    <x v="1590"/>
  </r>
  <r>
    <n v="2200"/>
    <x v="2200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n v="263"/>
    <b v="1"/>
    <x v="6"/>
    <x v="32"/>
    <x v="1591"/>
  </r>
  <r>
    <n v="2201"/>
    <x v="2201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n v="28"/>
    <b v="1"/>
    <x v="4"/>
    <x v="15"/>
    <x v="1592"/>
  </r>
  <r>
    <n v="2202"/>
    <x v="2202"/>
    <s v="An electro-organic album of evolved dance music inspired by seminal cyberpunk works."/>
    <x v="23"/>
    <x v="1538"/>
    <x v="0"/>
    <x v="0"/>
    <x v="0"/>
    <n v="1351801368"/>
    <n v="1349209368"/>
    <b v="0"/>
    <n v="721"/>
    <b v="1"/>
    <x v="4"/>
    <x v="15"/>
    <x v="476"/>
  </r>
  <r>
    <n v="2203"/>
    <x v="2203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n v="50"/>
    <b v="1"/>
    <x v="4"/>
    <x v="15"/>
    <x v="1593"/>
  </r>
  <r>
    <n v="2204"/>
    <x v="2204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n v="73"/>
    <b v="1"/>
    <x v="4"/>
    <x v="15"/>
    <x v="1594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n v="27"/>
    <b v="1"/>
    <x v="4"/>
    <x v="15"/>
    <x v="1278"/>
  </r>
  <r>
    <n v="2206"/>
    <x v="2206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n v="34"/>
    <b v="1"/>
    <x v="4"/>
    <x v="15"/>
    <x v="1595"/>
  </r>
  <r>
    <n v="2207"/>
    <x v="2207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n v="7"/>
    <b v="1"/>
    <x v="4"/>
    <x v="15"/>
    <x v="1596"/>
  </r>
  <r>
    <n v="2208"/>
    <x v="2208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n v="24"/>
    <b v="1"/>
    <x v="4"/>
    <x v="15"/>
    <x v="1597"/>
  </r>
  <r>
    <n v="2209"/>
    <x v="2209"/>
    <s v="Support us and pledge for rewards on our new bigger Tour of the US, Canada and Colombia!"/>
    <x v="2"/>
    <x v="1543"/>
    <x v="0"/>
    <x v="1"/>
    <x v="1"/>
    <n v="1397516400"/>
    <n v="1396524644"/>
    <b v="0"/>
    <n v="15"/>
    <b v="1"/>
    <x v="4"/>
    <x v="15"/>
    <x v="1598"/>
  </r>
  <r>
    <n v="2210"/>
    <x v="2210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n v="72"/>
    <b v="1"/>
    <x v="4"/>
    <x v="15"/>
    <x v="1599"/>
  </r>
  <r>
    <n v="2211"/>
    <x v="2211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n v="120"/>
    <b v="1"/>
    <x v="4"/>
    <x v="15"/>
    <x v="603"/>
  </r>
  <r>
    <n v="2212"/>
    <x v="2212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n v="123"/>
    <b v="1"/>
    <x v="4"/>
    <x v="15"/>
    <x v="1600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n v="1"/>
    <b v="1"/>
    <x v="4"/>
    <x v="15"/>
    <x v="119"/>
  </r>
  <r>
    <n v="2214"/>
    <x v="2214"/>
    <s v="Join this Kickstarter project today to assist Spiff in converting his analog recordings from the 80's to digital!"/>
    <x v="20"/>
    <x v="1547"/>
    <x v="0"/>
    <x v="0"/>
    <x v="0"/>
    <n v="1391713248"/>
    <n v="1389121248"/>
    <b v="0"/>
    <n v="24"/>
    <b v="1"/>
    <x v="4"/>
    <x v="15"/>
    <x v="1601"/>
  </r>
  <r>
    <n v="2215"/>
    <x v="2215"/>
    <s v="Ambient Electro Grind-fest!"/>
    <x v="131"/>
    <x v="1548"/>
    <x v="0"/>
    <x v="0"/>
    <x v="0"/>
    <n v="1331621940"/>
    <n v="1329671572"/>
    <b v="0"/>
    <n v="33"/>
    <b v="1"/>
    <x v="4"/>
    <x v="15"/>
    <x v="1602"/>
  </r>
  <r>
    <n v="2216"/>
    <x v="2216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n v="14"/>
    <b v="1"/>
    <x v="4"/>
    <x v="15"/>
    <x v="1603"/>
  </r>
  <r>
    <n v="2217"/>
    <x v="2217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n v="9"/>
    <b v="1"/>
    <x v="4"/>
    <x v="15"/>
    <x v="1604"/>
  </r>
  <r>
    <n v="2218"/>
    <x v="2218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n v="76"/>
    <b v="1"/>
    <x v="4"/>
    <x v="15"/>
    <x v="1090"/>
  </r>
  <r>
    <n v="2219"/>
    <x v="2219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n v="19"/>
    <b v="1"/>
    <x v="4"/>
    <x v="15"/>
    <x v="1605"/>
  </r>
  <r>
    <n v="2220"/>
    <x v="2220"/>
    <s v="Darkpine is recording and releasing a 5-track EP within the coming months this summer and hopes for your support."/>
    <x v="8"/>
    <x v="1551"/>
    <x v="0"/>
    <x v="0"/>
    <x v="0"/>
    <n v="1374888436"/>
    <n v="1372296436"/>
    <b v="0"/>
    <n v="69"/>
    <b v="1"/>
    <x v="4"/>
    <x v="15"/>
    <x v="1606"/>
  </r>
  <r>
    <n v="2221"/>
    <x v="2221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n v="218"/>
    <b v="1"/>
    <x v="6"/>
    <x v="32"/>
    <x v="1607"/>
  </r>
  <r>
    <n v="2222"/>
    <x v="2222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n v="30"/>
    <b v="1"/>
    <x v="6"/>
    <x v="32"/>
    <x v="1608"/>
  </r>
  <r>
    <n v="2223"/>
    <x v="2223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n v="100"/>
    <b v="1"/>
    <x v="6"/>
    <x v="32"/>
    <x v="1609"/>
  </r>
  <r>
    <n v="2224"/>
    <x v="2224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n v="296"/>
    <b v="1"/>
    <x v="6"/>
    <x v="32"/>
    <x v="1610"/>
  </r>
  <r>
    <n v="2225"/>
    <x v="2225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n v="1204"/>
    <b v="1"/>
    <x v="6"/>
    <x v="32"/>
    <x v="1611"/>
  </r>
  <r>
    <n v="2226"/>
    <x v="2226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n v="321"/>
    <b v="1"/>
    <x v="6"/>
    <x v="32"/>
    <x v="1612"/>
  </r>
  <r>
    <n v="2227"/>
    <x v="2227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n v="301"/>
    <b v="1"/>
    <x v="6"/>
    <x v="32"/>
    <x v="1613"/>
  </r>
  <r>
    <n v="2228"/>
    <x v="2228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n v="144"/>
    <b v="1"/>
    <x v="6"/>
    <x v="32"/>
    <x v="1614"/>
  </r>
  <r>
    <n v="2229"/>
    <x v="2229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n v="539"/>
    <b v="1"/>
    <x v="6"/>
    <x v="32"/>
    <x v="815"/>
  </r>
  <r>
    <n v="2230"/>
    <x v="2230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n v="498"/>
    <b v="1"/>
    <x v="6"/>
    <x v="32"/>
    <x v="1615"/>
  </r>
  <r>
    <n v="2231"/>
    <x v="2231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n v="1113"/>
    <b v="1"/>
    <x v="6"/>
    <x v="32"/>
    <x v="1616"/>
  </r>
  <r>
    <n v="2232"/>
    <x v="2232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n v="988"/>
    <b v="1"/>
    <x v="6"/>
    <x v="32"/>
    <x v="1617"/>
  </r>
  <r>
    <n v="2233"/>
    <x v="2233"/>
    <s v="Cadaver is a lighthearted game of friendly necromancy! Players compete to resurrect as many bodies as possible!"/>
    <x v="30"/>
    <x v="1564"/>
    <x v="0"/>
    <x v="1"/>
    <x v="1"/>
    <n v="1450051200"/>
    <n v="1448269539"/>
    <b v="0"/>
    <n v="391"/>
    <b v="1"/>
    <x v="6"/>
    <x v="32"/>
    <x v="1618"/>
  </r>
  <r>
    <n v="2234"/>
    <x v="2234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n v="28"/>
    <b v="1"/>
    <x v="6"/>
    <x v="32"/>
    <x v="1619"/>
  </r>
  <r>
    <n v="2235"/>
    <x v="2235"/>
    <s v="An amazing set of sceneries to create unique atmospheres for your tabletop gaming."/>
    <x v="93"/>
    <x v="1566"/>
    <x v="0"/>
    <x v="5"/>
    <x v="5"/>
    <n v="1427585511"/>
    <n v="1424997111"/>
    <b v="0"/>
    <n v="147"/>
    <b v="1"/>
    <x v="6"/>
    <x v="32"/>
    <x v="1620"/>
  </r>
  <r>
    <n v="2236"/>
    <x v="2236"/>
    <s v="Assume the role of an intergalactic real-estate agent attempting to satisfy various creature clientele!"/>
    <x v="70"/>
    <x v="1567"/>
    <x v="0"/>
    <x v="0"/>
    <x v="0"/>
    <n v="1454338123"/>
    <n v="1451746123"/>
    <b v="0"/>
    <n v="680"/>
    <b v="1"/>
    <x v="6"/>
    <x v="32"/>
    <x v="1621"/>
  </r>
  <r>
    <n v="2237"/>
    <x v="2237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n v="983"/>
    <b v="1"/>
    <x v="6"/>
    <x v="32"/>
    <x v="1622"/>
  </r>
  <r>
    <n v="2238"/>
    <x v="2238"/>
    <s v="28mm Fantasy Miniature Range in leadfree white metal: Orcs, wolves and more."/>
    <x v="23"/>
    <x v="1569"/>
    <x v="0"/>
    <x v="12"/>
    <x v="3"/>
    <n v="1489157716"/>
    <n v="1486565716"/>
    <b v="0"/>
    <n v="79"/>
    <b v="1"/>
    <x v="6"/>
    <x v="32"/>
    <x v="1623"/>
  </r>
  <r>
    <n v="2239"/>
    <x v="2239"/>
    <s v="Next stretch goal unlocks at $33,000 and/or 500 backers unlocks 2 bonus stretch goals."/>
    <x v="31"/>
    <x v="1570"/>
    <x v="0"/>
    <x v="0"/>
    <x v="0"/>
    <n v="1385870520"/>
    <n v="1382742014"/>
    <b v="0"/>
    <n v="426"/>
    <b v="1"/>
    <x v="6"/>
    <x v="32"/>
    <x v="1624"/>
  </r>
  <r>
    <n v="2240"/>
    <x v="2240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n v="96"/>
    <b v="1"/>
    <x v="6"/>
    <x v="32"/>
    <x v="1625"/>
  </r>
  <r>
    <n v="2241"/>
    <x v="2241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n v="163"/>
    <b v="1"/>
    <x v="6"/>
    <x v="32"/>
    <x v="1626"/>
  </r>
  <r>
    <n v="2242"/>
    <x v="2242"/>
    <s v="Inconceivable! An amazing new illustrative deck based on The Princess Bride movie."/>
    <x v="3"/>
    <x v="1573"/>
    <x v="0"/>
    <x v="0"/>
    <x v="0"/>
    <n v="1385521320"/>
    <n v="1382449733"/>
    <b v="0"/>
    <n v="2525"/>
    <b v="1"/>
    <x v="6"/>
    <x v="32"/>
    <x v="1627"/>
  </r>
  <r>
    <n v="2243"/>
    <x v="2243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n v="2035"/>
    <b v="1"/>
    <x v="6"/>
    <x v="32"/>
    <x v="1628"/>
  </r>
  <r>
    <n v="2244"/>
    <x v="2244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n v="290"/>
    <b v="1"/>
    <x v="6"/>
    <x v="32"/>
    <x v="177"/>
  </r>
  <r>
    <n v="2245"/>
    <x v="2245"/>
    <s v="You've got a time machine, high-powered weapons and a whole lot of history to save. Welcome to TimeWatch!"/>
    <x v="23"/>
    <x v="1576"/>
    <x v="0"/>
    <x v="0"/>
    <x v="0"/>
    <n v="1393005600"/>
    <n v="1390323617"/>
    <b v="0"/>
    <n v="1980"/>
    <b v="1"/>
    <x v="6"/>
    <x v="32"/>
    <x v="1629"/>
  </r>
  <r>
    <n v="2246"/>
    <x v="2246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n v="57"/>
    <b v="1"/>
    <x v="6"/>
    <x v="32"/>
    <x v="1630"/>
  </r>
  <r>
    <n v="2247"/>
    <x v="2247"/>
    <s v="Take on the role of an ancient forager in this fun strategy game from the designer of Biblios."/>
    <x v="17"/>
    <x v="1577"/>
    <x v="0"/>
    <x v="0"/>
    <x v="0"/>
    <n v="1438185565"/>
    <n v="1436975965"/>
    <b v="0"/>
    <n v="380"/>
    <b v="1"/>
    <x v="6"/>
    <x v="32"/>
    <x v="1631"/>
  </r>
  <r>
    <n v="2248"/>
    <x v="2248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n v="128"/>
    <b v="1"/>
    <x v="6"/>
    <x v="32"/>
    <x v="632"/>
  </r>
  <r>
    <n v="2249"/>
    <x v="2249"/>
    <s v="March with the legions against the enemies of Rome in this role-playing game of military adventures."/>
    <x v="8"/>
    <x v="1579"/>
    <x v="0"/>
    <x v="0"/>
    <x v="0"/>
    <n v="1364917965"/>
    <n v="1362329565"/>
    <b v="0"/>
    <n v="180"/>
    <b v="1"/>
    <x v="6"/>
    <x v="32"/>
    <x v="1323"/>
  </r>
  <r>
    <n v="2250"/>
    <x v="2250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n v="571"/>
    <b v="1"/>
    <x v="6"/>
    <x v="32"/>
    <x v="1632"/>
  </r>
  <r>
    <n v="2251"/>
    <x v="2251"/>
    <s v="A great game full of lying, scheming, and werewolves.  Now with additional characters to add even more mayhem!"/>
    <x v="0"/>
    <x v="1581"/>
    <x v="0"/>
    <x v="0"/>
    <x v="0"/>
    <n v="1408177077"/>
    <n v="1406362677"/>
    <b v="0"/>
    <n v="480"/>
    <b v="1"/>
    <x v="6"/>
    <x v="32"/>
    <x v="1633"/>
  </r>
  <r>
    <n v="2252"/>
    <x v="2252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n v="249"/>
    <b v="1"/>
    <x v="6"/>
    <x v="32"/>
    <x v="1634"/>
  </r>
  <r>
    <n v="2253"/>
    <x v="2253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n v="84"/>
    <b v="1"/>
    <x v="6"/>
    <x v="32"/>
    <x v="1635"/>
  </r>
  <r>
    <n v="2254"/>
    <x v="2254"/>
    <s v="A dexterity microgame by father/daughter team, Jason and Claire Kotarski. Make 100 project."/>
    <x v="2"/>
    <x v="1584"/>
    <x v="0"/>
    <x v="0"/>
    <x v="0"/>
    <n v="1485271968"/>
    <n v="1484667168"/>
    <b v="0"/>
    <n v="197"/>
    <b v="1"/>
    <x v="6"/>
    <x v="32"/>
    <x v="123"/>
  </r>
  <r>
    <n v="2255"/>
    <x v="2255"/>
    <s v="This is the second set of 5 expansions for our route-building game, Jet Set!"/>
    <x v="333"/>
    <x v="1585"/>
    <x v="0"/>
    <x v="0"/>
    <x v="0"/>
    <n v="1462661451"/>
    <n v="1460069451"/>
    <b v="0"/>
    <n v="271"/>
    <b v="1"/>
    <x v="6"/>
    <x v="32"/>
    <x v="311"/>
  </r>
  <r>
    <n v="2256"/>
    <x v="2256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n v="50"/>
    <b v="1"/>
    <x v="6"/>
    <x v="32"/>
    <x v="1012"/>
  </r>
  <r>
    <n v="2257"/>
    <x v="2257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n v="169"/>
    <b v="1"/>
    <x v="6"/>
    <x v="32"/>
    <x v="1636"/>
  </r>
  <r>
    <n v="2258"/>
    <x v="2258"/>
    <s v="A Dungeon World campaign setting that takes place after the end of the worlds."/>
    <x v="41"/>
    <x v="1588"/>
    <x v="0"/>
    <x v="0"/>
    <x v="0"/>
    <n v="1434045687"/>
    <n v="1431453687"/>
    <b v="0"/>
    <n v="205"/>
    <b v="1"/>
    <x v="6"/>
    <x v="32"/>
    <x v="1637"/>
  </r>
  <r>
    <n v="2259"/>
    <x v="2259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n v="206"/>
    <b v="1"/>
    <x v="6"/>
    <x v="32"/>
    <x v="1638"/>
  </r>
  <r>
    <n v="2260"/>
    <x v="2260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n v="84"/>
    <b v="1"/>
    <x v="6"/>
    <x v="32"/>
    <x v="1639"/>
  </r>
  <r>
    <n v="2261"/>
    <x v="2261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n v="210"/>
    <b v="1"/>
    <x v="6"/>
    <x v="32"/>
    <x v="1640"/>
  </r>
  <r>
    <n v="2262"/>
    <x v="2262"/>
    <s v="An RPG about mortal servants of the Horsemen of the Apocalypse deciding to not end the world."/>
    <x v="126"/>
    <x v="1592"/>
    <x v="0"/>
    <x v="0"/>
    <x v="0"/>
    <n v="1416268800"/>
    <n v="1413295358"/>
    <b v="0"/>
    <n v="181"/>
    <b v="1"/>
    <x v="6"/>
    <x v="32"/>
    <x v="1641"/>
  </r>
  <r>
    <n v="2263"/>
    <x v="2263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n v="60"/>
    <b v="1"/>
    <x v="6"/>
    <x v="32"/>
    <x v="1642"/>
  </r>
  <r>
    <n v="2264"/>
    <x v="2264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n v="445"/>
    <b v="1"/>
    <x v="6"/>
    <x v="32"/>
    <x v="1643"/>
  </r>
  <r>
    <n v="2265"/>
    <x v="2265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n v="17"/>
    <b v="1"/>
    <x v="6"/>
    <x v="32"/>
    <x v="1644"/>
  </r>
  <r>
    <n v="2266"/>
    <x v="2266"/>
    <s v="Want to be LORD OF THE GOATS? Start building your herd using thievery, magic, bombs and mostly goats."/>
    <x v="15"/>
    <x v="1596"/>
    <x v="0"/>
    <x v="0"/>
    <x v="0"/>
    <n v="1461722400"/>
    <n v="1460235592"/>
    <b v="0"/>
    <n v="194"/>
    <b v="1"/>
    <x v="6"/>
    <x v="32"/>
    <x v="1645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n v="404"/>
    <b v="1"/>
    <x v="6"/>
    <x v="32"/>
    <x v="1646"/>
  </r>
  <r>
    <n v="2268"/>
    <x v="2268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n v="194"/>
    <b v="1"/>
    <x v="6"/>
    <x v="32"/>
    <x v="1647"/>
  </r>
  <r>
    <n v="2269"/>
    <x v="2269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n v="902"/>
    <b v="1"/>
    <x v="6"/>
    <x v="32"/>
    <x v="1648"/>
  </r>
  <r>
    <n v="2270"/>
    <x v="2270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n v="1670"/>
    <b v="1"/>
    <x v="6"/>
    <x v="32"/>
    <x v="1649"/>
  </r>
  <r>
    <n v="2271"/>
    <x v="2271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n v="1328"/>
    <b v="1"/>
    <x v="6"/>
    <x v="32"/>
    <x v="1650"/>
  </r>
  <r>
    <n v="2272"/>
    <x v="2272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n v="944"/>
    <b v="1"/>
    <x v="6"/>
    <x v="32"/>
    <x v="1651"/>
  </r>
  <r>
    <n v="2273"/>
    <x v="2273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n v="147"/>
    <b v="1"/>
    <x v="6"/>
    <x v="32"/>
    <x v="1652"/>
  </r>
  <r>
    <n v="2274"/>
    <x v="2274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n v="99"/>
    <b v="1"/>
    <x v="6"/>
    <x v="32"/>
    <x v="1653"/>
  </r>
  <r>
    <n v="2275"/>
    <x v="2275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n v="79"/>
    <b v="1"/>
    <x v="6"/>
    <x v="32"/>
    <x v="1654"/>
  </r>
  <r>
    <n v="2276"/>
    <x v="2276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n v="75"/>
    <b v="1"/>
    <x v="6"/>
    <x v="32"/>
    <x v="446"/>
  </r>
  <r>
    <n v="2277"/>
    <x v="2277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n v="207"/>
    <b v="1"/>
    <x v="6"/>
    <x v="32"/>
    <x v="1655"/>
  </r>
  <r>
    <n v="2278"/>
    <x v="2278"/>
    <s v="Dice forged from stone one by one entirely by hand for demanding Gamers and Collectors."/>
    <x v="13"/>
    <x v="1608"/>
    <x v="0"/>
    <x v="13"/>
    <x v="3"/>
    <n v="1451861940"/>
    <n v="1448902867"/>
    <b v="0"/>
    <n v="102"/>
    <b v="1"/>
    <x v="6"/>
    <x v="32"/>
    <x v="1656"/>
  </r>
  <r>
    <n v="2279"/>
    <x v="2279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n v="32"/>
    <b v="1"/>
    <x v="6"/>
    <x v="32"/>
    <x v="1657"/>
  </r>
  <r>
    <n v="2280"/>
    <x v="2280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n v="480"/>
    <b v="1"/>
    <x v="6"/>
    <x v="32"/>
    <x v="1658"/>
  </r>
  <r>
    <n v="2281"/>
    <x v="2281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n v="11"/>
    <b v="1"/>
    <x v="4"/>
    <x v="11"/>
    <x v="1659"/>
  </r>
  <r>
    <n v="2282"/>
    <x v="2282"/>
    <s v="Sage King is recording his debut album and wants YOU to be a part of the creation process"/>
    <x v="47"/>
    <x v="1612"/>
    <x v="0"/>
    <x v="0"/>
    <x v="0"/>
    <n v="1452744686"/>
    <n v="1447560686"/>
    <b v="0"/>
    <n v="12"/>
    <b v="1"/>
    <x v="4"/>
    <x v="11"/>
    <x v="1660"/>
  </r>
  <r>
    <n v="2283"/>
    <x v="2283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n v="48"/>
    <b v="1"/>
    <x v="4"/>
    <x v="11"/>
    <x v="1514"/>
  </r>
  <r>
    <n v="2284"/>
    <x v="2284"/>
    <s v="The Vinyl Skyway reunite to make a third album. "/>
    <x v="12"/>
    <x v="1614"/>
    <x v="0"/>
    <x v="0"/>
    <x v="0"/>
    <n v="1299902400"/>
    <n v="1297451245"/>
    <b v="0"/>
    <n v="59"/>
    <b v="1"/>
    <x v="4"/>
    <x v="11"/>
    <x v="1661"/>
  </r>
  <r>
    <n v="2285"/>
    <x v="2285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n v="79"/>
    <b v="1"/>
    <x v="4"/>
    <x v="11"/>
    <x v="1662"/>
  </r>
  <r>
    <n v="2286"/>
    <x v="2286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n v="14"/>
    <b v="1"/>
    <x v="4"/>
    <x v="11"/>
    <x v="1663"/>
  </r>
  <r>
    <n v="2287"/>
    <x v="2287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n v="106"/>
    <b v="1"/>
    <x v="4"/>
    <x v="11"/>
    <x v="1664"/>
  </r>
  <r>
    <n v="2288"/>
    <x v="2288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n v="25"/>
    <b v="1"/>
    <x v="4"/>
    <x v="11"/>
    <x v="1665"/>
  </r>
  <r>
    <n v="2289"/>
    <x v="2289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n v="25"/>
    <b v="1"/>
    <x v="4"/>
    <x v="11"/>
    <x v="1666"/>
  </r>
  <r>
    <n v="2290"/>
    <x v="2290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n v="29"/>
    <b v="1"/>
    <x v="4"/>
    <x v="11"/>
    <x v="1667"/>
  </r>
  <r>
    <n v="2291"/>
    <x v="2291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n v="43"/>
    <b v="1"/>
    <x v="4"/>
    <x v="11"/>
    <x v="1668"/>
  </r>
  <r>
    <n v="2292"/>
    <x v="2292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n v="46"/>
    <b v="1"/>
    <x v="4"/>
    <x v="11"/>
    <x v="832"/>
  </r>
  <r>
    <n v="2293"/>
    <x v="2293"/>
    <s v="Donate here to be a part of the upcoming album. Every little bit helps!"/>
    <x v="16"/>
    <x v="1622"/>
    <x v="0"/>
    <x v="0"/>
    <x v="0"/>
    <n v="1348545540"/>
    <n v="1346345999"/>
    <b v="0"/>
    <n v="27"/>
    <b v="1"/>
    <x v="4"/>
    <x v="11"/>
    <x v="1669"/>
  </r>
  <r>
    <n v="2294"/>
    <x v="2294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n v="112"/>
    <b v="1"/>
    <x v="4"/>
    <x v="11"/>
    <x v="1670"/>
  </r>
  <r>
    <n v="2295"/>
    <x v="2295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n v="34"/>
    <b v="1"/>
    <x v="4"/>
    <x v="11"/>
    <x v="1671"/>
  </r>
  <r>
    <n v="2296"/>
    <x v="2296"/>
    <s v="Ed Hamell AKA Hamell on Trial is recording an album titled The Happiest Man in the World. He needs your help."/>
    <x v="39"/>
    <x v="1625"/>
    <x v="0"/>
    <x v="0"/>
    <x v="0"/>
    <n v="1330018426"/>
    <n v="1326994426"/>
    <b v="0"/>
    <n v="145"/>
    <b v="1"/>
    <x v="4"/>
    <x v="11"/>
    <x v="1672"/>
  </r>
  <r>
    <n v="2297"/>
    <x v="2297"/>
    <s v="New Jersey Alternative Rock band COCO needs YOUR help self-releasing debut EP!"/>
    <x v="28"/>
    <x v="1626"/>
    <x v="0"/>
    <x v="0"/>
    <x v="0"/>
    <n v="1331697540"/>
    <n v="1328749249"/>
    <b v="0"/>
    <n v="19"/>
    <b v="1"/>
    <x v="4"/>
    <x v="11"/>
    <x v="1673"/>
  </r>
  <r>
    <n v="2298"/>
    <x v="2298"/>
    <s v="My name is Jonny Gray, and my friends and I are working together to raise funds for my debut album"/>
    <x v="11"/>
    <x v="1627"/>
    <x v="0"/>
    <x v="0"/>
    <x v="0"/>
    <n v="1395861033"/>
    <n v="1393272633"/>
    <b v="0"/>
    <n v="288"/>
    <b v="1"/>
    <x v="4"/>
    <x v="11"/>
    <x v="1674"/>
  </r>
  <r>
    <n v="2299"/>
    <x v="2299"/>
    <s v="Fly Radio has finished tracking their album now all that is left is the mixing/mastering and duplication!"/>
    <x v="43"/>
    <x v="1628"/>
    <x v="0"/>
    <x v="0"/>
    <x v="0"/>
    <n v="1296953209"/>
    <n v="1295657209"/>
    <b v="0"/>
    <n v="14"/>
    <b v="1"/>
    <x v="4"/>
    <x v="11"/>
    <x v="1675"/>
  </r>
  <r>
    <n v="2300"/>
    <x v="2300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n v="7"/>
    <b v="1"/>
    <x v="4"/>
    <x v="11"/>
    <x v="1211"/>
  </r>
  <r>
    <n v="2301"/>
    <x v="2301"/>
    <s v="We are America's first trock band, and we're ready to bring you our first album!"/>
    <x v="10"/>
    <x v="1630"/>
    <x v="0"/>
    <x v="0"/>
    <x v="0"/>
    <n v="1371785496"/>
    <n v="1369193496"/>
    <b v="1"/>
    <n v="211"/>
    <b v="1"/>
    <x v="4"/>
    <x v="14"/>
    <x v="484"/>
  </r>
  <r>
    <n v="2302"/>
    <x v="2302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n v="85"/>
    <b v="1"/>
    <x v="4"/>
    <x v="14"/>
    <x v="131"/>
  </r>
  <r>
    <n v="2303"/>
    <x v="2303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n v="103"/>
    <b v="1"/>
    <x v="4"/>
    <x v="14"/>
    <x v="1676"/>
  </r>
  <r>
    <n v="2304"/>
    <x v="2304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n v="113"/>
    <b v="1"/>
    <x v="4"/>
    <x v="14"/>
    <x v="1677"/>
  </r>
  <r>
    <n v="2305"/>
    <x v="2305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n v="167"/>
    <b v="1"/>
    <x v="4"/>
    <x v="14"/>
    <x v="1678"/>
  </r>
  <r>
    <n v="2306"/>
    <x v="2306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n v="73"/>
    <b v="1"/>
    <x v="4"/>
    <x v="14"/>
    <x v="1679"/>
  </r>
  <r>
    <n v="2307"/>
    <x v="2307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n v="75"/>
    <b v="1"/>
    <x v="4"/>
    <x v="14"/>
    <x v="1680"/>
  </r>
  <r>
    <n v="2308"/>
    <x v="2308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n v="614"/>
    <b v="1"/>
    <x v="4"/>
    <x v="14"/>
    <x v="1681"/>
  </r>
  <r>
    <n v="2309"/>
    <x v="2309"/>
    <s v="|| HELP MARNY LION PROUDFIT RECORD HER SECOND INDIE FOLK ALBUM THIS MARCH â€“ THE BARN IS WAITING ||"/>
    <x v="12"/>
    <x v="1638"/>
    <x v="0"/>
    <x v="0"/>
    <x v="0"/>
    <n v="1362872537"/>
    <n v="1359848537"/>
    <b v="1"/>
    <n v="107"/>
    <b v="1"/>
    <x v="4"/>
    <x v="14"/>
    <x v="1682"/>
  </r>
  <r>
    <n v="2310"/>
    <x v="2310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n v="1224"/>
    <b v="1"/>
    <x v="4"/>
    <x v="14"/>
    <x v="1683"/>
  </r>
  <r>
    <n v="2311"/>
    <x v="2311"/>
    <s v="I'm heading back into the studio!  I'm planning to record a CD of original songs and one with some jazz standards."/>
    <x v="7"/>
    <x v="1640"/>
    <x v="0"/>
    <x v="0"/>
    <x v="0"/>
    <n v="1399421189"/>
    <n v="1396829189"/>
    <b v="1"/>
    <n v="104"/>
    <b v="1"/>
    <x v="4"/>
    <x v="14"/>
    <x v="1684"/>
  </r>
  <r>
    <n v="2312"/>
    <x v="2312"/>
    <s v="Help Brooklyn psychedelic synth rockers DINOWALRUS release their 3rd Record, COMPLEXION, on vinyl!"/>
    <x v="9"/>
    <x v="1641"/>
    <x v="0"/>
    <x v="0"/>
    <x v="0"/>
    <n v="1397862000"/>
    <n v="1395155478"/>
    <b v="1"/>
    <n v="79"/>
    <b v="1"/>
    <x v="4"/>
    <x v="14"/>
    <x v="1685"/>
  </r>
  <r>
    <n v="2313"/>
    <x v="2313"/>
    <s v="A Sunny Day in Glasgow are recording a new album and we need your help!"/>
    <x v="10"/>
    <x v="1642"/>
    <x v="0"/>
    <x v="0"/>
    <x v="0"/>
    <n v="1336086026"/>
    <n v="1333494026"/>
    <b v="1"/>
    <n v="157"/>
    <b v="1"/>
    <x v="4"/>
    <x v="14"/>
    <x v="150"/>
  </r>
  <r>
    <n v="2314"/>
    <x v="2314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n v="50"/>
    <b v="1"/>
    <x v="4"/>
    <x v="14"/>
    <x v="789"/>
  </r>
  <r>
    <n v="2315"/>
    <x v="2315"/>
    <s v="Rice invites you to be a part of the creation of their first album and spread their message of love."/>
    <x v="30"/>
    <x v="1644"/>
    <x v="0"/>
    <x v="0"/>
    <x v="0"/>
    <n v="1336238743"/>
    <n v="1333646743"/>
    <b v="1"/>
    <n v="64"/>
    <b v="1"/>
    <x v="4"/>
    <x v="14"/>
    <x v="1686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n v="200"/>
    <b v="1"/>
    <x v="4"/>
    <x v="14"/>
    <x v="1687"/>
  </r>
  <r>
    <n v="2317"/>
    <x v="2317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n v="22"/>
    <b v="1"/>
    <x v="4"/>
    <x v="14"/>
    <x v="1688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n v="163"/>
    <b v="1"/>
    <x v="4"/>
    <x v="14"/>
    <x v="1689"/>
  </r>
  <r>
    <n v="2319"/>
    <x v="2319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n v="77"/>
    <b v="1"/>
    <x v="4"/>
    <x v="14"/>
    <x v="1690"/>
  </r>
  <r>
    <n v="2320"/>
    <x v="2320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n v="89"/>
    <b v="1"/>
    <x v="4"/>
    <x v="14"/>
    <x v="880"/>
  </r>
  <r>
    <n v="2321"/>
    <x v="2321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n v="64"/>
    <b v="0"/>
    <x v="7"/>
    <x v="33"/>
    <x v="1691"/>
  </r>
  <r>
    <n v="2322"/>
    <x v="2322"/>
    <s v="Jen bakes shortbread is a small batch, all natural shortbread cookie business looking for smart funding to grow!"/>
    <x v="200"/>
    <x v="1079"/>
    <x v="3"/>
    <x v="0"/>
    <x v="0"/>
    <n v="1491769769"/>
    <n v="1489181369"/>
    <b v="0"/>
    <n v="4"/>
    <b v="0"/>
    <x v="7"/>
    <x v="33"/>
    <x v="1209"/>
  </r>
  <r>
    <n v="2323"/>
    <x v="2323"/>
    <s v="You can never go wrong with a Beef Stick, great taste with no fillers and can easily goes with you everywhere."/>
    <x v="49"/>
    <x v="678"/>
    <x v="3"/>
    <x v="0"/>
    <x v="0"/>
    <n v="1490033247"/>
    <n v="1489428447"/>
    <b v="0"/>
    <n v="4"/>
    <b v="0"/>
    <x v="7"/>
    <x v="33"/>
    <x v="179"/>
  </r>
  <r>
    <n v="2324"/>
    <x v="2324"/>
    <s v="A city centre shop selling great locally made food with room to chat and learn about eachother."/>
    <x v="51"/>
    <x v="970"/>
    <x v="3"/>
    <x v="1"/>
    <x v="1"/>
    <n v="1490559285"/>
    <n v="1487970885"/>
    <b v="0"/>
    <n v="61"/>
    <b v="0"/>
    <x v="7"/>
    <x v="33"/>
    <x v="1692"/>
  </r>
  <r>
    <n v="2325"/>
    <x v="2325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n v="7"/>
    <b v="0"/>
    <x v="7"/>
    <x v="33"/>
    <x v="1693"/>
  </r>
  <r>
    <n v="2326"/>
    <x v="2326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n v="1"/>
    <b v="0"/>
    <x v="7"/>
    <x v="33"/>
    <x v="1694"/>
  </r>
  <r>
    <n v="2327"/>
    <x v="2327"/>
    <s v="Gourmet Fermentation in a Mason Jar. Create delicious, nutritious fermented foods at home."/>
    <x v="19"/>
    <x v="1652"/>
    <x v="0"/>
    <x v="0"/>
    <x v="0"/>
    <n v="1409090440"/>
    <n v="1406066440"/>
    <b v="1"/>
    <n v="3355"/>
    <b v="1"/>
    <x v="7"/>
    <x v="33"/>
    <x v="1695"/>
  </r>
  <r>
    <n v="2328"/>
    <x v="2328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n v="537"/>
    <b v="1"/>
    <x v="7"/>
    <x v="33"/>
    <x v="1696"/>
  </r>
  <r>
    <n v="2329"/>
    <x v="2329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n v="125"/>
    <b v="1"/>
    <x v="7"/>
    <x v="33"/>
    <x v="1697"/>
  </r>
  <r>
    <n v="2330"/>
    <x v="2330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n v="163"/>
    <b v="1"/>
    <x v="7"/>
    <x v="33"/>
    <x v="1698"/>
  </r>
  <r>
    <n v="2331"/>
    <x v="2331"/>
    <s v="Handcrafted, organic, single-origin, bean-to-bar, dark chocolate. Like fine wine, the secret is in the terroir."/>
    <x v="6"/>
    <x v="1656"/>
    <x v="0"/>
    <x v="0"/>
    <x v="0"/>
    <n v="1408320490"/>
    <n v="1405728490"/>
    <b v="1"/>
    <n v="283"/>
    <b v="1"/>
    <x v="7"/>
    <x v="33"/>
    <x v="1699"/>
  </r>
  <r>
    <n v="2332"/>
    <x v="2332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n v="352"/>
    <b v="1"/>
    <x v="7"/>
    <x v="33"/>
    <x v="1700"/>
  </r>
  <r>
    <n v="2333"/>
    <x v="2333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n v="94"/>
    <b v="1"/>
    <x v="7"/>
    <x v="33"/>
    <x v="1701"/>
  </r>
  <r>
    <n v="2334"/>
    <x v="2334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n v="67"/>
    <b v="1"/>
    <x v="7"/>
    <x v="33"/>
    <x v="1702"/>
  </r>
  <r>
    <n v="2335"/>
    <x v="2335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n v="221"/>
    <b v="1"/>
    <x v="7"/>
    <x v="33"/>
    <x v="1703"/>
  </r>
  <r>
    <n v="2336"/>
    <x v="2336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n v="2165"/>
    <b v="1"/>
    <x v="7"/>
    <x v="33"/>
    <x v="1704"/>
  </r>
  <r>
    <n v="2337"/>
    <x v="2337"/>
    <s v="We make small batch, locally sourced bitters and shrubs for cocktails and cooking."/>
    <x v="14"/>
    <x v="1661"/>
    <x v="0"/>
    <x v="0"/>
    <x v="0"/>
    <n v="1403796143"/>
    <n v="1401204143"/>
    <b v="1"/>
    <n v="179"/>
    <b v="1"/>
    <x v="7"/>
    <x v="33"/>
    <x v="1705"/>
  </r>
  <r>
    <n v="2338"/>
    <x v="2338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n v="123"/>
    <b v="1"/>
    <x v="7"/>
    <x v="33"/>
    <x v="1706"/>
  </r>
  <r>
    <n v="2339"/>
    <x v="2339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n v="1104"/>
    <b v="1"/>
    <x v="7"/>
    <x v="33"/>
    <x v="1707"/>
  </r>
  <r>
    <n v="2340"/>
    <x v="2340"/>
    <s v="Strange Matter Coffee is opening a scratch bakery featuring craft doughnuts with vegan and gluten free options!"/>
    <x v="79"/>
    <x v="1664"/>
    <x v="0"/>
    <x v="0"/>
    <x v="0"/>
    <n v="1477841138"/>
    <n v="1475249138"/>
    <b v="1"/>
    <n v="403"/>
    <b v="1"/>
    <x v="7"/>
    <x v="33"/>
    <x v="1708"/>
  </r>
  <r>
    <n v="2341"/>
    <x v="2341"/>
    <s v="This website will serve as an interface to change lives and have a community routing for your success!"/>
    <x v="10"/>
    <x v="117"/>
    <x v="1"/>
    <x v="0"/>
    <x v="0"/>
    <n v="1436729504"/>
    <n v="1434137504"/>
    <b v="0"/>
    <n v="0"/>
    <b v="0"/>
    <x v="2"/>
    <x v="7"/>
    <x v="121"/>
  </r>
  <r>
    <n v="2342"/>
    <x v="2342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n v="0"/>
    <b v="0"/>
    <x v="2"/>
    <x v="7"/>
    <x v="121"/>
  </r>
  <r>
    <n v="2343"/>
    <x v="2343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n v="1"/>
    <b v="0"/>
    <x v="2"/>
    <x v="7"/>
    <x v="462"/>
  </r>
  <r>
    <n v="2344"/>
    <x v="2344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n v="1"/>
    <b v="0"/>
    <x v="2"/>
    <x v="7"/>
    <x v="120"/>
  </r>
  <r>
    <n v="2345"/>
    <x v="2345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n v="0"/>
    <b v="0"/>
    <x v="2"/>
    <x v="7"/>
    <x v="121"/>
  </r>
  <r>
    <n v="2346"/>
    <x v="2346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n v="3"/>
    <b v="0"/>
    <x v="2"/>
    <x v="7"/>
    <x v="31"/>
  </r>
  <r>
    <n v="2347"/>
    <x v="2347"/>
    <s v="Back this project and get access to a course about building COMPLETE web applications without coding."/>
    <x v="28"/>
    <x v="493"/>
    <x v="1"/>
    <x v="0"/>
    <x v="0"/>
    <n v="1472135676"/>
    <n v="1469543676"/>
    <b v="0"/>
    <n v="1"/>
    <b v="0"/>
    <x v="2"/>
    <x v="7"/>
    <x v="2"/>
  </r>
  <r>
    <n v="2348"/>
    <x v="2348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n v="5"/>
    <b v="0"/>
    <x v="2"/>
    <x v="7"/>
    <x v="1205"/>
  </r>
  <r>
    <n v="2349"/>
    <x v="2349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n v="0"/>
    <b v="0"/>
    <x v="2"/>
    <x v="7"/>
    <x v="121"/>
  </r>
  <r>
    <n v="2350"/>
    <x v="2350"/>
    <s v="HoxWi are the future for real time interaction with on-line customers via chat or video conference."/>
    <x v="63"/>
    <x v="117"/>
    <x v="1"/>
    <x v="17"/>
    <x v="3"/>
    <n v="1483474370"/>
    <n v="1480882370"/>
    <b v="0"/>
    <n v="0"/>
    <b v="0"/>
    <x v="2"/>
    <x v="7"/>
    <x v="121"/>
  </r>
  <r>
    <n v="2351"/>
    <x v="2351"/>
    <s v="Donate $30 or more and receive a free selfie stick."/>
    <x v="341"/>
    <x v="1651"/>
    <x v="1"/>
    <x v="4"/>
    <x v="4"/>
    <n v="1430360739"/>
    <n v="1427768739"/>
    <b v="0"/>
    <n v="7"/>
    <b v="0"/>
    <x v="2"/>
    <x v="7"/>
    <x v="1709"/>
  </r>
  <r>
    <n v="2352"/>
    <x v="2352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n v="0"/>
    <b v="0"/>
    <x v="2"/>
    <x v="7"/>
    <x v="121"/>
  </r>
  <r>
    <n v="2353"/>
    <x v="2353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n v="0"/>
    <b v="0"/>
    <x v="2"/>
    <x v="7"/>
    <x v="121"/>
  </r>
  <r>
    <n v="2354"/>
    <x v="2354"/>
    <s v="Almost done with doctorate degree but need funding of $35,000 to complete research of project."/>
    <x v="19"/>
    <x v="379"/>
    <x v="1"/>
    <x v="0"/>
    <x v="0"/>
    <n v="1420910460"/>
    <n v="1415726460"/>
    <b v="0"/>
    <n v="1"/>
    <b v="0"/>
    <x v="2"/>
    <x v="7"/>
    <x v="380"/>
  </r>
  <r>
    <n v="2355"/>
    <x v="2355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n v="2"/>
    <b v="0"/>
    <x v="2"/>
    <x v="7"/>
    <x v="440"/>
  </r>
  <r>
    <n v="2356"/>
    <x v="2356"/>
    <s v="HardstyleUnited.com The Global Hardstyle community. Your Hardstyle community."/>
    <x v="3"/>
    <x v="117"/>
    <x v="1"/>
    <x v="9"/>
    <x v="3"/>
    <n v="1433530104"/>
    <n v="1430938104"/>
    <b v="0"/>
    <n v="0"/>
    <b v="0"/>
    <x v="2"/>
    <x v="7"/>
    <x v="121"/>
  </r>
  <r>
    <n v="2357"/>
    <x v="2357"/>
    <s v="Click For Therapy is a website that was created to connect consumers and therapists across the UK."/>
    <x v="100"/>
    <x v="117"/>
    <x v="1"/>
    <x v="1"/>
    <x v="1"/>
    <n v="1445093578"/>
    <n v="1442501578"/>
    <b v="0"/>
    <n v="0"/>
    <b v="0"/>
    <x v="2"/>
    <x v="7"/>
    <x v="121"/>
  </r>
  <r>
    <n v="2358"/>
    <x v="2358"/>
    <s v="A website to auction, sell and swap items in the uk without a charge, without excess fees, the next ebay."/>
    <x v="15"/>
    <x v="117"/>
    <x v="1"/>
    <x v="1"/>
    <x v="1"/>
    <n v="1422664740"/>
    <n v="1417818036"/>
    <b v="0"/>
    <n v="0"/>
    <b v="0"/>
    <x v="2"/>
    <x v="7"/>
    <x v="121"/>
  </r>
  <r>
    <n v="2359"/>
    <x v="2359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n v="3"/>
    <b v="0"/>
    <x v="2"/>
    <x v="7"/>
    <x v="1710"/>
  </r>
  <r>
    <n v="2360"/>
    <x v="2360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n v="1"/>
    <b v="0"/>
    <x v="2"/>
    <x v="7"/>
    <x v="447"/>
  </r>
  <r>
    <n v="2361"/>
    <x v="2361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n v="0"/>
    <b v="0"/>
    <x v="2"/>
    <x v="7"/>
    <x v="121"/>
  </r>
  <r>
    <n v="2362"/>
    <x v="2362"/>
    <s v="The Columbus Ruby Brigade has brought monthly ruby goodness and camaraderie to all participants."/>
    <x v="329"/>
    <x v="678"/>
    <x v="1"/>
    <x v="0"/>
    <x v="0"/>
    <n v="1418315470"/>
    <n v="1415723470"/>
    <b v="0"/>
    <n v="2"/>
    <b v="0"/>
    <x v="2"/>
    <x v="7"/>
    <x v="88"/>
  </r>
  <r>
    <n v="2363"/>
    <x v="2363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n v="0"/>
    <b v="0"/>
    <x v="2"/>
    <x v="7"/>
    <x v="121"/>
  </r>
  <r>
    <n v="2364"/>
    <x v="2364"/>
    <s v="Making a Minecraft server and Website and I need your help to fund it. Thanks in Advance!"/>
    <x v="342"/>
    <x v="117"/>
    <x v="1"/>
    <x v="0"/>
    <x v="0"/>
    <n v="1445898356"/>
    <n v="1441146356"/>
    <b v="0"/>
    <n v="0"/>
    <b v="0"/>
    <x v="2"/>
    <x v="7"/>
    <x v="121"/>
  </r>
  <r>
    <n v="2365"/>
    <x v="2365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n v="0"/>
    <b v="0"/>
    <x v="2"/>
    <x v="7"/>
    <x v="121"/>
  </r>
  <r>
    <n v="2366"/>
    <x v="2366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n v="27"/>
    <b v="0"/>
    <x v="2"/>
    <x v="7"/>
    <x v="1711"/>
  </r>
  <r>
    <n v="2367"/>
    <x v="2367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n v="14"/>
    <b v="0"/>
    <x v="2"/>
    <x v="7"/>
    <x v="1712"/>
  </r>
  <r>
    <n v="2368"/>
    <x v="2368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n v="2"/>
    <b v="0"/>
    <x v="2"/>
    <x v="7"/>
    <x v="73"/>
  </r>
  <r>
    <n v="2369"/>
    <x v="2369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n v="0"/>
    <b v="0"/>
    <x v="2"/>
    <x v="7"/>
    <x v="121"/>
  </r>
  <r>
    <n v="2370"/>
    <x v="2370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n v="4"/>
    <b v="0"/>
    <x v="2"/>
    <x v="7"/>
    <x v="372"/>
  </r>
  <r>
    <n v="2371"/>
    <x v="2371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n v="0"/>
    <b v="0"/>
    <x v="2"/>
    <x v="7"/>
    <x v="121"/>
  </r>
  <r>
    <n v="2372"/>
    <x v="2372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n v="6"/>
    <b v="0"/>
    <x v="2"/>
    <x v="7"/>
    <x v="179"/>
  </r>
  <r>
    <n v="2373"/>
    <x v="2373"/>
    <s v="We want to create a safe marketplace for buying and selling bicycles."/>
    <x v="343"/>
    <x v="155"/>
    <x v="1"/>
    <x v="11"/>
    <x v="9"/>
    <n v="1440863624"/>
    <n v="1438271624"/>
    <b v="0"/>
    <n v="1"/>
    <b v="0"/>
    <x v="2"/>
    <x v="7"/>
    <x v="73"/>
  </r>
  <r>
    <n v="2374"/>
    <x v="2374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n v="1"/>
    <b v="0"/>
    <x v="2"/>
    <x v="7"/>
    <x v="119"/>
  </r>
  <r>
    <n v="2375"/>
    <x v="2375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n v="0"/>
    <b v="0"/>
    <x v="2"/>
    <x v="7"/>
    <x v="121"/>
  </r>
  <r>
    <n v="2376"/>
    <x v="2376"/>
    <s v="Tough, pre-manufactured lost and found stickers that forward messages to the owners email and cellphone."/>
    <x v="9"/>
    <x v="1668"/>
    <x v="1"/>
    <x v="0"/>
    <x v="0"/>
    <n v="1449785566"/>
    <n v="1447193566"/>
    <b v="0"/>
    <n v="4"/>
    <b v="0"/>
    <x v="2"/>
    <x v="7"/>
    <x v="1713"/>
  </r>
  <r>
    <n v="2377"/>
    <x v="2377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n v="0"/>
    <b v="0"/>
    <x v="2"/>
    <x v="7"/>
    <x v="121"/>
  </r>
  <r>
    <n v="2378"/>
    <x v="2378"/>
    <s v="KEEPUP allows you to extend your social circle by introducing you to new people via your friends."/>
    <x v="74"/>
    <x v="117"/>
    <x v="1"/>
    <x v="0"/>
    <x v="0"/>
    <n v="1440548330"/>
    <n v="1438042730"/>
    <b v="0"/>
    <n v="0"/>
    <b v="0"/>
    <x v="2"/>
    <x v="7"/>
    <x v="121"/>
  </r>
  <r>
    <n v="2379"/>
    <x v="2379"/>
    <s v="Selectcooks.com is a community marketplace for people to list, find and hire chefs."/>
    <x v="11"/>
    <x v="117"/>
    <x v="1"/>
    <x v="0"/>
    <x v="0"/>
    <n v="1444004616"/>
    <n v="1440116616"/>
    <b v="0"/>
    <n v="0"/>
    <b v="0"/>
    <x v="2"/>
    <x v="7"/>
    <x v="121"/>
  </r>
  <r>
    <n v="2380"/>
    <x v="2380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n v="3"/>
    <b v="0"/>
    <x v="2"/>
    <x v="7"/>
    <x v="1714"/>
  </r>
  <r>
    <n v="2381"/>
    <x v="2381"/>
    <s v="Social Media Platform for the Marijuana Industry to create professionalism and a stable lasting market."/>
    <x v="344"/>
    <x v="1669"/>
    <x v="1"/>
    <x v="0"/>
    <x v="0"/>
    <n v="1428704848"/>
    <n v="1426112848"/>
    <b v="0"/>
    <n v="7"/>
    <b v="0"/>
    <x v="2"/>
    <x v="7"/>
    <x v="1715"/>
  </r>
  <r>
    <n v="2382"/>
    <x v="2382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n v="2"/>
    <b v="0"/>
    <x v="2"/>
    <x v="7"/>
    <x v="822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n v="3"/>
    <b v="0"/>
    <x v="2"/>
    <x v="7"/>
    <x v="1716"/>
  </r>
  <r>
    <n v="2384"/>
    <x v="2384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n v="8"/>
    <b v="0"/>
    <x v="2"/>
    <x v="7"/>
    <x v="120"/>
  </r>
  <r>
    <n v="2385"/>
    <x v="2385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n v="7"/>
    <b v="0"/>
    <x v="2"/>
    <x v="7"/>
    <x v="1717"/>
  </r>
  <r>
    <n v="2386"/>
    <x v="2386"/>
    <s v="Realjobmatch is not just a job search site but a matching site , matching the right jobseekers with the best jobs."/>
    <x v="11"/>
    <x v="117"/>
    <x v="1"/>
    <x v="5"/>
    <x v="5"/>
    <n v="1420920424"/>
    <n v="1415736424"/>
    <b v="0"/>
    <n v="0"/>
    <b v="0"/>
    <x v="2"/>
    <x v="7"/>
    <x v="121"/>
  </r>
  <r>
    <n v="2387"/>
    <x v="2387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n v="3"/>
    <b v="0"/>
    <x v="2"/>
    <x v="7"/>
    <x v="1718"/>
  </r>
  <r>
    <n v="2388"/>
    <x v="2388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n v="8"/>
    <b v="0"/>
    <x v="2"/>
    <x v="7"/>
    <x v="1719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n v="1"/>
    <b v="0"/>
    <x v="2"/>
    <x v="7"/>
    <x v="179"/>
  </r>
  <r>
    <n v="2390"/>
    <x v="2390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n v="0"/>
    <b v="0"/>
    <x v="2"/>
    <x v="7"/>
    <x v="121"/>
  </r>
  <r>
    <n v="2391"/>
    <x v="2391"/>
    <s v="Using the power of internet to help people save hundreds in car repair."/>
    <x v="22"/>
    <x v="379"/>
    <x v="1"/>
    <x v="0"/>
    <x v="0"/>
    <n v="1427825044"/>
    <n v="1425236644"/>
    <b v="0"/>
    <n v="1"/>
    <b v="0"/>
    <x v="2"/>
    <x v="7"/>
    <x v="380"/>
  </r>
  <r>
    <n v="2392"/>
    <x v="2392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n v="0"/>
    <b v="0"/>
    <x v="2"/>
    <x v="7"/>
    <x v="121"/>
  </r>
  <r>
    <n v="2393"/>
    <x v="2393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n v="1"/>
    <b v="0"/>
    <x v="2"/>
    <x v="7"/>
    <x v="73"/>
  </r>
  <r>
    <n v="2394"/>
    <x v="2394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n v="2"/>
    <b v="0"/>
    <x v="2"/>
    <x v="7"/>
    <x v="1720"/>
  </r>
  <r>
    <n v="2395"/>
    <x v="2395"/>
    <s v="I am making a social website where people can anonymously or openly vent, All walks of life all over the world"/>
    <x v="287"/>
    <x v="117"/>
    <x v="1"/>
    <x v="0"/>
    <x v="0"/>
    <n v="1484038620"/>
    <n v="1481597687"/>
    <b v="0"/>
    <n v="0"/>
    <b v="0"/>
    <x v="2"/>
    <x v="7"/>
    <x v="121"/>
  </r>
  <r>
    <n v="2396"/>
    <x v="2396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n v="1"/>
    <b v="0"/>
    <x v="2"/>
    <x v="7"/>
    <x v="119"/>
  </r>
  <r>
    <n v="2397"/>
    <x v="2397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n v="0"/>
    <b v="0"/>
    <x v="2"/>
    <x v="7"/>
    <x v="121"/>
  </r>
  <r>
    <n v="2398"/>
    <x v="2398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n v="0"/>
    <b v="0"/>
    <x v="2"/>
    <x v="7"/>
    <x v="121"/>
  </r>
  <r>
    <n v="2399"/>
    <x v="2399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n v="0"/>
    <b v="0"/>
    <x v="2"/>
    <x v="7"/>
    <x v="121"/>
  </r>
  <r>
    <n v="2400"/>
    <x v="2400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n v="0"/>
    <b v="0"/>
    <x v="2"/>
    <x v="7"/>
    <x v="121"/>
  </r>
  <r>
    <n v="2401"/>
    <x v="2401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n v="9"/>
    <b v="0"/>
    <x v="7"/>
    <x v="19"/>
    <x v="1721"/>
  </r>
  <r>
    <n v="2402"/>
    <x v="2402"/>
    <s v="Small town, delicious treats, and a mobile truck"/>
    <x v="14"/>
    <x v="401"/>
    <x v="2"/>
    <x v="0"/>
    <x v="0"/>
    <n v="1431533931"/>
    <n v="1428941931"/>
    <b v="0"/>
    <n v="1"/>
    <b v="0"/>
    <x v="7"/>
    <x v="19"/>
    <x v="364"/>
  </r>
  <r>
    <n v="2403"/>
    <x v="2403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n v="12"/>
    <b v="0"/>
    <x v="7"/>
    <x v="19"/>
    <x v="1722"/>
  </r>
  <r>
    <n v="2404"/>
    <x v="2404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n v="0"/>
    <b v="0"/>
    <x v="7"/>
    <x v="19"/>
    <x v="121"/>
  </r>
  <r>
    <n v="2405"/>
    <x v="2405"/>
    <s v="We are the first gaming-themed food truck, bringing gourmet pub fare to the Jacksonville area."/>
    <x v="10"/>
    <x v="1673"/>
    <x v="2"/>
    <x v="0"/>
    <x v="0"/>
    <n v="1472911375"/>
    <n v="1471096975"/>
    <b v="0"/>
    <n v="20"/>
    <b v="0"/>
    <x v="7"/>
    <x v="19"/>
    <x v="1723"/>
  </r>
  <r>
    <n v="2406"/>
    <x v="2406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n v="16"/>
    <b v="0"/>
    <x v="7"/>
    <x v="19"/>
    <x v="1724"/>
  </r>
  <r>
    <n v="2407"/>
    <x v="2407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n v="33"/>
    <b v="0"/>
    <x v="7"/>
    <x v="19"/>
    <x v="1725"/>
  </r>
  <r>
    <n v="2408"/>
    <x v="2408"/>
    <s v="A US Army Vet trying to get a Peruvian food truck going! Really good Peruvian food now mobile!"/>
    <x v="36"/>
    <x v="134"/>
    <x v="2"/>
    <x v="0"/>
    <x v="0"/>
    <n v="1415247757"/>
    <n v="1412652157"/>
    <b v="0"/>
    <n v="2"/>
    <b v="0"/>
    <x v="7"/>
    <x v="19"/>
    <x v="2"/>
  </r>
  <r>
    <n v="2409"/>
    <x v="2409"/>
    <s v="I am looking to start a food truck with an infusion of my Puerto Rican heritage and my love for BBQ."/>
    <x v="31"/>
    <x v="75"/>
    <x v="2"/>
    <x v="0"/>
    <x v="0"/>
    <n v="1439931675"/>
    <n v="1437339675"/>
    <b v="0"/>
    <n v="6"/>
    <b v="0"/>
    <x v="7"/>
    <x v="19"/>
    <x v="468"/>
  </r>
  <r>
    <n v="2410"/>
    <x v="2410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n v="0"/>
    <b v="0"/>
    <x v="7"/>
    <x v="19"/>
    <x v="121"/>
  </r>
  <r>
    <n v="2411"/>
    <x v="2411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n v="3"/>
    <b v="0"/>
    <x v="7"/>
    <x v="19"/>
    <x v="679"/>
  </r>
  <r>
    <n v="2412"/>
    <x v="2412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n v="0"/>
    <b v="0"/>
    <x v="7"/>
    <x v="19"/>
    <x v="121"/>
  </r>
  <r>
    <n v="2413"/>
    <x v="2413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n v="3"/>
    <b v="0"/>
    <x v="7"/>
    <x v="19"/>
    <x v="1538"/>
  </r>
  <r>
    <n v="2414"/>
    <x v="2414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n v="13"/>
    <b v="0"/>
    <x v="7"/>
    <x v="19"/>
    <x v="1726"/>
  </r>
  <r>
    <n v="2415"/>
    <x v="2415"/>
    <s v="It will be ridiculously easy to become addicted to the full, rich flavor of locally raised beef, pork, and more..."/>
    <x v="127"/>
    <x v="400"/>
    <x v="2"/>
    <x v="0"/>
    <x v="0"/>
    <n v="1468615346"/>
    <n v="1466023346"/>
    <b v="0"/>
    <n v="6"/>
    <b v="0"/>
    <x v="7"/>
    <x v="19"/>
    <x v="1727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n v="1"/>
    <b v="0"/>
    <x v="7"/>
    <x v="19"/>
    <x v="144"/>
  </r>
  <r>
    <n v="2417"/>
    <x v="2417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n v="0"/>
    <b v="0"/>
    <x v="7"/>
    <x v="19"/>
    <x v="121"/>
  </r>
  <r>
    <n v="2418"/>
    <x v="2418"/>
    <s v="I want to start my food truck business."/>
    <x v="31"/>
    <x v="139"/>
    <x v="2"/>
    <x v="0"/>
    <x v="0"/>
    <n v="1427225644"/>
    <n v="1422045244"/>
    <b v="0"/>
    <n v="5"/>
    <b v="0"/>
    <x v="7"/>
    <x v="19"/>
    <x v="120"/>
  </r>
  <r>
    <n v="2419"/>
    <x v="2419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n v="0"/>
    <b v="0"/>
    <x v="7"/>
    <x v="19"/>
    <x v="121"/>
  </r>
  <r>
    <n v="2420"/>
    <x v="2420"/>
    <s v="Pangea Cuisines offers authentic hand crafted dishes, utilizing fresh ingredients selected that very morning."/>
    <x v="347"/>
    <x v="1676"/>
    <x v="2"/>
    <x v="0"/>
    <x v="0"/>
    <n v="1415583695"/>
    <n v="1410396095"/>
    <b v="0"/>
    <n v="36"/>
    <b v="0"/>
    <x v="7"/>
    <x v="19"/>
    <x v="1728"/>
  </r>
  <r>
    <n v="2421"/>
    <x v="2421"/>
    <s v="help me start Merrill's first hot dog cart in this empty lot"/>
    <x v="12"/>
    <x v="116"/>
    <x v="2"/>
    <x v="0"/>
    <x v="0"/>
    <n v="1424536196"/>
    <n v="1421944196"/>
    <b v="0"/>
    <n v="1"/>
    <b v="0"/>
    <x v="7"/>
    <x v="19"/>
    <x v="120"/>
  </r>
  <r>
    <n v="2422"/>
    <x v="2422"/>
    <s v="Family owned business serving BBQ and seafood to the public"/>
    <x v="2"/>
    <x v="116"/>
    <x v="2"/>
    <x v="0"/>
    <x v="0"/>
    <n v="1426091036"/>
    <n v="1423502636"/>
    <b v="0"/>
    <n v="1"/>
    <b v="0"/>
    <x v="7"/>
    <x v="19"/>
    <x v="120"/>
  </r>
  <r>
    <n v="2423"/>
    <x v="2423"/>
    <s v="FBTR is a Texas-style, North Carolina based, homemade BBQ company looking to bring good meat to the masses."/>
    <x v="127"/>
    <x v="138"/>
    <x v="2"/>
    <x v="0"/>
    <x v="0"/>
    <n v="1420044890"/>
    <n v="1417452890"/>
    <b v="0"/>
    <n v="1"/>
    <b v="0"/>
    <x v="7"/>
    <x v="19"/>
    <x v="1729"/>
  </r>
  <r>
    <n v="2424"/>
    <x v="2424"/>
    <s v="Great and creative food from the heart in the form of a sweet food truck!"/>
    <x v="31"/>
    <x v="622"/>
    <x v="2"/>
    <x v="0"/>
    <x v="0"/>
    <n v="1414445108"/>
    <n v="1411853108"/>
    <b v="0"/>
    <n v="9"/>
    <b v="0"/>
    <x v="7"/>
    <x v="19"/>
    <x v="1730"/>
  </r>
  <r>
    <n v="2425"/>
    <x v="2425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n v="1"/>
    <b v="0"/>
    <x v="7"/>
    <x v="19"/>
    <x v="120"/>
  </r>
  <r>
    <n v="2426"/>
    <x v="2426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n v="0"/>
    <b v="0"/>
    <x v="7"/>
    <x v="19"/>
    <x v="121"/>
  </r>
  <r>
    <n v="2427"/>
    <x v="2427"/>
    <s v="Fast and simple lunches for those on the go.  All (lunch) deals $10 or less."/>
    <x v="63"/>
    <x v="116"/>
    <x v="2"/>
    <x v="0"/>
    <x v="0"/>
    <n v="1458715133"/>
    <n v="1455262733"/>
    <b v="0"/>
    <n v="1"/>
    <b v="0"/>
    <x v="7"/>
    <x v="19"/>
    <x v="120"/>
  </r>
  <r>
    <n v="2428"/>
    <x v="2428"/>
    <s v="From Moo 2 You! We want to offer premium burgers to a taco flooded environment."/>
    <x v="19"/>
    <x v="116"/>
    <x v="2"/>
    <x v="0"/>
    <x v="0"/>
    <n v="1426182551"/>
    <n v="1423594151"/>
    <b v="0"/>
    <n v="1"/>
    <b v="0"/>
    <x v="7"/>
    <x v="19"/>
    <x v="120"/>
  </r>
  <r>
    <n v="2429"/>
    <x v="2429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n v="4"/>
    <b v="0"/>
    <x v="7"/>
    <x v="19"/>
    <x v="1731"/>
  </r>
  <r>
    <n v="2430"/>
    <x v="2430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n v="2"/>
    <b v="0"/>
    <x v="7"/>
    <x v="19"/>
    <x v="678"/>
  </r>
  <r>
    <n v="2431"/>
    <x v="2431"/>
    <s v="Go to Colorado and run a food truck with homemade food of all kinds."/>
    <x v="57"/>
    <x v="369"/>
    <x v="2"/>
    <x v="0"/>
    <x v="0"/>
    <n v="1467080613"/>
    <n v="1461896613"/>
    <b v="0"/>
    <n v="2"/>
    <b v="0"/>
    <x v="7"/>
    <x v="19"/>
    <x v="120"/>
  </r>
  <r>
    <n v="2432"/>
    <x v="2432"/>
    <s v="Looking to start competition cooking and need start-up help.  Offering brisket tasting to all contributors."/>
    <x v="32"/>
    <x v="369"/>
    <x v="2"/>
    <x v="0"/>
    <x v="0"/>
    <n v="1425791697"/>
    <n v="1423199697"/>
    <b v="0"/>
    <n v="2"/>
    <b v="0"/>
    <x v="7"/>
    <x v="19"/>
    <x v="120"/>
  </r>
  <r>
    <n v="2433"/>
    <x v="2433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n v="0"/>
    <b v="0"/>
    <x v="7"/>
    <x v="19"/>
    <x v="121"/>
  </r>
  <r>
    <n v="2434"/>
    <x v="2434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n v="2"/>
    <b v="0"/>
    <x v="7"/>
    <x v="19"/>
    <x v="31"/>
  </r>
  <r>
    <n v="2435"/>
    <x v="2435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n v="4"/>
    <b v="0"/>
    <x v="7"/>
    <x v="19"/>
    <x v="1732"/>
  </r>
  <r>
    <n v="2436"/>
    <x v="2436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n v="2"/>
    <b v="0"/>
    <x v="7"/>
    <x v="19"/>
    <x v="377"/>
  </r>
  <r>
    <n v="2437"/>
    <x v="2437"/>
    <s v="Homemade Gumbo, Stews and Curry to be served hot and fresh everyday at any festival or concert we can attend."/>
    <x v="6"/>
    <x v="117"/>
    <x v="2"/>
    <x v="0"/>
    <x v="0"/>
    <n v="1426615200"/>
    <n v="1422400188"/>
    <b v="0"/>
    <n v="0"/>
    <b v="0"/>
    <x v="7"/>
    <x v="19"/>
    <x v="121"/>
  </r>
  <r>
    <n v="2438"/>
    <x v="2438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n v="1"/>
    <b v="0"/>
    <x v="7"/>
    <x v="19"/>
    <x v="73"/>
  </r>
  <r>
    <n v="2439"/>
    <x v="2439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n v="0"/>
    <b v="0"/>
    <x v="7"/>
    <x v="19"/>
    <x v="121"/>
  </r>
  <r>
    <n v="2440"/>
    <x v="2440"/>
    <s v="Starting a entire clean energy food truck and set a new standard for Cambodia"/>
    <x v="10"/>
    <x v="115"/>
    <x v="2"/>
    <x v="18"/>
    <x v="3"/>
    <n v="1455399313"/>
    <n v="1452807313"/>
    <b v="0"/>
    <n v="2"/>
    <b v="0"/>
    <x v="7"/>
    <x v="19"/>
    <x v="144"/>
  </r>
  <r>
    <n v="2441"/>
    <x v="2441"/>
    <s v="YOU can help Alchemy Pops POP up on a street near you!"/>
    <x v="51"/>
    <x v="1678"/>
    <x v="0"/>
    <x v="0"/>
    <x v="0"/>
    <n v="1437627540"/>
    <n v="1435806054"/>
    <b v="0"/>
    <n v="109"/>
    <b v="1"/>
    <x v="7"/>
    <x v="33"/>
    <x v="1733"/>
  </r>
  <r>
    <n v="2442"/>
    <x v="2442"/>
    <s v="The first tea from a new sustainable tea region in India's young, rising Himalayas."/>
    <x v="95"/>
    <x v="1679"/>
    <x v="0"/>
    <x v="0"/>
    <x v="0"/>
    <n v="1426777228"/>
    <n v="1424188828"/>
    <b v="0"/>
    <n v="372"/>
    <b v="1"/>
    <x v="7"/>
    <x v="33"/>
    <x v="925"/>
  </r>
  <r>
    <n v="2443"/>
    <x v="2443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n v="311"/>
    <b v="1"/>
    <x v="7"/>
    <x v="33"/>
    <x v="1734"/>
  </r>
  <r>
    <n v="2444"/>
    <x v="2444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n v="61"/>
    <b v="1"/>
    <x v="7"/>
    <x v="33"/>
    <x v="1735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n v="115"/>
    <b v="1"/>
    <x v="7"/>
    <x v="33"/>
    <x v="1624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n v="111"/>
    <b v="1"/>
    <x v="7"/>
    <x v="33"/>
    <x v="1736"/>
  </r>
  <r>
    <n v="2447"/>
    <x v="2447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n v="337"/>
    <b v="1"/>
    <x v="7"/>
    <x v="33"/>
    <x v="1737"/>
  </r>
  <r>
    <n v="2448"/>
    <x v="2448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n v="9"/>
    <b v="1"/>
    <x v="7"/>
    <x v="33"/>
    <x v="1738"/>
  </r>
  <r>
    <n v="2449"/>
    <x v="2449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n v="120"/>
    <b v="1"/>
    <x v="7"/>
    <x v="33"/>
    <x v="466"/>
  </r>
  <r>
    <n v="2450"/>
    <x v="2450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n v="102"/>
    <b v="1"/>
    <x v="7"/>
    <x v="33"/>
    <x v="1739"/>
  </r>
  <r>
    <n v="2451"/>
    <x v="2451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n v="186"/>
    <b v="1"/>
    <x v="7"/>
    <x v="33"/>
    <x v="1740"/>
  </r>
  <r>
    <n v="2452"/>
    <x v="2452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n v="15"/>
    <b v="1"/>
    <x v="7"/>
    <x v="33"/>
    <x v="1741"/>
  </r>
  <r>
    <n v="2453"/>
    <x v="2453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n v="67"/>
    <b v="1"/>
    <x v="7"/>
    <x v="33"/>
    <x v="3"/>
  </r>
  <r>
    <n v="2454"/>
    <x v="2454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n v="130"/>
    <b v="1"/>
    <x v="7"/>
    <x v="33"/>
    <x v="1742"/>
  </r>
  <r>
    <n v="2455"/>
    <x v="2455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n v="16"/>
    <b v="1"/>
    <x v="7"/>
    <x v="33"/>
    <x v="783"/>
  </r>
  <r>
    <n v="2456"/>
    <x v="2456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n v="67"/>
    <b v="1"/>
    <x v="7"/>
    <x v="33"/>
    <x v="1743"/>
  </r>
  <r>
    <n v="2457"/>
    <x v="2457"/>
    <s v="If you love wine, and have ever dreamed of crafting your own. You can in 3 easy steps.  Sample~Sprinkle~Savor."/>
    <x v="165"/>
    <x v="1693"/>
    <x v="0"/>
    <x v="0"/>
    <x v="0"/>
    <n v="1458826056"/>
    <n v="1456237656"/>
    <b v="0"/>
    <n v="124"/>
    <b v="1"/>
    <x v="7"/>
    <x v="33"/>
    <x v="1744"/>
  </r>
  <r>
    <n v="2458"/>
    <x v="2458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n v="80"/>
    <b v="1"/>
    <x v="7"/>
    <x v="33"/>
    <x v="1745"/>
  </r>
  <r>
    <n v="2459"/>
    <x v="2459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n v="282"/>
    <b v="1"/>
    <x v="7"/>
    <x v="33"/>
    <x v="1235"/>
  </r>
  <r>
    <n v="2460"/>
    <x v="2460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n v="68"/>
    <b v="1"/>
    <x v="7"/>
    <x v="33"/>
    <x v="1746"/>
  </r>
  <r>
    <n v="2461"/>
    <x v="2461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n v="86"/>
    <b v="1"/>
    <x v="4"/>
    <x v="14"/>
    <x v="1747"/>
  </r>
  <r>
    <n v="2462"/>
    <x v="2462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n v="115"/>
    <b v="1"/>
    <x v="4"/>
    <x v="14"/>
    <x v="1748"/>
  </r>
  <r>
    <n v="2463"/>
    <x v="2463"/>
    <s v="Emma Ate The Lion's debut full length album"/>
    <x v="13"/>
    <x v="66"/>
    <x v="0"/>
    <x v="0"/>
    <x v="0"/>
    <n v="1366138800"/>
    <n v="1362710425"/>
    <b v="0"/>
    <n v="75"/>
    <b v="1"/>
    <x v="4"/>
    <x v="14"/>
    <x v="1117"/>
  </r>
  <r>
    <n v="2464"/>
    <x v="2464"/>
    <s v="The Enemy Feathers are passing the proverbial hat to see if we can raise enough money to complete Our NEW EP"/>
    <x v="13"/>
    <x v="580"/>
    <x v="0"/>
    <x v="5"/>
    <x v="5"/>
    <n v="1443641340"/>
    <n v="1441143397"/>
    <b v="0"/>
    <n v="43"/>
    <b v="1"/>
    <x v="4"/>
    <x v="14"/>
    <x v="1237"/>
  </r>
  <r>
    <n v="2465"/>
    <x v="2465"/>
    <s v="An indie band from Spokane, WA looking to master and package their first full length album."/>
    <x v="176"/>
    <x v="1698"/>
    <x v="0"/>
    <x v="0"/>
    <x v="0"/>
    <n v="1348420548"/>
    <n v="1345828548"/>
    <b v="0"/>
    <n v="48"/>
    <b v="1"/>
    <x v="4"/>
    <x v="14"/>
    <x v="1105"/>
  </r>
  <r>
    <n v="2466"/>
    <x v="2466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n v="52"/>
    <b v="1"/>
    <x v="4"/>
    <x v="14"/>
    <x v="1749"/>
  </r>
  <r>
    <n v="2467"/>
    <x v="2467"/>
    <s v="We've finished our first EP and we're taking it on the road in three weeks! Help us fund manufacturing?"/>
    <x v="28"/>
    <x v="1699"/>
    <x v="0"/>
    <x v="0"/>
    <x v="0"/>
    <n v="1336669200"/>
    <n v="1335473931"/>
    <b v="0"/>
    <n v="43"/>
    <b v="1"/>
    <x v="4"/>
    <x v="14"/>
    <x v="1750"/>
  </r>
  <r>
    <n v="2468"/>
    <x v="2468"/>
    <s v="Please donate, support &amp; share this project so that I may be able to record my new EP this fall!"/>
    <x v="13"/>
    <x v="1700"/>
    <x v="0"/>
    <x v="0"/>
    <x v="0"/>
    <n v="1351400400"/>
    <n v="1348285321"/>
    <b v="0"/>
    <n v="58"/>
    <b v="1"/>
    <x v="4"/>
    <x v="14"/>
    <x v="1392"/>
  </r>
  <r>
    <n v="2469"/>
    <x v="2469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n v="47"/>
    <b v="1"/>
    <x v="4"/>
    <x v="14"/>
    <x v="1751"/>
  </r>
  <r>
    <n v="2470"/>
    <x v="2470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n v="36"/>
    <b v="1"/>
    <x v="4"/>
    <x v="14"/>
    <x v="1752"/>
  </r>
  <r>
    <n v="2471"/>
    <x v="2471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n v="17"/>
    <b v="1"/>
    <x v="4"/>
    <x v="14"/>
    <x v="1753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n v="104"/>
    <b v="1"/>
    <x v="4"/>
    <x v="14"/>
    <x v="276"/>
  </r>
  <r>
    <n v="2473"/>
    <x v="2473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n v="47"/>
    <b v="1"/>
    <x v="4"/>
    <x v="14"/>
    <x v="175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n v="38"/>
    <b v="1"/>
    <x v="4"/>
    <x v="14"/>
    <x v="1755"/>
  </r>
  <r>
    <n v="2475"/>
    <x v="2475"/>
    <s v="Help BRANDTSON and DREAMOVERrecords press their 2004 record, &quot;Send Us A Signal&quot;."/>
    <x v="30"/>
    <x v="1705"/>
    <x v="0"/>
    <x v="0"/>
    <x v="0"/>
    <n v="1278799200"/>
    <n v="1273647255"/>
    <b v="0"/>
    <n v="81"/>
    <b v="1"/>
    <x v="4"/>
    <x v="14"/>
    <x v="1090"/>
  </r>
  <r>
    <n v="2476"/>
    <x v="2476"/>
    <s v="Eleven songs, the accumulation of several memorable occurrences in a sleepy town; stories of fiction &amp; fact."/>
    <x v="50"/>
    <x v="1706"/>
    <x v="0"/>
    <x v="0"/>
    <x v="0"/>
    <n v="1415004770"/>
    <n v="1412149970"/>
    <b v="0"/>
    <n v="55"/>
    <b v="1"/>
    <x v="4"/>
    <x v="14"/>
    <x v="1756"/>
  </r>
  <r>
    <n v="2477"/>
    <x v="823"/>
    <s v="Releasing my first album in August, and I need your help in order to get it done!"/>
    <x v="47"/>
    <x v="1707"/>
    <x v="0"/>
    <x v="0"/>
    <x v="0"/>
    <n v="1344789345"/>
    <n v="1340901345"/>
    <b v="0"/>
    <n v="41"/>
    <b v="1"/>
    <x v="4"/>
    <x v="14"/>
    <x v="1757"/>
  </r>
  <r>
    <n v="2478"/>
    <x v="2477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n v="79"/>
    <b v="1"/>
    <x v="4"/>
    <x v="14"/>
    <x v="1758"/>
  </r>
  <r>
    <n v="2479"/>
    <x v="2478"/>
    <s v="Fake Natives is headed on tour this summer. Help them fill their tank with fossil fuels."/>
    <x v="43"/>
    <x v="1709"/>
    <x v="0"/>
    <x v="0"/>
    <x v="0"/>
    <n v="1343440800"/>
    <n v="1342545994"/>
    <b v="0"/>
    <n v="16"/>
    <b v="1"/>
    <x v="4"/>
    <x v="14"/>
    <x v="1759"/>
  </r>
  <r>
    <n v="2480"/>
    <x v="2479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n v="8"/>
    <b v="1"/>
    <x v="4"/>
    <x v="14"/>
    <x v="404"/>
  </r>
  <r>
    <n v="2481"/>
    <x v="2480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n v="95"/>
    <b v="1"/>
    <x v="4"/>
    <x v="14"/>
    <x v="1760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n v="25"/>
    <b v="1"/>
    <x v="4"/>
    <x v="14"/>
    <x v="1665"/>
  </r>
  <r>
    <n v="2483"/>
    <x v="2482"/>
    <s v="Send Intangible Animal on our first West Coast Tour!!! The fate of the world rests in your hands."/>
    <x v="184"/>
    <x v="1711"/>
    <x v="0"/>
    <x v="0"/>
    <x v="0"/>
    <n v="1335891603"/>
    <n v="1330711203"/>
    <b v="0"/>
    <n v="19"/>
    <b v="1"/>
    <x v="4"/>
    <x v="14"/>
    <x v="1761"/>
  </r>
  <r>
    <n v="2484"/>
    <x v="2483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n v="90"/>
    <b v="1"/>
    <x v="4"/>
    <x v="14"/>
    <x v="1762"/>
  </r>
  <r>
    <n v="2485"/>
    <x v="2484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n v="41"/>
    <b v="1"/>
    <x v="4"/>
    <x v="14"/>
    <x v="1763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n v="30"/>
    <b v="1"/>
    <x v="4"/>
    <x v="14"/>
    <x v="1764"/>
  </r>
  <r>
    <n v="2487"/>
    <x v="2486"/>
    <s v="Raise enough money to fund the copyright cost for the full length indie rock record we spent the year recording."/>
    <x v="15"/>
    <x v="1714"/>
    <x v="0"/>
    <x v="0"/>
    <x v="0"/>
    <n v="1338083997"/>
    <n v="1335491997"/>
    <b v="0"/>
    <n v="38"/>
    <b v="1"/>
    <x v="4"/>
    <x v="14"/>
    <x v="1765"/>
  </r>
  <r>
    <n v="2488"/>
    <x v="2487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n v="65"/>
    <b v="1"/>
    <x v="4"/>
    <x v="14"/>
    <x v="1766"/>
  </r>
  <r>
    <n v="2489"/>
    <x v="2488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n v="75"/>
    <b v="1"/>
    <x v="4"/>
    <x v="14"/>
    <x v="1767"/>
  </r>
  <r>
    <n v="2490"/>
    <x v="2489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n v="16"/>
    <b v="1"/>
    <x v="4"/>
    <x v="14"/>
    <x v="1768"/>
  </r>
  <r>
    <n v="2491"/>
    <x v="2490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n v="10"/>
    <b v="1"/>
    <x v="4"/>
    <x v="14"/>
    <x v="1769"/>
  </r>
  <r>
    <n v="2492"/>
    <x v="2491"/>
    <s v="We're a band from Hawaii trying to produce our first EP and we need help!"/>
    <x v="20"/>
    <x v="661"/>
    <x v="0"/>
    <x v="0"/>
    <x v="0"/>
    <n v="1339840740"/>
    <n v="1335397188"/>
    <b v="0"/>
    <n v="27"/>
    <b v="1"/>
    <x v="4"/>
    <x v="14"/>
    <x v="1770"/>
  </r>
  <r>
    <n v="2493"/>
    <x v="2492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n v="259"/>
    <b v="1"/>
    <x v="4"/>
    <x v="14"/>
    <x v="1771"/>
  </r>
  <r>
    <n v="2494"/>
    <x v="2493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n v="39"/>
    <b v="1"/>
    <x v="4"/>
    <x v="14"/>
    <x v="1772"/>
  </r>
  <r>
    <n v="2495"/>
    <x v="2494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n v="42"/>
    <b v="1"/>
    <x v="4"/>
    <x v="14"/>
    <x v="1475"/>
  </r>
  <r>
    <n v="2496"/>
    <x v="2495"/>
    <s v="Be a part of making the first Lynn Haven album, &quot;Fair Weather Friends.&quot;"/>
    <x v="12"/>
    <x v="44"/>
    <x v="0"/>
    <x v="0"/>
    <x v="0"/>
    <n v="1364597692"/>
    <n v="1361577292"/>
    <b v="0"/>
    <n v="10"/>
    <b v="1"/>
    <x v="4"/>
    <x v="14"/>
    <x v="1773"/>
  </r>
  <r>
    <n v="2497"/>
    <x v="2496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n v="56"/>
    <b v="1"/>
    <x v="4"/>
    <x v="14"/>
    <x v="1774"/>
  </r>
  <r>
    <n v="2498"/>
    <x v="2497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n v="20"/>
    <b v="1"/>
    <x v="4"/>
    <x v="14"/>
    <x v="1775"/>
  </r>
  <r>
    <n v="2499"/>
    <x v="2498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n v="170"/>
    <b v="1"/>
    <x v="4"/>
    <x v="14"/>
    <x v="1776"/>
  </r>
  <r>
    <n v="2500"/>
    <x v="2499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n v="29"/>
    <b v="1"/>
    <x v="4"/>
    <x v="14"/>
    <x v="1777"/>
  </r>
  <r>
    <n v="2501"/>
    <x v="2500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n v="7"/>
    <b v="0"/>
    <x v="7"/>
    <x v="34"/>
    <x v="1778"/>
  </r>
  <r>
    <n v="2502"/>
    <x v="2501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n v="5"/>
    <b v="0"/>
    <x v="7"/>
    <x v="34"/>
    <x v="1779"/>
  </r>
  <r>
    <n v="2503"/>
    <x v="2502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n v="0"/>
    <b v="0"/>
    <x v="7"/>
    <x v="34"/>
    <x v="121"/>
  </r>
  <r>
    <n v="2504"/>
    <x v="2503"/>
    <s v="Halal Restaurant and Internet Cafe 20 percent of profits will go to building masjids."/>
    <x v="19"/>
    <x v="117"/>
    <x v="2"/>
    <x v="0"/>
    <x v="0"/>
    <n v="1416014534"/>
    <n v="1413418934"/>
    <b v="0"/>
    <n v="0"/>
    <b v="0"/>
    <x v="7"/>
    <x v="34"/>
    <x v="121"/>
  </r>
  <r>
    <n v="2505"/>
    <x v="2504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n v="0"/>
    <b v="0"/>
    <x v="7"/>
    <x v="34"/>
    <x v="121"/>
  </r>
  <r>
    <n v="2506"/>
    <x v="2505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n v="2"/>
    <b v="0"/>
    <x v="7"/>
    <x v="34"/>
    <x v="2"/>
  </r>
  <r>
    <n v="2507"/>
    <x v="2506"/>
    <s v="Unique dishes for a unique city!."/>
    <x v="350"/>
    <x v="117"/>
    <x v="2"/>
    <x v="0"/>
    <x v="0"/>
    <n v="1431308704"/>
    <n v="1428716704"/>
    <b v="0"/>
    <n v="0"/>
    <b v="0"/>
    <x v="7"/>
    <x v="34"/>
    <x v="121"/>
  </r>
  <r>
    <n v="2508"/>
    <x v="2507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n v="0"/>
    <b v="0"/>
    <x v="7"/>
    <x v="34"/>
    <x v="121"/>
  </r>
  <r>
    <n v="2509"/>
    <x v="2508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n v="28"/>
    <b v="0"/>
    <x v="7"/>
    <x v="34"/>
    <x v="669"/>
  </r>
  <r>
    <n v="2510"/>
    <x v="2509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n v="2"/>
    <b v="0"/>
    <x v="7"/>
    <x v="34"/>
    <x v="822"/>
  </r>
  <r>
    <n v="2511"/>
    <x v="2510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n v="0"/>
    <b v="0"/>
    <x v="7"/>
    <x v="34"/>
    <x v="121"/>
  </r>
  <r>
    <n v="2512"/>
    <x v="2511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n v="0"/>
    <b v="0"/>
    <x v="7"/>
    <x v="34"/>
    <x v="121"/>
  </r>
  <r>
    <n v="2513"/>
    <x v="2512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n v="0"/>
    <b v="0"/>
    <x v="7"/>
    <x v="34"/>
    <x v="121"/>
  </r>
  <r>
    <n v="2514"/>
    <x v="2513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n v="4"/>
    <b v="0"/>
    <x v="7"/>
    <x v="34"/>
    <x v="1780"/>
  </r>
  <r>
    <n v="2515"/>
    <x v="2514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n v="12"/>
    <b v="0"/>
    <x v="7"/>
    <x v="34"/>
    <x v="1781"/>
  </r>
  <r>
    <n v="2516"/>
    <x v="2515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n v="0"/>
    <b v="0"/>
    <x v="7"/>
    <x v="34"/>
    <x v="121"/>
  </r>
  <r>
    <n v="2517"/>
    <x v="2516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n v="33"/>
    <b v="0"/>
    <x v="7"/>
    <x v="34"/>
    <x v="1782"/>
  </r>
  <r>
    <n v="2518"/>
    <x v="2517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n v="0"/>
    <b v="0"/>
    <x v="7"/>
    <x v="34"/>
    <x v="121"/>
  </r>
  <r>
    <n v="2519"/>
    <x v="2518"/>
    <s v="Better than your mom's, better than Cracker Barrel, only at Kelli's Kitchen (all from scratch)."/>
    <x v="60"/>
    <x v="654"/>
    <x v="2"/>
    <x v="0"/>
    <x v="0"/>
    <n v="1405741404"/>
    <n v="1403149404"/>
    <b v="0"/>
    <n v="4"/>
    <b v="0"/>
    <x v="7"/>
    <x v="34"/>
    <x v="1783"/>
  </r>
  <r>
    <n v="2520"/>
    <x v="2519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n v="0"/>
    <b v="0"/>
    <x v="7"/>
    <x v="34"/>
    <x v="121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n v="132"/>
    <b v="1"/>
    <x v="4"/>
    <x v="35"/>
    <x v="1784"/>
  </r>
  <r>
    <n v="2522"/>
    <x v="2521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n v="27"/>
    <b v="1"/>
    <x v="4"/>
    <x v="35"/>
    <x v="1785"/>
  </r>
  <r>
    <n v="2523"/>
    <x v="2522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n v="26"/>
    <b v="1"/>
    <x v="4"/>
    <x v="35"/>
    <x v="1786"/>
  </r>
  <r>
    <n v="2524"/>
    <x v="2523"/>
    <s v="We're bringing some of our favorite music from the past 10 years to disc for the first time ever."/>
    <x v="51"/>
    <x v="1731"/>
    <x v="0"/>
    <x v="0"/>
    <x v="0"/>
    <n v="1419136200"/>
    <n v="1416338557"/>
    <b v="0"/>
    <n v="43"/>
    <b v="1"/>
    <x v="4"/>
    <x v="35"/>
    <x v="1787"/>
  </r>
  <r>
    <n v="2525"/>
    <x v="2524"/>
    <s v="Husband and wife operatic team specializing in German opera. Fundraising for an audition tour of Germany."/>
    <x v="6"/>
    <x v="1732"/>
    <x v="0"/>
    <x v="0"/>
    <x v="0"/>
    <n v="1340914571"/>
    <n v="1338322571"/>
    <b v="0"/>
    <n v="80"/>
    <b v="1"/>
    <x v="4"/>
    <x v="35"/>
    <x v="1788"/>
  </r>
  <r>
    <n v="2526"/>
    <x v="2525"/>
    <s v="New music and arrangements, amazing sound, brass chamber music at the highest level!  Be a part of our community!"/>
    <x v="23"/>
    <x v="1733"/>
    <x v="0"/>
    <x v="0"/>
    <x v="0"/>
    <n v="1418014740"/>
    <n v="1415585474"/>
    <b v="0"/>
    <n v="33"/>
    <b v="1"/>
    <x v="4"/>
    <x v="35"/>
    <x v="1789"/>
  </r>
  <r>
    <n v="2527"/>
    <x v="2526"/>
    <s v="Five Programs of Benjamin Britten's vocal works featuring over 20 extraordinary vocalists and pianists."/>
    <x v="23"/>
    <x v="1734"/>
    <x v="0"/>
    <x v="0"/>
    <x v="0"/>
    <n v="1382068740"/>
    <n v="1380477691"/>
    <b v="0"/>
    <n v="71"/>
    <b v="1"/>
    <x v="4"/>
    <x v="35"/>
    <x v="212"/>
  </r>
  <r>
    <n v="2528"/>
    <x v="2527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n v="81"/>
    <b v="1"/>
    <x v="4"/>
    <x v="35"/>
    <x v="1790"/>
  </r>
  <r>
    <n v="2529"/>
    <x v="2528"/>
    <s v="Opera. Short. New."/>
    <x v="12"/>
    <x v="1736"/>
    <x v="0"/>
    <x v="0"/>
    <x v="0"/>
    <n v="1332636975"/>
    <n v="1328752575"/>
    <b v="0"/>
    <n v="76"/>
    <b v="1"/>
    <x v="4"/>
    <x v="35"/>
    <x v="1791"/>
  </r>
  <r>
    <n v="2530"/>
    <x v="2529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n v="48"/>
    <b v="1"/>
    <x v="4"/>
    <x v="35"/>
    <x v="1792"/>
  </r>
  <r>
    <n v="2531"/>
    <x v="2530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n v="61"/>
    <b v="1"/>
    <x v="4"/>
    <x v="35"/>
    <x v="1793"/>
  </r>
  <r>
    <n v="2532"/>
    <x v="2531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n v="60"/>
    <b v="1"/>
    <x v="4"/>
    <x v="35"/>
    <x v="1794"/>
  </r>
  <r>
    <n v="2533"/>
    <x v="2532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n v="136"/>
    <b v="1"/>
    <x v="4"/>
    <x v="35"/>
    <x v="772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n v="14"/>
    <b v="1"/>
    <x v="4"/>
    <x v="35"/>
    <x v="1795"/>
  </r>
  <r>
    <n v="2535"/>
    <x v="2534"/>
    <s v="Mark Hayes: Requiem Recording"/>
    <x v="22"/>
    <x v="1741"/>
    <x v="0"/>
    <x v="0"/>
    <x v="0"/>
    <n v="1417463945"/>
    <n v="1414781945"/>
    <b v="0"/>
    <n v="78"/>
    <b v="1"/>
    <x v="4"/>
    <x v="35"/>
    <x v="1796"/>
  </r>
  <r>
    <n v="2536"/>
    <x v="2535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n v="4"/>
    <b v="1"/>
    <x v="4"/>
    <x v="35"/>
    <x v="1797"/>
  </r>
  <r>
    <n v="2537"/>
    <x v="2536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n v="11"/>
    <b v="1"/>
    <x v="4"/>
    <x v="35"/>
    <x v="101"/>
  </r>
  <r>
    <n v="2538"/>
    <x v="2537"/>
    <s v="I will record 2 of Tomaso Albinoni's concertos for 2 oboes playing both parts myself."/>
    <x v="102"/>
    <x v="1743"/>
    <x v="0"/>
    <x v="0"/>
    <x v="0"/>
    <n v="1361681940"/>
    <n v="1359029661"/>
    <b v="0"/>
    <n v="185"/>
    <b v="1"/>
    <x v="4"/>
    <x v="35"/>
    <x v="1798"/>
  </r>
  <r>
    <n v="2539"/>
    <x v="2538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n v="59"/>
    <b v="1"/>
    <x v="4"/>
    <x v="35"/>
    <x v="1799"/>
  </r>
  <r>
    <n v="2540"/>
    <x v="2539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n v="27"/>
    <b v="1"/>
    <x v="4"/>
    <x v="35"/>
    <x v="1800"/>
  </r>
  <r>
    <n v="2541"/>
    <x v="2540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n v="63"/>
    <b v="1"/>
    <x v="4"/>
    <x v="35"/>
    <x v="35"/>
  </r>
  <r>
    <n v="2542"/>
    <x v="2541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n v="13"/>
    <b v="1"/>
    <x v="4"/>
    <x v="35"/>
    <x v="1801"/>
  </r>
  <r>
    <n v="2543"/>
    <x v="2542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n v="13"/>
    <b v="1"/>
    <x v="4"/>
    <x v="35"/>
    <x v="1802"/>
  </r>
  <r>
    <n v="2544"/>
    <x v="2543"/>
    <s v="Bringing choral music and performance opportunities to under-served youth in West Philadelphia"/>
    <x v="10"/>
    <x v="1749"/>
    <x v="0"/>
    <x v="0"/>
    <x v="0"/>
    <n v="1341750569"/>
    <n v="1339158569"/>
    <b v="0"/>
    <n v="57"/>
    <b v="1"/>
    <x v="4"/>
    <x v="35"/>
    <x v="1803"/>
  </r>
  <r>
    <n v="2545"/>
    <x v="2544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n v="61"/>
    <b v="1"/>
    <x v="4"/>
    <x v="35"/>
    <x v="1804"/>
  </r>
  <r>
    <n v="2546"/>
    <x v="2545"/>
    <s v="We want to release an album of choral music by acclaimed Finnish composer Jaakko MÃ¤ntyjÃ¤rvi in 2014"/>
    <x v="8"/>
    <x v="1751"/>
    <x v="0"/>
    <x v="0"/>
    <x v="0"/>
    <n v="1380949200"/>
    <n v="1378586179"/>
    <b v="0"/>
    <n v="65"/>
    <b v="1"/>
    <x v="4"/>
    <x v="35"/>
    <x v="1805"/>
  </r>
  <r>
    <n v="2547"/>
    <x v="2546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n v="134"/>
    <b v="1"/>
    <x v="4"/>
    <x v="35"/>
    <x v="1806"/>
  </r>
  <r>
    <n v="2548"/>
    <x v="2547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n v="37"/>
    <b v="1"/>
    <x v="4"/>
    <x v="35"/>
    <x v="1807"/>
  </r>
  <r>
    <n v="2549"/>
    <x v="2548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n v="37"/>
    <b v="1"/>
    <x v="4"/>
    <x v="35"/>
    <x v="1808"/>
  </r>
  <r>
    <n v="2550"/>
    <x v="2549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n v="150"/>
    <b v="1"/>
    <x v="4"/>
    <x v="35"/>
    <x v="1809"/>
  </r>
  <r>
    <n v="2551"/>
    <x v="2550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n v="56"/>
    <b v="1"/>
    <x v="4"/>
    <x v="35"/>
    <x v="1810"/>
  </r>
  <r>
    <n v="2552"/>
    <x v="2551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n v="18"/>
    <b v="1"/>
    <x v="4"/>
    <x v="35"/>
    <x v="1811"/>
  </r>
  <r>
    <n v="2553"/>
    <x v="2552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n v="60"/>
    <b v="1"/>
    <x v="4"/>
    <x v="35"/>
    <x v="1812"/>
  </r>
  <r>
    <n v="2554"/>
    <x v="2553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n v="67"/>
    <b v="1"/>
    <x v="4"/>
    <x v="35"/>
    <x v="1813"/>
  </r>
  <r>
    <n v="2555"/>
    <x v="2554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n v="35"/>
    <b v="1"/>
    <x v="4"/>
    <x v="35"/>
    <x v="1814"/>
  </r>
  <r>
    <n v="2556"/>
    <x v="2555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n v="34"/>
    <b v="1"/>
    <x v="4"/>
    <x v="35"/>
    <x v="1815"/>
  </r>
  <r>
    <n v="2557"/>
    <x v="2556"/>
    <s v="Raising money for our concert tour of Switzerland and Germany in June/July 2014"/>
    <x v="42"/>
    <x v="1761"/>
    <x v="0"/>
    <x v="1"/>
    <x v="1"/>
    <n v="1400176386"/>
    <n v="1397584386"/>
    <b v="0"/>
    <n v="36"/>
    <b v="1"/>
    <x v="4"/>
    <x v="35"/>
    <x v="1816"/>
  </r>
  <r>
    <n v="2558"/>
    <x v="2557"/>
    <s v="The Hopkins Sinfonia is looking for your support to run our 2015 Season made up of five concerts."/>
    <x v="21"/>
    <x v="1762"/>
    <x v="0"/>
    <x v="2"/>
    <x v="2"/>
    <n v="1430488740"/>
    <n v="1427747906"/>
    <b v="0"/>
    <n v="18"/>
    <b v="1"/>
    <x v="4"/>
    <x v="35"/>
    <x v="1817"/>
  </r>
  <r>
    <n v="2559"/>
    <x v="2558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n v="25"/>
    <b v="1"/>
    <x v="4"/>
    <x v="35"/>
    <x v="1818"/>
  </r>
  <r>
    <n v="2560"/>
    <x v="2559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n v="21"/>
    <b v="1"/>
    <x v="4"/>
    <x v="35"/>
    <x v="1819"/>
  </r>
  <r>
    <n v="2561"/>
    <x v="2560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n v="0"/>
    <b v="0"/>
    <x v="7"/>
    <x v="19"/>
    <x v="121"/>
  </r>
  <r>
    <n v="2562"/>
    <x v="2561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n v="3"/>
    <b v="0"/>
    <x v="7"/>
    <x v="19"/>
    <x v="380"/>
  </r>
  <r>
    <n v="2563"/>
    <x v="2562"/>
    <s v="Michigan based bubble tea and specialty ice cream food truck"/>
    <x v="22"/>
    <x v="117"/>
    <x v="1"/>
    <x v="0"/>
    <x v="0"/>
    <n v="1438226451"/>
    <n v="1433042451"/>
    <b v="0"/>
    <n v="0"/>
    <b v="0"/>
    <x v="7"/>
    <x v="19"/>
    <x v="121"/>
  </r>
  <r>
    <n v="2564"/>
    <x v="2563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n v="0"/>
    <b v="0"/>
    <x v="7"/>
    <x v="19"/>
    <x v="121"/>
  </r>
  <r>
    <n v="2565"/>
    <x v="2564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n v="1"/>
    <b v="0"/>
    <x v="7"/>
    <x v="19"/>
    <x v="101"/>
  </r>
  <r>
    <n v="2566"/>
    <x v="2565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n v="0"/>
    <b v="0"/>
    <x v="7"/>
    <x v="19"/>
    <x v="121"/>
  </r>
  <r>
    <n v="2567"/>
    <x v="2566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n v="2"/>
    <b v="0"/>
    <x v="7"/>
    <x v="19"/>
    <x v="88"/>
  </r>
  <r>
    <n v="2568"/>
    <x v="2567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n v="1"/>
    <b v="0"/>
    <x v="7"/>
    <x v="19"/>
    <x v="73"/>
  </r>
  <r>
    <n v="2569"/>
    <x v="2568"/>
    <s v="With your help, I would be able to get a truck and start the process of getting it ready for the 2016 season."/>
    <x v="115"/>
    <x v="1011"/>
    <x v="1"/>
    <x v="0"/>
    <x v="0"/>
    <n v="1442457112"/>
    <n v="1439865112"/>
    <b v="0"/>
    <n v="2"/>
    <b v="0"/>
    <x v="7"/>
    <x v="19"/>
    <x v="1820"/>
  </r>
  <r>
    <n v="2570"/>
    <x v="2569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n v="2"/>
    <b v="0"/>
    <x v="7"/>
    <x v="19"/>
    <x v="1821"/>
  </r>
  <r>
    <n v="2571"/>
    <x v="2570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n v="4"/>
    <b v="0"/>
    <x v="7"/>
    <x v="19"/>
    <x v="368"/>
  </r>
  <r>
    <n v="2572"/>
    <x v="2571"/>
    <s v="Mesquite smoked brisket nachos, food truck style, with homemade salsa to make your taste buds dance."/>
    <x v="11"/>
    <x v="117"/>
    <x v="1"/>
    <x v="0"/>
    <x v="0"/>
    <n v="1428893517"/>
    <n v="1426301517"/>
    <b v="0"/>
    <n v="0"/>
    <b v="0"/>
    <x v="7"/>
    <x v="19"/>
    <x v="121"/>
  </r>
  <r>
    <n v="2573"/>
    <x v="2572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n v="0"/>
    <b v="0"/>
    <x v="7"/>
    <x v="19"/>
    <x v="121"/>
  </r>
  <r>
    <n v="2574"/>
    <x v="2573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n v="0"/>
    <b v="0"/>
    <x v="7"/>
    <x v="19"/>
    <x v="121"/>
  </r>
  <r>
    <n v="2575"/>
    <x v="2574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n v="0"/>
    <b v="0"/>
    <x v="7"/>
    <x v="19"/>
    <x v="121"/>
  </r>
  <r>
    <n v="2576"/>
    <x v="2575"/>
    <s v="A New Twist with an American and Philippine fast food Mobile Trailer."/>
    <x v="3"/>
    <x v="117"/>
    <x v="1"/>
    <x v="0"/>
    <x v="0"/>
    <n v="1428707647"/>
    <n v="1424823247"/>
    <b v="0"/>
    <n v="0"/>
    <b v="0"/>
    <x v="7"/>
    <x v="19"/>
    <x v="121"/>
  </r>
  <r>
    <n v="2577"/>
    <x v="2576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n v="0"/>
    <b v="0"/>
    <x v="7"/>
    <x v="19"/>
    <x v="121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n v="0"/>
    <b v="0"/>
    <x v="7"/>
    <x v="19"/>
    <x v="121"/>
  </r>
  <r>
    <n v="2579"/>
    <x v="2578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n v="12"/>
    <b v="0"/>
    <x v="7"/>
    <x v="19"/>
    <x v="1822"/>
  </r>
  <r>
    <n v="2580"/>
    <x v="2579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n v="2"/>
    <b v="0"/>
    <x v="7"/>
    <x v="19"/>
    <x v="156"/>
  </r>
  <r>
    <n v="2581"/>
    <x v="2580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n v="11"/>
    <b v="0"/>
    <x v="7"/>
    <x v="19"/>
    <x v="1823"/>
  </r>
  <r>
    <n v="2582"/>
    <x v="2581"/>
    <s v="The place where chicken meets liquor for the first time!"/>
    <x v="161"/>
    <x v="116"/>
    <x v="2"/>
    <x v="0"/>
    <x v="0"/>
    <n v="1477784634"/>
    <n v="1475192634"/>
    <b v="0"/>
    <n v="1"/>
    <b v="0"/>
    <x v="7"/>
    <x v="19"/>
    <x v="120"/>
  </r>
  <r>
    <n v="2583"/>
    <x v="2582"/>
    <s v="Crazy Daisy will become the newest member of the food truck distributors in Kansas City, Missouri."/>
    <x v="28"/>
    <x v="139"/>
    <x v="2"/>
    <x v="0"/>
    <x v="0"/>
    <n v="1426526880"/>
    <n v="1421346480"/>
    <b v="0"/>
    <n v="5"/>
    <b v="0"/>
    <x v="7"/>
    <x v="19"/>
    <x v="120"/>
  </r>
  <r>
    <n v="2584"/>
    <x v="2583"/>
    <s v="Bringing quality food to the masses using local premium ingredients, but at a food truck price!"/>
    <x v="3"/>
    <x v="117"/>
    <x v="2"/>
    <x v="0"/>
    <x v="0"/>
    <n v="1434341369"/>
    <n v="1431749369"/>
    <b v="0"/>
    <n v="0"/>
    <b v="0"/>
    <x v="7"/>
    <x v="19"/>
    <x v="121"/>
  </r>
  <r>
    <n v="2585"/>
    <x v="2584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n v="1"/>
    <b v="0"/>
    <x v="7"/>
    <x v="19"/>
    <x v="73"/>
  </r>
  <r>
    <n v="2586"/>
    <x v="2585"/>
    <s v="I would like to bring fresh salad and food to the streets of London at a reasonable price."/>
    <x v="9"/>
    <x v="139"/>
    <x v="2"/>
    <x v="1"/>
    <x v="1"/>
    <n v="1451030136"/>
    <n v="1448438136"/>
    <b v="0"/>
    <n v="1"/>
    <b v="0"/>
    <x v="7"/>
    <x v="19"/>
    <x v="144"/>
  </r>
  <r>
    <n v="2587"/>
    <x v="2586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n v="6"/>
    <b v="0"/>
    <x v="7"/>
    <x v="19"/>
    <x v="1824"/>
  </r>
  <r>
    <n v="2588"/>
    <x v="2587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n v="8"/>
    <b v="0"/>
    <x v="7"/>
    <x v="19"/>
    <x v="1825"/>
  </r>
  <r>
    <n v="2589"/>
    <x v="2588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n v="1"/>
    <b v="0"/>
    <x v="7"/>
    <x v="19"/>
    <x v="144"/>
  </r>
  <r>
    <n v="2590"/>
    <x v="2589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n v="0"/>
    <b v="0"/>
    <x v="7"/>
    <x v="19"/>
    <x v="121"/>
  </r>
  <r>
    <n v="2591"/>
    <x v="2590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n v="2"/>
    <b v="0"/>
    <x v="7"/>
    <x v="19"/>
    <x v="31"/>
  </r>
  <r>
    <n v="2592"/>
    <x v="2591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n v="1"/>
    <b v="0"/>
    <x v="7"/>
    <x v="19"/>
    <x v="73"/>
  </r>
  <r>
    <n v="2593"/>
    <x v="2592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n v="0"/>
    <b v="0"/>
    <x v="7"/>
    <x v="19"/>
    <x v="121"/>
  </r>
  <r>
    <n v="2594"/>
    <x v="2593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n v="1"/>
    <b v="0"/>
    <x v="7"/>
    <x v="19"/>
    <x v="120"/>
  </r>
  <r>
    <n v="2595"/>
    <x v="2594"/>
    <s v="Looking to put the best baked goods in Bowling Green on wheels"/>
    <x v="36"/>
    <x v="1767"/>
    <x v="2"/>
    <x v="0"/>
    <x v="0"/>
    <n v="1487915500"/>
    <n v="1485323500"/>
    <b v="0"/>
    <n v="19"/>
    <b v="0"/>
    <x v="7"/>
    <x v="19"/>
    <x v="1826"/>
  </r>
  <r>
    <n v="2596"/>
    <x v="2595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n v="27"/>
    <b v="0"/>
    <x v="7"/>
    <x v="19"/>
    <x v="1827"/>
  </r>
  <r>
    <n v="2597"/>
    <x v="2596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n v="7"/>
    <b v="0"/>
    <x v="7"/>
    <x v="19"/>
    <x v="1828"/>
  </r>
  <r>
    <n v="2598"/>
    <x v="2597"/>
    <s v="I'm ready to make Tulsa happy and aware that love and kindness go hand in hand with good food!"/>
    <x v="9"/>
    <x v="1769"/>
    <x v="2"/>
    <x v="0"/>
    <x v="0"/>
    <n v="1443039001"/>
    <n v="1440447001"/>
    <b v="0"/>
    <n v="14"/>
    <b v="0"/>
    <x v="7"/>
    <x v="19"/>
    <x v="1829"/>
  </r>
  <r>
    <n v="2599"/>
    <x v="2598"/>
    <s v="The Empty Ramekins Catering Group is looking for your help to start up in Miami Florida!!!!"/>
    <x v="354"/>
    <x v="456"/>
    <x v="2"/>
    <x v="0"/>
    <x v="0"/>
    <n v="1407089147"/>
    <n v="1403201147"/>
    <b v="0"/>
    <n v="5"/>
    <b v="0"/>
    <x v="7"/>
    <x v="19"/>
    <x v="656"/>
  </r>
  <r>
    <n v="2600"/>
    <x v="2599"/>
    <s v="On Sunday November 8, 2015 our food truck burned to the ground. Please help us get rebuilt."/>
    <x v="63"/>
    <x v="1505"/>
    <x v="2"/>
    <x v="0"/>
    <x v="0"/>
    <n v="1458938200"/>
    <n v="1453757800"/>
    <b v="0"/>
    <n v="30"/>
    <b v="0"/>
    <x v="7"/>
    <x v="19"/>
    <x v="1830"/>
  </r>
  <r>
    <n v="2601"/>
    <x v="2600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n v="151"/>
    <b v="1"/>
    <x v="2"/>
    <x v="36"/>
    <x v="95"/>
  </r>
  <r>
    <n v="2602"/>
    <x v="2601"/>
    <s v="Three screen-printed posters celebrating the most popular and most notable interplanetary robotic space missions."/>
    <x v="14"/>
    <x v="1771"/>
    <x v="0"/>
    <x v="0"/>
    <x v="0"/>
    <n v="1415827200"/>
    <n v="1412358968"/>
    <b v="1"/>
    <n v="489"/>
    <b v="1"/>
    <x v="2"/>
    <x v="36"/>
    <x v="1831"/>
  </r>
  <r>
    <n v="2603"/>
    <x v="2602"/>
    <s v="I will be building a mock space station and simulate living on Mars for two weeks."/>
    <x v="257"/>
    <x v="702"/>
    <x v="0"/>
    <x v="0"/>
    <x v="0"/>
    <n v="1387835654"/>
    <n v="1386626054"/>
    <b v="1"/>
    <n v="50"/>
    <b v="1"/>
    <x v="2"/>
    <x v="36"/>
    <x v="1832"/>
  </r>
  <r>
    <n v="2604"/>
    <x v="2603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n v="321"/>
    <b v="1"/>
    <x v="2"/>
    <x v="36"/>
    <x v="1833"/>
  </r>
  <r>
    <n v="2605"/>
    <x v="2604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n v="1762"/>
    <b v="1"/>
    <x v="2"/>
    <x v="36"/>
    <x v="1834"/>
  </r>
  <r>
    <n v="2606"/>
    <x v="2605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n v="385"/>
    <b v="1"/>
    <x v="2"/>
    <x v="36"/>
    <x v="1835"/>
  </r>
  <r>
    <n v="2607"/>
    <x v="2606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n v="398"/>
    <b v="1"/>
    <x v="2"/>
    <x v="36"/>
    <x v="799"/>
  </r>
  <r>
    <n v="2608"/>
    <x v="2607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n v="304"/>
    <b v="1"/>
    <x v="2"/>
    <x v="36"/>
    <x v="1836"/>
  </r>
  <r>
    <n v="2609"/>
    <x v="2608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n v="676"/>
    <b v="1"/>
    <x v="2"/>
    <x v="36"/>
    <x v="1837"/>
  </r>
  <r>
    <n v="2610"/>
    <x v="2609"/>
    <s v="Preserve the telescope that Clyde Tombaugh used to discover Pluto for generations to come!"/>
    <x v="355"/>
    <x v="1778"/>
    <x v="0"/>
    <x v="0"/>
    <x v="0"/>
    <n v="1471849140"/>
    <n v="1468444125"/>
    <b v="1"/>
    <n v="577"/>
    <b v="1"/>
    <x v="2"/>
    <x v="36"/>
    <x v="1838"/>
  </r>
  <r>
    <n v="2611"/>
    <x v="2610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n v="3663"/>
    <b v="1"/>
    <x v="2"/>
    <x v="36"/>
    <x v="1839"/>
  </r>
  <r>
    <n v="2612"/>
    <x v="2611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n v="294"/>
    <b v="1"/>
    <x v="2"/>
    <x v="36"/>
    <x v="700"/>
  </r>
  <r>
    <n v="2613"/>
    <x v="2612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n v="28"/>
    <b v="1"/>
    <x v="2"/>
    <x v="36"/>
    <x v="1840"/>
  </r>
  <r>
    <n v="2614"/>
    <x v="2613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n v="100"/>
    <b v="1"/>
    <x v="2"/>
    <x v="36"/>
    <x v="1841"/>
  </r>
  <r>
    <n v="2615"/>
    <x v="2614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n v="72"/>
    <b v="1"/>
    <x v="2"/>
    <x v="36"/>
    <x v="1842"/>
  </r>
  <r>
    <n v="2616"/>
    <x v="2615"/>
    <s v="Production of variously-sized deployable models of NASA's James Webb Space Telescope to promote hands-on learning."/>
    <x v="31"/>
    <x v="1784"/>
    <x v="0"/>
    <x v="0"/>
    <x v="0"/>
    <n v="1440546729"/>
    <n v="1437954729"/>
    <b v="1"/>
    <n v="238"/>
    <b v="1"/>
    <x v="2"/>
    <x v="36"/>
    <x v="1843"/>
  </r>
  <r>
    <n v="2617"/>
    <x v="2616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n v="159"/>
    <b v="1"/>
    <x v="2"/>
    <x v="36"/>
    <x v="1844"/>
  </r>
  <r>
    <n v="2618"/>
    <x v="2617"/>
    <s v="LTD ED COLLECTIBLE SPACE ART FEAT. ASTRONAUTS"/>
    <x v="36"/>
    <x v="1786"/>
    <x v="0"/>
    <x v="0"/>
    <x v="0"/>
    <n v="1449000061"/>
    <n v="1443812461"/>
    <b v="1"/>
    <n v="77"/>
    <b v="1"/>
    <x v="2"/>
    <x v="36"/>
    <x v="1845"/>
  </r>
  <r>
    <n v="2619"/>
    <x v="2618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n v="53"/>
    <b v="1"/>
    <x v="2"/>
    <x v="36"/>
    <x v="1341"/>
  </r>
  <r>
    <n v="2620"/>
    <x v="2619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n v="1251"/>
    <b v="1"/>
    <x v="2"/>
    <x v="36"/>
    <x v="1846"/>
  </r>
  <r>
    <n v="2621"/>
    <x v="2620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n v="465"/>
    <b v="1"/>
    <x v="2"/>
    <x v="36"/>
    <x v="1847"/>
  </r>
  <r>
    <n v="2622"/>
    <x v="2621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n v="74"/>
    <b v="1"/>
    <x v="2"/>
    <x v="36"/>
    <x v="1848"/>
  </r>
  <r>
    <n v="2623"/>
    <x v="2622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n v="62"/>
    <b v="1"/>
    <x v="2"/>
    <x v="36"/>
    <x v="1849"/>
  </r>
  <r>
    <n v="2624"/>
    <x v="2623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n v="3468"/>
    <b v="1"/>
    <x v="2"/>
    <x v="36"/>
    <x v="905"/>
  </r>
  <r>
    <n v="2625"/>
    <x v="2624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n v="52"/>
    <b v="1"/>
    <x v="2"/>
    <x v="36"/>
    <x v="1850"/>
  </r>
  <r>
    <n v="2626"/>
    <x v="2625"/>
    <s v="Support the accreditation of our online STEM Mentoring Program with the International Mentoring Association"/>
    <x v="30"/>
    <x v="1794"/>
    <x v="0"/>
    <x v="0"/>
    <x v="0"/>
    <n v="1433343869"/>
    <n v="1430751869"/>
    <b v="0"/>
    <n v="50"/>
    <b v="1"/>
    <x v="2"/>
    <x v="36"/>
    <x v="150"/>
  </r>
  <r>
    <n v="2627"/>
    <x v="2626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n v="45"/>
    <b v="1"/>
    <x v="2"/>
    <x v="36"/>
    <x v="1851"/>
  </r>
  <r>
    <n v="2628"/>
    <x v="2627"/>
    <s v="A high school freshman is sending pie into space and you can be a part of it.  GO SCIENCE!!!"/>
    <x v="357"/>
    <x v="1796"/>
    <x v="0"/>
    <x v="0"/>
    <x v="0"/>
    <n v="1417389067"/>
    <n v="1415661067"/>
    <b v="0"/>
    <n v="21"/>
    <b v="1"/>
    <x v="2"/>
    <x v="36"/>
    <x v="1852"/>
  </r>
  <r>
    <n v="2629"/>
    <x v="2628"/>
    <s v="The first international contest to let students shape the future of interstellar travel."/>
    <x v="10"/>
    <x v="1797"/>
    <x v="0"/>
    <x v="1"/>
    <x v="1"/>
    <n v="1431608122"/>
    <n v="1429016122"/>
    <b v="0"/>
    <n v="100"/>
    <b v="1"/>
    <x v="2"/>
    <x v="36"/>
    <x v="1853"/>
  </r>
  <r>
    <n v="2630"/>
    <x v="2629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n v="81"/>
    <b v="1"/>
    <x v="2"/>
    <x v="36"/>
    <x v="1854"/>
  </r>
  <r>
    <n v="2631"/>
    <x v="2630"/>
    <s v="Starship Congress 2015 is a deep-space &amp; interstellar science summit staged by Icarus Interstellar."/>
    <x v="22"/>
    <x v="1799"/>
    <x v="0"/>
    <x v="0"/>
    <x v="0"/>
    <n v="1440907427"/>
    <n v="1438488227"/>
    <b v="0"/>
    <n v="286"/>
    <b v="1"/>
    <x v="2"/>
    <x v="36"/>
    <x v="1855"/>
  </r>
  <r>
    <n v="2632"/>
    <x v="2631"/>
    <s v="Students from 3 universities are designing a dual stage rocket to test experimental rocket technology."/>
    <x v="358"/>
    <x v="1800"/>
    <x v="0"/>
    <x v="0"/>
    <x v="0"/>
    <n v="1464485339"/>
    <n v="1462325339"/>
    <b v="0"/>
    <n v="42"/>
    <b v="1"/>
    <x v="2"/>
    <x v="36"/>
    <x v="1856"/>
  </r>
  <r>
    <n v="2633"/>
    <x v="2632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n v="199"/>
    <b v="1"/>
    <x v="2"/>
    <x v="36"/>
    <x v="1857"/>
  </r>
  <r>
    <n v="2634"/>
    <x v="2633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n v="25"/>
    <b v="1"/>
    <x v="2"/>
    <x v="36"/>
    <x v="1858"/>
  </r>
  <r>
    <n v="2635"/>
    <x v="2634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n v="84"/>
    <b v="1"/>
    <x v="2"/>
    <x v="36"/>
    <x v="1859"/>
  </r>
  <r>
    <n v="2636"/>
    <x v="2635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n v="50"/>
    <b v="1"/>
    <x v="2"/>
    <x v="36"/>
    <x v="1860"/>
  </r>
  <r>
    <n v="2637"/>
    <x v="2636"/>
    <s v="Help us collect the data to solve the mystery of the century: Is light slowing down?"/>
    <x v="2"/>
    <x v="1805"/>
    <x v="0"/>
    <x v="0"/>
    <x v="0"/>
    <n v="1476277875"/>
    <n v="1474895475"/>
    <b v="0"/>
    <n v="26"/>
    <b v="1"/>
    <x v="2"/>
    <x v="36"/>
    <x v="1861"/>
  </r>
  <r>
    <n v="2638"/>
    <x v="2637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n v="14"/>
    <b v="1"/>
    <x v="2"/>
    <x v="36"/>
    <x v="1862"/>
  </r>
  <r>
    <n v="2639"/>
    <x v="2638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n v="49"/>
    <b v="1"/>
    <x v="2"/>
    <x v="36"/>
    <x v="1863"/>
  </r>
  <r>
    <n v="2640"/>
    <x v="2639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n v="69"/>
    <b v="1"/>
    <x v="2"/>
    <x v="36"/>
    <x v="1864"/>
  </r>
  <r>
    <n v="2641"/>
    <x v="2640"/>
    <s v="Building a Flying saucer that has Artificial Intelligent made from sea shell."/>
    <x v="15"/>
    <x v="493"/>
    <x v="2"/>
    <x v="0"/>
    <x v="0"/>
    <n v="1410811740"/>
    <n v="1409341863"/>
    <b v="0"/>
    <n v="1"/>
    <b v="0"/>
    <x v="2"/>
    <x v="36"/>
    <x v="2"/>
  </r>
  <r>
    <n v="2642"/>
    <x v="2641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n v="0"/>
    <b v="0"/>
    <x v="2"/>
    <x v="36"/>
    <x v="121"/>
  </r>
  <r>
    <n v="2643"/>
    <x v="2642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n v="1501"/>
    <b v="0"/>
    <x v="2"/>
    <x v="36"/>
    <x v="1865"/>
  </r>
  <r>
    <n v="2644"/>
    <x v="2643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n v="52"/>
    <b v="0"/>
    <x v="2"/>
    <x v="36"/>
    <x v="1866"/>
  </r>
  <r>
    <n v="2645"/>
    <x v="2644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n v="23"/>
    <b v="0"/>
    <x v="2"/>
    <x v="36"/>
    <x v="1867"/>
  </r>
  <r>
    <n v="2646"/>
    <x v="2645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n v="535"/>
    <b v="0"/>
    <x v="2"/>
    <x v="36"/>
    <x v="1868"/>
  </r>
  <r>
    <n v="2647"/>
    <x v="2646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n v="3"/>
    <b v="0"/>
    <x v="2"/>
    <x v="36"/>
    <x v="1028"/>
  </r>
  <r>
    <n v="2648"/>
    <x v="2647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n v="6"/>
    <b v="0"/>
    <x v="2"/>
    <x v="36"/>
    <x v="1869"/>
  </r>
  <r>
    <n v="2649"/>
    <x v="2648"/>
    <s v="They have launched a Kickstarter."/>
    <x v="152"/>
    <x v="1811"/>
    <x v="1"/>
    <x v="0"/>
    <x v="0"/>
    <n v="1454370941"/>
    <n v="1449186941"/>
    <b v="0"/>
    <n v="3"/>
    <b v="0"/>
    <x v="2"/>
    <x v="36"/>
    <x v="1870"/>
  </r>
  <r>
    <n v="2650"/>
    <x v="2649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n v="5"/>
    <b v="0"/>
    <x v="2"/>
    <x v="36"/>
    <x v="1871"/>
  </r>
  <r>
    <n v="2651"/>
    <x v="2650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n v="17"/>
    <b v="0"/>
    <x v="2"/>
    <x v="36"/>
    <x v="1872"/>
  </r>
  <r>
    <n v="2652"/>
    <x v="2651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n v="11"/>
    <b v="0"/>
    <x v="2"/>
    <x v="36"/>
    <x v="1873"/>
  </r>
  <r>
    <n v="2653"/>
    <x v="2652"/>
    <s v="DREAM BIG. Explore the universe through STEAM education. (Science, Technology, Engineering, Art, Mathematics)"/>
    <x v="362"/>
    <x v="1814"/>
    <x v="1"/>
    <x v="0"/>
    <x v="0"/>
    <n v="1402632000"/>
    <n v="1399909127"/>
    <b v="0"/>
    <n v="70"/>
    <b v="0"/>
    <x v="2"/>
    <x v="36"/>
    <x v="1874"/>
  </r>
  <r>
    <n v="2654"/>
    <x v="2653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n v="6"/>
    <b v="0"/>
    <x v="2"/>
    <x v="36"/>
    <x v="434"/>
  </r>
  <r>
    <n v="2655"/>
    <x v="2654"/>
    <s v="Thank you for your support!"/>
    <x v="36"/>
    <x v="1815"/>
    <x v="1"/>
    <x v="0"/>
    <x v="0"/>
    <n v="1455048000"/>
    <n v="1452631647"/>
    <b v="0"/>
    <n v="43"/>
    <b v="0"/>
    <x v="2"/>
    <x v="36"/>
    <x v="1875"/>
  </r>
  <r>
    <n v="2656"/>
    <x v="2655"/>
    <s v="MoonWatcher will be bringing the Moon closer to all of us."/>
    <x v="60"/>
    <x v="1816"/>
    <x v="1"/>
    <x v="0"/>
    <x v="0"/>
    <n v="1489345200"/>
    <n v="1485966688"/>
    <b v="0"/>
    <n v="152"/>
    <b v="0"/>
    <x v="2"/>
    <x v="36"/>
    <x v="1876"/>
  </r>
  <r>
    <n v="2657"/>
    <x v="2656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n v="59"/>
    <b v="0"/>
    <x v="2"/>
    <x v="36"/>
    <x v="1877"/>
  </r>
  <r>
    <n v="2658"/>
    <x v="2657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n v="4"/>
    <b v="0"/>
    <x v="2"/>
    <x v="36"/>
    <x v="1878"/>
  </r>
  <r>
    <n v="2659"/>
    <x v="2658"/>
    <s v="test"/>
    <x v="197"/>
    <x v="1819"/>
    <x v="1"/>
    <x v="0"/>
    <x v="0"/>
    <n v="1429321210"/>
    <n v="1426729210"/>
    <b v="0"/>
    <n v="10"/>
    <b v="0"/>
    <x v="2"/>
    <x v="36"/>
    <x v="1879"/>
  </r>
  <r>
    <n v="2660"/>
    <x v="2659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n v="5"/>
    <b v="0"/>
    <x v="2"/>
    <x v="36"/>
    <x v="1880"/>
  </r>
  <r>
    <n v="2661"/>
    <x v="2660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n v="60"/>
    <b v="1"/>
    <x v="2"/>
    <x v="37"/>
    <x v="1881"/>
  </r>
  <r>
    <n v="2662"/>
    <x v="2661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n v="80"/>
    <b v="1"/>
    <x v="2"/>
    <x v="37"/>
    <x v="1882"/>
  </r>
  <r>
    <n v="2663"/>
    <x v="2662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n v="56"/>
    <b v="1"/>
    <x v="2"/>
    <x v="37"/>
    <x v="1883"/>
  </r>
  <r>
    <n v="2664"/>
    <x v="2663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n v="104"/>
    <b v="1"/>
    <x v="2"/>
    <x v="37"/>
    <x v="1884"/>
  </r>
  <r>
    <n v="2665"/>
    <x v="2664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n v="46"/>
    <b v="1"/>
    <x v="2"/>
    <x v="37"/>
    <x v="1885"/>
  </r>
  <r>
    <n v="2666"/>
    <x v="2665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n v="206"/>
    <b v="1"/>
    <x v="2"/>
    <x v="37"/>
    <x v="1886"/>
  </r>
  <r>
    <n v="2667"/>
    <x v="2666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n v="18"/>
    <b v="1"/>
    <x v="2"/>
    <x v="37"/>
    <x v="1887"/>
  </r>
  <r>
    <n v="2668"/>
    <x v="2667"/>
    <s v="Creativity on the go! |_x000a_CrÃ©ativitÃ© en mouvement !"/>
    <x v="28"/>
    <x v="1240"/>
    <x v="0"/>
    <x v="5"/>
    <x v="5"/>
    <n v="1447079520"/>
    <n v="1443449265"/>
    <b v="0"/>
    <n v="28"/>
    <b v="1"/>
    <x v="2"/>
    <x v="37"/>
    <x v="1888"/>
  </r>
  <r>
    <n v="2669"/>
    <x v="2668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n v="11"/>
    <b v="1"/>
    <x v="2"/>
    <x v="37"/>
    <x v="1889"/>
  </r>
  <r>
    <n v="2670"/>
    <x v="2669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n v="60"/>
    <b v="0"/>
    <x v="2"/>
    <x v="37"/>
    <x v="1890"/>
  </r>
  <r>
    <n v="2671"/>
    <x v="2670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n v="84"/>
    <b v="0"/>
    <x v="2"/>
    <x v="37"/>
    <x v="1891"/>
  </r>
  <r>
    <n v="2672"/>
    <x v="2671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n v="47"/>
    <b v="0"/>
    <x v="2"/>
    <x v="37"/>
    <x v="1892"/>
  </r>
  <r>
    <n v="2673"/>
    <x v="2672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n v="66"/>
    <b v="0"/>
    <x v="2"/>
    <x v="37"/>
    <x v="1893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n v="171"/>
    <b v="0"/>
    <x v="2"/>
    <x v="37"/>
    <x v="1894"/>
  </r>
  <r>
    <n v="2675"/>
    <x v="2674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n v="29"/>
    <b v="0"/>
    <x v="2"/>
    <x v="37"/>
    <x v="1895"/>
  </r>
  <r>
    <n v="2676"/>
    <x v="2675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n v="9"/>
    <b v="0"/>
    <x v="2"/>
    <x v="37"/>
    <x v="1896"/>
  </r>
  <r>
    <n v="2677"/>
    <x v="2676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n v="27"/>
    <b v="0"/>
    <x v="2"/>
    <x v="37"/>
    <x v="1897"/>
  </r>
  <r>
    <n v="2678"/>
    <x v="2677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n v="2"/>
    <b v="0"/>
    <x v="2"/>
    <x v="37"/>
    <x v="1898"/>
  </r>
  <r>
    <n v="2679"/>
    <x v="2678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n v="3"/>
    <b v="0"/>
    <x v="2"/>
    <x v="37"/>
    <x v="878"/>
  </r>
  <r>
    <n v="2680"/>
    <x v="2679"/>
    <s v="iHeartPillow, Connecting loved ones"/>
    <x v="261"/>
    <x v="1836"/>
    <x v="2"/>
    <x v="3"/>
    <x v="3"/>
    <n v="1459915491"/>
    <n v="1457327091"/>
    <b v="0"/>
    <n v="4"/>
    <b v="0"/>
    <x v="2"/>
    <x v="37"/>
    <x v="159"/>
  </r>
  <r>
    <n v="2681"/>
    <x v="2680"/>
    <s v="Jolly's Hot Dogs: A beef hot dog topped with deliciously seasoned ground beef, mustard and minced onions."/>
    <x v="6"/>
    <x v="434"/>
    <x v="2"/>
    <x v="0"/>
    <x v="0"/>
    <n v="1405027750"/>
    <n v="1402867750"/>
    <b v="0"/>
    <n v="2"/>
    <b v="0"/>
    <x v="7"/>
    <x v="19"/>
    <x v="440"/>
  </r>
  <r>
    <n v="2682"/>
    <x v="2681"/>
    <s v="Gourmet Toast is the culinary combination, neigh, perfection of America's most under-utilized snack: Toast."/>
    <x v="12"/>
    <x v="1837"/>
    <x v="2"/>
    <x v="0"/>
    <x v="0"/>
    <n v="1416635940"/>
    <n v="1413838540"/>
    <b v="0"/>
    <n v="20"/>
    <b v="0"/>
    <x v="7"/>
    <x v="19"/>
    <x v="1899"/>
  </r>
  <r>
    <n v="2683"/>
    <x v="2682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n v="3"/>
    <b v="0"/>
    <x v="7"/>
    <x v="19"/>
    <x v="1028"/>
  </r>
  <r>
    <n v="2684"/>
    <x v="2683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n v="4"/>
    <b v="0"/>
    <x v="7"/>
    <x v="19"/>
    <x v="438"/>
  </r>
  <r>
    <n v="2685"/>
    <x v="2684"/>
    <s v="Home cooked meals made by Nana. Indiana's famous tenderloin sandwiches, Nana's homemade cole slaw and so much more."/>
    <x v="63"/>
    <x v="115"/>
    <x v="2"/>
    <x v="0"/>
    <x v="0"/>
    <n v="1430149330"/>
    <n v="1424968930"/>
    <b v="0"/>
    <n v="1"/>
    <b v="0"/>
    <x v="7"/>
    <x v="19"/>
    <x v="119"/>
  </r>
  <r>
    <n v="2686"/>
    <x v="2685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n v="0"/>
    <b v="0"/>
    <x v="7"/>
    <x v="19"/>
    <x v="121"/>
  </r>
  <r>
    <n v="2687"/>
    <x v="2686"/>
    <s v="Your American Pizzas, Wings, Stuffed Gouda Burger, Sweet &amp; Russet Potato Fries served on a food Truck!!"/>
    <x v="36"/>
    <x v="117"/>
    <x v="2"/>
    <x v="0"/>
    <x v="0"/>
    <n v="1435591318"/>
    <n v="1432999318"/>
    <b v="0"/>
    <n v="0"/>
    <b v="0"/>
    <x v="7"/>
    <x v="19"/>
    <x v="121"/>
  </r>
  <r>
    <n v="2688"/>
    <x v="2687"/>
    <s v="The amazing gourmet Mac N Cheez Food Truck Campaigne!"/>
    <x v="63"/>
    <x v="1838"/>
    <x v="2"/>
    <x v="0"/>
    <x v="0"/>
    <n v="1424746800"/>
    <n v="1422067870"/>
    <b v="0"/>
    <n v="14"/>
    <b v="0"/>
    <x v="7"/>
    <x v="19"/>
    <x v="1900"/>
  </r>
  <r>
    <n v="2689"/>
    <x v="2688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n v="1"/>
    <b v="0"/>
    <x v="7"/>
    <x v="19"/>
    <x v="120"/>
  </r>
  <r>
    <n v="2690"/>
    <x v="2689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n v="118"/>
    <b v="0"/>
    <x v="7"/>
    <x v="19"/>
    <x v="1901"/>
  </r>
  <r>
    <n v="2691"/>
    <x v="2690"/>
    <s v="A Great New local Food Truck serving up ethnic fusion inspired eats in Ottawa."/>
    <x v="99"/>
    <x v="428"/>
    <x v="2"/>
    <x v="5"/>
    <x v="5"/>
    <n v="1431278557"/>
    <n v="1427390557"/>
    <b v="0"/>
    <n v="2"/>
    <b v="0"/>
    <x v="7"/>
    <x v="19"/>
    <x v="827"/>
  </r>
  <r>
    <n v="2692"/>
    <x v="2691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n v="1"/>
    <b v="0"/>
    <x v="7"/>
    <x v="19"/>
    <x v="380"/>
  </r>
  <r>
    <n v="2693"/>
    <x v="2692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n v="3"/>
    <b v="0"/>
    <x v="7"/>
    <x v="19"/>
    <x v="140"/>
  </r>
  <r>
    <n v="2694"/>
    <x v="2693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n v="1"/>
    <b v="0"/>
    <x v="7"/>
    <x v="19"/>
    <x v="120"/>
  </r>
  <r>
    <n v="2695"/>
    <x v="2694"/>
    <s v="I am creating food magic on the go! Amazing food isn't just for sitdown restaraunts anymore!"/>
    <x v="36"/>
    <x v="1840"/>
    <x v="2"/>
    <x v="0"/>
    <x v="0"/>
    <n v="1428981718"/>
    <n v="1423801318"/>
    <b v="0"/>
    <n v="3"/>
    <b v="0"/>
    <x v="7"/>
    <x v="19"/>
    <x v="1902"/>
  </r>
  <r>
    <n v="2696"/>
    <x v="2695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n v="38"/>
    <b v="0"/>
    <x v="7"/>
    <x v="19"/>
    <x v="1903"/>
  </r>
  <r>
    <n v="2697"/>
    <x v="2696"/>
    <s v="Stuffed waffles made from Dough. Sweet, savory, salty and then stuffed with meats, fruits, and sauces!"/>
    <x v="165"/>
    <x v="1842"/>
    <x v="2"/>
    <x v="0"/>
    <x v="0"/>
    <n v="1438552800"/>
    <n v="1435876423"/>
    <b v="0"/>
    <n v="52"/>
    <b v="0"/>
    <x v="7"/>
    <x v="19"/>
    <x v="1904"/>
  </r>
  <r>
    <n v="2698"/>
    <x v="2697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n v="2"/>
    <b v="0"/>
    <x v="7"/>
    <x v="19"/>
    <x v="1905"/>
  </r>
  <r>
    <n v="2699"/>
    <x v="2698"/>
    <s v="Hi, I want make my first bakery. Food truck was great, but I not have a car licence. So, help me to be my dream!"/>
    <x v="365"/>
    <x v="117"/>
    <x v="2"/>
    <x v="5"/>
    <x v="5"/>
    <n v="1407533463"/>
    <n v="1404941463"/>
    <b v="0"/>
    <n v="0"/>
    <b v="0"/>
    <x v="7"/>
    <x v="19"/>
    <x v="121"/>
  </r>
  <r>
    <n v="2700"/>
    <x v="2699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n v="4"/>
    <b v="0"/>
    <x v="7"/>
    <x v="19"/>
    <x v="827"/>
  </r>
  <r>
    <n v="2701"/>
    <x v="2700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n v="46"/>
    <b v="0"/>
    <x v="1"/>
    <x v="38"/>
    <x v="783"/>
  </r>
  <r>
    <n v="2702"/>
    <x v="2701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n v="26"/>
    <b v="0"/>
    <x v="1"/>
    <x v="38"/>
    <x v="1906"/>
  </r>
  <r>
    <n v="2703"/>
    <x v="2702"/>
    <s v="Â¡Tu nuevo espacio cultural multidisciplinario en el centro de Pachuca, Hidalgo"/>
    <x v="79"/>
    <x v="1845"/>
    <x v="3"/>
    <x v="14"/>
    <x v="10"/>
    <n v="1490196830"/>
    <n v="1485016430"/>
    <b v="0"/>
    <n v="45"/>
    <b v="0"/>
    <x v="1"/>
    <x v="38"/>
    <x v="1907"/>
  </r>
  <r>
    <n v="2704"/>
    <x v="2703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n v="7"/>
    <b v="0"/>
    <x v="1"/>
    <x v="38"/>
    <x v="1908"/>
  </r>
  <r>
    <n v="2705"/>
    <x v="2704"/>
    <s v="Help light the lights at the historic Fischer Theatre in Danville, IL."/>
    <x v="281"/>
    <x v="1846"/>
    <x v="3"/>
    <x v="0"/>
    <x v="0"/>
    <n v="1490389158"/>
    <n v="1486504758"/>
    <b v="0"/>
    <n v="8"/>
    <b v="0"/>
    <x v="1"/>
    <x v="38"/>
    <x v="1909"/>
  </r>
  <r>
    <n v="2706"/>
    <x v="2705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n v="263"/>
    <b v="1"/>
    <x v="1"/>
    <x v="38"/>
    <x v="1910"/>
  </r>
  <r>
    <n v="2707"/>
    <x v="2706"/>
    <s v="A new performance space in Seattle. A place for artists, comedians, and audiences to meet and collaborate!"/>
    <x v="6"/>
    <x v="1848"/>
    <x v="0"/>
    <x v="0"/>
    <x v="0"/>
    <n v="1369637940"/>
    <n v="1367088443"/>
    <b v="1"/>
    <n v="394"/>
    <b v="1"/>
    <x v="1"/>
    <x v="38"/>
    <x v="423"/>
  </r>
  <r>
    <n v="2708"/>
    <x v="2707"/>
    <s v="Angel Comedy Club: A permanent home for Londonâ€™s loveliest comedy night - a community comedy club"/>
    <x v="22"/>
    <x v="1849"/>
    <x v="0"/>
    <x v="1"/>
    <x v="1"/>
    <n v="1469119526"/>
    <n v="1463935526"/>
    <b v="1"/>
    <n v="1049"/>
    <b v="1"/>
    <x v="1"/>
    <x v="38"/>
    <x v="1911"/>
  </r>
  <r>
    <n v="2709"/>
    <x v="2708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n v="308"/>
    <b v="1"/>
    <x v="1"/>
    <x v="38"/>
    <x v="1912"/>
  </r>
  <r>
    <n v="2710"/>
    <x v="2709"/>
    <s v="Building Brooklyn's own creative venue for circus, theater and events of all types."/>
    <x v="127"/>
    <x v="1851"/>
    <x v="0"/>
    <x v="0"/>
    <x v="0"/>
    <n v="1407549600"/>
    <n v="1404797428"/>
    <b v="1"/>
    <n v="1088"/>
    <b v="1"/>
    <x v="1"/>
    <x v="38"/>
    <x v="1913"/>
  </r>
  <r>
    <n v="2711"/>
    <x v="2710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n v="73"/>
    <b v="1"/>
    <x v="1"/>
    <x v="38"/>
    <x v="1914"/>
  </r>
  <r>
    <n v="2712"/>
    <x v="2711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n v="143"/>
    <b v="1"/>
    <x v="1"/>
    <x v="38"/>
    <x v="1915"/>
  </r>
  <r>
    <n v="2713"/>
    <x v="2712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n v="1420"/>
    <b v="1"/>
    <x v="1"/>
    <x v="38"/>
    <x v="1694"/>
  </r>
  <r>
    <n v="2714"/>
    <x v="2713"/>
    <s v="The Crane will be the new home for independent theater in Northeast Minneapolis"/>
    <x v="31"/>
    <x v="1855"/>
    <x v="0"/>
    <x v="0"/>
    <x v="0"/>
    <n v="1476486000"/>
    <n v="1474040596"/>
    <b v="1"/>
    <n v="305"/>
    <b v="1"/>
    <x v="1"/>
    <x v="38"/>
    <x v="1916"/>
  </r>
  <r>
    <n v="2715"/>
    <x v="2714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n v="551"/>
    <b v="1"/>
    <x v="1"/>
    <x v="38"/>
    <x v="1917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n v="187"/>
    <b v="1"/>
    <x v="1"/>
    <x v="38"/>
    <x v="1085"/>
  </r>
  <r>
    <n v="2717"/>
    <x v="2716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n v="325"/>
    <b v="1"/>
    <x v="1"/>
    <x v="38"/>
    <x v="1918"/>
  </r>
  <r>
    <n v="2718"/>
    <x v="2717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n v="148"/>
    <b v="1"/>
    <x v="1"/>
    <x v="38"/>
    <x v="1919"/>
  </r>
  <r>
    <n v="2719"/>
    <x v="2718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n v="69"/>
    <b v="1"/>
    <x v="1"/>
    <x v="38"/>
    <x v="1920"/>
  </r>
  <r>
    <n v="2720"/>
    <x v="2719"/>
    <s v="An improv, sketch and experimental comedy and cocktail venue in downtown Grand Rapids, Michigan"/>
    <x v="31"/>
    <x v="1861"/>
    <x v="0"/>
    <x v="0"/>
    <x v="0"/>
    <n v="1478866253"/>
    <n v="1476270653"/>
    <b v="0"/>
    <n v="173"/>
    <b v="1"/>
    <x v="1"/>
    <x v="38"/>
    <x v="1921"/>
  </r>
  <r>
    <n v="2721"/>
    <x v="2720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n v="269"/>
    <b v="1"/>
    <x v="2"/>
    <x v="30"/>
    <x v="291"/>
  </r>
  <r>
    <n v="2722"/>
    <x v="2721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n v="185"/>
    <b v="1"/>
    <x v="2"/>
    <x v="30"/>
    <x v="1922"/>
  </r>
  <r>
    <n v="2723"/>
    <x v="2722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n v="176"/>
    <b v="1"/>
    <x v="2"/>
    <x v="30"/>
    <x v="1923"/>
  </r>
  <r>
    <n v="2724"/>
    <x v="2723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n v="1019"/>
    <b v="1"/>
    <x v="2"/>
    <x v="30"/>
    <x v="1924"/>
  </r>
  <r>
    <n v="2725"/>
    <x v="2724"/>
    <s v="Best Net Zero energy solution for new or existing house (no more heating or electricity bills)."/>
    <x v="79"/>
    <x v="1866"/>
    <x v="0"/>
    <x v="5"/>
    <x v="5"/>
    <n v="1488390735"/>
    <n v="1484070735"/>
    <b v="0"/>
    <n v="113"/>
    <b v="1"/>
    <x v="2"/>
    <x v="30"/>
    <x v="1925"/>
  </r>
  <r>
    <n v="2726"/>
    <x v="2725"/>
    <s v="Krimston TWO: iPhone Dual SIM Case"/>
    <x v="57"/>
    <x v="1867"/>
    <x v="0"/>
    <x v="0"/>
    <x v="0"/>
    <n v="1461333311"/>
    <n v="1458741311"/>
    <b v="0"/>
    <n v="404"/>
    <b v="1"/>
    <x v="2"/>
    <x v="30"/>
    <x v="1926"/>
  </r>
  <r>
    <n v="2727"/>
    <x v="2726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n v="707"/>
    <b v="1"/>
    <x v="2"/>
    <x v="30"/>
    <x v="1927"/>
  </r>
  <r>
    <n v="2728"/>
    <x v="2727"/>
    <s v="SSD, WiFi, RTC w/Battery and high power USB all in one shield."/>
    <x v="36"/>
    <x v="1869"/>
    <x v="0"/>
    <x v="0"/>
    <x v="0"/>
    <n v="1451485434"/>
    <n v="1448461434"/>
    <b v="0"/>
    <n v="392"/>
    <b v="1"/>
    <x v="2"/>
    <x v="30"/>
    <x v="1928"/>
  </r>
  <r>
    <n v="2729"/>
    <x v="2728"/>
    <s v="A luggage that is more than a luggage! It is what you want it to be."/>
    <x v="51"/>
    <x v="1870"/>
    <x v="0"/>
    <x v="0"/>
    <x v="0"/>
    <n v="1430459197"/>
    <n v="1427867197"/>
    <b v="0"/>
    <n v="23"/>
    <b v="1"/>
    <x v="2"/>
    <x v="30"/>
    <x v="1929"/>
  </r>
  <r>
    <n v="2730"/>
    <x v="2729"/>
    <s v="The world's most powerful portable speaker and guitar amplifier. Turns any surface into a speaker."/>
    <x v="100"/>
    <x v="1871"/>
    <x v="0"/>
    <x v="0"/>
    <x v="0"/>
    <n v="1366635575"/>
    <n v="1363611575"/>
    <b v="0"/>
    <n v="682"/>
    <b v="1"/>
    <x v="2"/>
    <x v="30"/>
    <x v="1810"/>
  </r>
  <r>
    <n v="2731"/>
    <x v="2730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n v="37"/>
    <b v="1"/>
    <x v="2"/>
    <x v="30"/>
    <x v="1930"/>
  </r>
  <r>
    <n v="2732"/>
    <x v="2731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n v="146"/>
    <b v="1"/>
    <x v="2"/>
    <x v="30"/>
    <x v="1931"/>
  </r>
  <r>
    <n v="2733"/>
    <x v="2732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n v="119"/>
    <b v="1"/>
    <x v="2"/>
    <x v="30"/>
    <x v="1932"/>
  </r>
  <r>
    <n v="2734"/>
    <x v="2733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n v="163"/>
    <b v="1"/>
    <x v="2"/>
    <x v="30"/>
    <x v="1933"/>
  </r>
  <r>
    <n v="2735"/>
    <x v="2734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n v="339"/>
    <b v="1"/>
    <x v="2"/>
    <x v="30"/>
    <x v="1934"/>
  </r>
  <r>
    <n v="2736"/>
    <x v="2735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n v="58"/>
    <b v="1"/>
    <x v="2"/>
    <x v="30"/>
    <x v="1935"/>
  </r>
  <r>
    <n v="2737"/>
    <x v="2736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n v="456"/>
    <b v="1"/>
    <x v="2"/>
    <x v="30"/>
    <x v="1936"/>
  </r>
  <r>
    <n v="2738"/>
    <x v="2737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n v="15"/>
    <b v="1"/>
    <x v="2"/>
    <x v="30"/>
    <x v="1937"/>
  </r>
  <r>
    <n v="2739"/>
    <x v="2738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n v="191"/>
    <b v="1"/>
    <x v="2"/>
    <x v="30"/>
    <x v="1621"/>
  </r>
  <r>
    <n v="2740"/>
    <x v="2739"/>
    <s v="I am interested in testing the plant yields of this vertical garden as well as some other applications"/>
    <x v="43"/>
    <x v="622"/>
    <x v="0"/>
    <x v="0"/>
    <x v="0"/>
    <n v="1426117552"/>
    <n v="1423529152"/>
    <b v="0"/>
    <n v="17"/>
    <b v="1"/>
    <x v="2"/>
    <x v="30"/>
    <x v="1938"/>
  </r>
  <r>
    <n v="2741"/>
    <x v="2740"/>
    <s v="Help me publish my 1st children's book as an aspiring author!"/>
    <x v="6"/>
    <x v="428"/>
    <x v="2"/>
    <x v="0"/>
    <x v="0"/>
    <n v="1413770820"/>
    <n v="1412005602"/>
    <b v="0"/>
    <n v="4"/>
    <b v="0"/>
    <x v="3"/>
    <x v="39"/>
    <x v="435"/>
  </r>
  <r>
    <n v="2742"/>
    <x v="2741"/>
    <s v="The pachyderms at the Denver Zoo are moving. Follow along on the convoluted journey to their new home."/>
    <x v="30"/>
    <x v="1881"/>
    <x v="2"/>
    <x v="0"/>
    <x v="0"/>
    <n v="1337102187"/>
    <n v="1335892587"/>
    <b v="0"/>
    <n v="18"/>
    <b v="0"/>
    <x v="3"/>
    <x v="39"/>
    <x v="1939"/>
  </r>
  <r>
    <n v="2743"/>
    <x v="2742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n v="0"/>
    <b v="0"/>
    <x v="3"/>
    <x v="39"/>
    <x v="121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n v="22"/>
    <b v="0"/>
    <x v="3"/>
    <x v="39"/>
    <x v="1940"/>
  </r>
  <r>
    <n v="2745"/>
    <x v="2744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n v="49"/>
    <b v="0"/>
    <x v="3"/>
    <x v="39"/>
    <x v="1941"/>
  </r>
  <r>
    <n v="2746"/>
    <x v="2745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n v="19"/>
    <b v="0"/>
    <x v="3"/>
    <x v="39"/>
    <x v="1281"/>
  </r>
  <r>
    <n v="2747"/>
    <x v="2746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n v="4"/>
    <b v="0"/>
    <x v="3"/>
    <x v="39"/>
    <x v="431"/>
  </r>
  <r>
    <n v="2748"/>
    <x v="2747"/>
    <s v="Interactive Book with Audio to learn the Ojibwe Language for Children.  Website, Ebook and more!"/>
    <x v="10"/>
    <x v="500"/>
    <x v="2"/>
    <x v="0"/>
    <x v="0"/>
    <n v="1472835802"/>
    <n v="1470243802"/>
    <b v="0"/>
    <n v="4"/>
    <b v="0"/>
    <x v="3"/>
    <x v="39"/>
    <x v="508"/>
  </r>
  <r>
    <n v="2749"/>
    <x v="2748"/>
    <s v="Self-publishing my children's book."/>
    <x v="3"/>
    <x v="178"/>
    <x v="2"/>
    <x v="0"/>
    <x v="0"/>
    <n v="1428171037"/>
    <n v="1425582637"/>
    <b v="0"/>
    <n v="2"/>
    <b v="0"/>
    <x v="3"/>
    <x v="39"/>
    <x v="687"/>
  </r>
  <r>
    <n v="2750"/>
    <x v="2749"/>
    <s v="This is a journal where parents daily write something positive about their child.  Places for pictures, too."/>
    <x v="369"/>
    <x v="117"/>
    <x v="2"/>
    <x v="0"/>
    <x v="0"/>
    <n v="1341086400"/>
    <n v="1340055345"/>
    <b v="0"/>
    <n v="0"/>
    <b v="0"/>
    <x v="3"/>
    <x v="39"/>
    <x v="121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n v="0"/>
    <b v="0"/>
    <x v="3"/>
    <x v="39"/>
    <x v="121"/>
  </r>
  <r>
    <n v="2752"/>
    <x v="2751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n v="14"/>
    <b v="0"/>
    <x v="3"/>
    <x v="39"/>
    <x v="1942"/>
  </r>
  <r>
    <n v="2753"/>
    <x v="2752"/>
    <s v="Written by my daughter and myself, illustrated by Jack Wiens. Everything is complete except for publishing."/>
    <x v="13"/>
    <x v="163"/>
    <x v="2"/>
    <x v="0"/>
    <x v="0"/>
    <n v="1346017023"/>
    <n v="1343425023"/>
    <b v="0"/>
    <n v="8"/>
    <b v="0"/>
    <x v="3"/>
    <x v="39"/>
    <x v="125"/>
  </r>
  <r>
    <n v="2754"/>
    <x v="2753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n v="0"/>
    <b v="0"/>
    <x v="3"/>
    <x v="39"/>
    <x v="121"/>
  </r>
  <r>
    <n v="2755"/>
    <x v="2754"/>
    <s v="Colourful and imaginative book app for children, will be relished especially by those with Irish roots."/>
    <x v="2"/>
    <x v="92"/>
    <x v="2"/>
    <x v="17"/>
    <x v="3"/>
    <n v="1428519527"/>
    <n v="1425927527"/>
    <b v="0"/>
    <n v="15"/>
    <b v="0"/>
    <x v="3"/>
    <x v="39"/>
    <x v="1943"/>
  </r>
  <r>
    <n v="2756"/>
    <x v="2755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n v="33"/>
    <b v="0"/>
    <x v="3"/>
    <x v="39"/>
    <x v="1944"/>
  </r>
  <r>
    <n v="2757"/>
    <x v="2756"/>
    <s v="A children's letter book that Lampoons Hillary Clinton"/>
    <x v="15"/>
    <x v="115"/>
    <x v="2"/>
    <x v="0"/>
    <x v="0"/>
    <n v="1470498332"/>
    <n v="1469202332"/>
    <b v="0"/>
    <n v="2"/>
    <b v="0"/>
    <x v="3"/>
    <x v="39"/>
    <x v="144"/>
  </r>
  <r>
    <n v="2758"/>
    <x v="2757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n v="6"/>
    <b v="0"/>
    <x v="3"/>
    <x v="39"/>
    <x v="492"/>
  </r>
  <r>
    <n v="2759"/>
    <x v="2758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n v="2"/>
    <b v="0"/>
    <x v="3"/>
    <x v="39"/>
    <x v="1780"/>
  </r>
  <r>
    <n v="2760"/>
    <x v="2759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n v="0"/>
    <b v="0"/>
    <x v="3"/>
    <x v="39"/>
    <x v="121"/>
  </r>
  <r>
    <n v="2761"/>
    <x v="2760"/>
    <s v="Help me give away 500 copies of my picture book so more kids will know US geography!"/>
    <x v="10"/>
    <x v="1275"/>
    <x v="2"/>
    <x v="0"/>
    <x v="0"/>
    <n v="1357176693"/>
    <n v="1354584693"/>
    <b v="0"/>
    <n v="4"/>
    <b v="0"/>
    <x v="3"/>
    <x v="39"/>
    <x v="373"/>
  </r>
  <r>
    <n v="2762"/>
    <x v="2761"/>
    <s v="How-to book of toys and games constructed from materials found in nature, recyclable and easily available."/>
    <x v="53"/>
    <x v="379"/>
    <x v="2"/>
    <x v="0"/>
    <x v="0"/>
    <n v="1332114795"/>
    <n v="1326934395"/>
    <b v="0"/>
    <n v="1"/>
    <b v="0"/>
    <x v="3"/>
    <x v="39"/>
    <x v="380"/>
  </r>
  <r>
    <n v="2763"/>
    <x v="2762"/>
    <s v="How Santa finds childrens homes without getting lost by following certain stars."/>
    <x v="371"/>
    <x v="456"/>
    <x v="2"/>
    <x v="0"/>
    <x v="0"/>
    <n v="1369403684"/>
    <n v="1365515684"/>
    <b v="0"/>
    <n v="3"/>
    <b v="0"/>
    <x v="3"/>
    <x v="39"/>
    <x v="179"/>
  </r>
  <r>
    <n v="2764"/>
    <x v="2763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n v="4"/>
    <b v="0"/>
    <x v="3"/>
    <x v="39"/>
    <x v="784"/>
  </r>
  <r>
    <n v="2765"/>
    <x v="2764"/>
    <s v="I am writing an illustrated book for children ages 3 to 7 that meshes technology in everyday life stories."/>
    <x v="23"/>
    <x v="117"/>
    <x v="2"/>
    <x v="0"/>
    <x v="0"/>
    <n v="1351432428"/>
    <n v="1350050028"/>
    <b v="0"/>
    <n v="0"/>
    <b v="0"/>
    <x v="3"/>
    <x v="39"/>
    <x v="121"/>
  </r>
  <r>
    <n v="2766"/>
    <x v="2765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n v="4"/>
    <b v="0"/>
    <x v="3"/>
    <x v="39"/>
    <x v="380"/>
  </r>
  <r>
    <n v="2767"/>
    <x v="2766"/>
    <s v="An animated bedtime story with Dedka, Babka and the rest of the family working together on a BIG problem"/>
    <x v="23"/>
    <x v="1172"/>
    <x v="2"/>
    <x v="5"/>
    <x v="5"/>
    <n v="1439766050"/>
    <n v="1434582050"/>
    <b v="0"/>
    <n v="3"/>
    <b v="0"/>
    <x v="3"/>
    <x v="39"/>
    <x v="1945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n v="34"/>
    <b v="0"/>
    <x v="3"/>
    <x v="39"/>
    <x v="1946"/>
  </r>
  <r>
    <n v="2769"/>
    <x v="2768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n v="2"/>
    <b v="0"/>
    <x v="3"/>
    <x v="39"/>
    <x v="120"/>
  </r>
  <r>
    <n v="2770"/>
    <x v="2769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n v="33"/>
    <b v="0"/>
    <x v="3"/>
    <x v="39"/>
    <x v="640"/>
  </r>
  <r>
    <n v="2771"/>
    <x v="2770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n v="0"/>
    <b v="0"/>
    <x v="3"/>
    <x v="39"/>
    <x v="121"/>
  </r>
  <r>
    <n v="2772"/>
    <x v="2771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n v="0"/>
    <b v="0"/>
    <x v="3"/>
    <x v="39"/>
    <x v="121"/>
  </r>
  <r>
    <n v="2773"/>
    <x v="2772"/>
    <s v="Parents know the pain of rereading bad bedtime stories. I want to write stories that all ages will enjoy"/>
    <x v="373"/>
    <x v="116"/>
    <x v="2"/>
    <x v="5"/>
    <x v="5"/>
    <n v="1461530721"/>
    <n v="1460666721"/>
    <b v="0"/>
    <n v="1"/>
    <b v="0"/>
    <x v="3"/>
    <x v="39"/>
    <x v="120"/>
  </r>
  <r>
    <n v="2774"/>
    <x v="2773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n v="13"/>
    <b v="0"/>
    <x v="3"/>
    <x v="39"/>
    <x v="1947"/>
  </r>
  <r>
    <n v="2775"/>
    <x v="2774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n v="2"/>
    <b v="0"/>
    <x v="3"/>
    <x v="39"/>
    <x v="753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n v="36"/>
    <b v="0"/>
    <x v="3"/>
    <x v="39"/>
    <x v="1948"/>
  </r>
  <r>
    <n v="2777"/>
    <x v="2776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n v="1"/>
    <b v="0"/>
    <x v="3"/>
    <x v="39"/>
    <x v="119"/>
  </r>
  <r>
    <n v="2778"/>
    <x v="2777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n v="15"/>
    <b v="0"/>
    <x v="3"/>
    <x v="39"/>
    <x v="1949"/>
  </r>
  <r>
    <n v="2779"/>
    <x v="2778"/>
    <s v="Our Moon is a simple book based on a nightly tradition my mother and youngest son started while I was working away."/>
    <x v="30"/>
    <x v="500"/>
    <x v="2"/>
    <x v="0"/>
    <x v="0"/>
    <n v="1448204621"/>
    <n v="1445609021"/>
    <b v="0"/>
    <n v="1"/>
    <b v="0"/>
    <x v="3"/>
    <x v="39"/>
    <x v="444"/>
  </r>
  <r>
    <n v="2780"/>
    <x v="2779"/>
    <s v="Turn the World with my kids, and then write a book with the advice for traveling with baby"/>
    <x v="57"/>
    <x v="117"/>
    <x v="2"/>
    <x v="13"/>
    <x v="3"/>
    <n v="1489142688"/>
    <n v="1486550688"/>
    <b v="0"/>
    <n v="0"/>
    <b v="0"/>
    <x v="3"/>
    <x v="39"/>
    <x v="121"/>
  </r>
  <r>
    <n v="2781"/>
    <x v="2780"/>
    <s v="STRIKE, DANCE AND RISE with us at the University of Utah to end violence against women and girls!"/>
    <x v="21"/>
    <x v="1887"/>
    <x v="0"/>
    <x v="0"/>
    <x v="0"/>
    <n v="1423724400"/>
    <n v="1421274954"/>
    <b v="0"/>
    <n v="28"/>
    <b v="1"/>
    <x v="1"/>
    <x v="6"/>
    <x v="1192"/>
  </r>
  <r>
    <n v="2782"/>
    <x v="2781"/>
    <s v="The premiere theatre troupe in SE Michigan offering acting opportunities for the 50+ actor."/>
    <x v="28"/>
    <x v="647"/>
    <x v="0"/>
    <x v="0"/>
    <x v="0"/>
    <n v="1424149140"/>
    <n v="1421964718"/>
    <b v="0"/>
    <n v="18"/>
    <b v="1"/>
    <x v="1"/>
    <x v="6"/>
    <x v="583"/>
  </r>
  <r>
    <n v="2783"/>
    <x v="2782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n v="61"/>
    <b v="1"/>
    <x v="1"/>
    <x v="6"/>
    <x v="1950"/>
  </r>
  <r>
    <n v="2784"/>
    <x v="2783"/>
    <s v="David Sedaris' &quot;The Santaland Diaries&quot; starring Matt Crabtree at The Working Stage Theatre in Hollywood!"/>
    <x v="12"/>
    <x v="583"/>
    <x v="0"/>
    <x v="0"/>
    <x v="0"/>
    <n v="1414608843"/>
    <n v="1412794443"/>
    <b v="0"/>
    <n v="108"/>
    <b v="1"/>
    <x v="1"/>
    <x v="6"/>
    <x v="1951"/>
  </r>
  <r>
    <n v="2785"/>
    <x v="2784"/>
    <s v="Bare Theatre and Raleigh Little Theatre present Shakespeare's epic, set in a post-apocalyptic dystopia."/>
    <x v="10"/>
    <x v="1888"/>
    <x v="0"/>
    <x v="0"/>
    <x v="0"/>
    <n v="1470430800"/>
    <n v="1467865967"/>
    <b v="0"/>
    <n v="142"/>
    <b v="1"/>
    <x v="1"/>
    <x v="6"/>
    <x v="1952"/>
  </r>
  <r>
    <n v="2786"/>
    <x v="2785"/>
    <s v="A heart-melting farce about sex, art and the lovelorn lay-abouts of London-town."/>
    <x v="30"/>
    <x v="1889"/>
    <x v="0"/>
    <x v="1"/>
    <x v="1"/>
    <n v="1404913180"/>
    <n v="1403703580"/>
    <b v="0"/>
    <n v="74"/>
    <b v="1"/>
    <x v="1"/>
    <x v="6"/>
    <x v="1953"/>
  </r>
  <r>
    <n v="2787"/>
    <x v="2786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n v="38"/>
    <b v="1"/>
    <x v="1"/>
    <x v="6"/>
    <x v="9"/>
  </r>
  <r>
    <n v="2788"/>
    <x v="2787"/>
    <s v="MOVING FORWARD! WE HAVE REACHED GOAL BUT HAVE MORE TIME!! PLEASE CONSIDER PLEDGING."/>
    <x v="13"/>
    <x v="420"/>
    <x v="0"/>
    <x v="0"/>
    <x v="0"/>
    <n v="1469811043"/>
    <n v="1467219043"/>
    <b v="0"/>
    <n v="20"/>
    <b v="1"/>
    <x v="1"/>
    <x v="6"/>
    <x v="587"/>
  </r>
  <r>
    <n v="2789"/>
    <x v="2788"/>
    <s v="BNT's Biggest Adventure So Far: Our 2015 full length production!"/>
    <x v="9"/>
    <x v="1891"/>
    <x v="0"/>
    <x v="0"/>
    <x v="0"/>
    <n v="1426132800"/>
    <n v="1424477934"/>
    <b v="0"/>
    <n v="24"/>
    <b v="1"/>
    <x v="1"/>
    <x v="6"/>
    <x v="1954"/>
  </r>
  <r>
    <n v="2790"/>
    <x v="2789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n v="66"/>
    <b v="1"/>
    <x v="1"/>
    <x v="6"/>
    <x v="371"/>
  </r>
  <r>
    <n v="2791"/>
    <x v="2790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n v="28"/>
    <b v="1"/>
    <x v="1"/>
    <x v="6"/>
    <x v="1955"/>
  </r>
  <r>
    <n v="2792"/>
    <x v="2791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n v="24"/>
    <b v="1"/>
    <x v="1"/>
    <x v="6"/>
    <x v="1223"/>
  </r>
  <r>
    <n v="2793"/>
    <x v="2792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n v="73"/>
    <b v="1"/>
    <x v="1"/>
    <x v="6"/>
    <x v="1956"/>
  </r>
  <r>
    <n v="2794"/>
    <x v="2793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n v="3"/>
    <b v="1"/>
    <x v="1"/>
    <x v="6"/>
    <x v="380"/>
  </r>
  <r>
    <n v="2795"/>
    <x v="2794"/>
    <s v="A new play about five bad bitches who fought in the Civil War disguised as men, premiering at Ars Nova's ANT Fest."/>
    <x v="176"/>
    <x v="655"/>
    <x v="0"/>
    <x v="0"/>
    <x v="0"/>
    <n v="1402095600"/>
    <n v="1400675841"/>
    <b v="0"/>
    <n v="20"/>
    <b v="1"/>
    <x v="1"/>
    <x v="6"/>
    <x v="1957"/>
  </r>
  <r>
    <n v="2796"/>
    <x v="2795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n v="21"/>
    <b v="1"/>
    <x v="1"/>
    <x v="6"/>
    <x v="878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n v="94"/>
    <b v="1"/>
    <x v="1"/>
    <x v="6"/>
    <x v="1958"/>
  </r>
  <r>
    <n v="2798"/>
    <x v="2797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n v="139"/>
    <b v="1"/>
    <x v="1"/>
    <x v="6"/>
    <x v="1959"/>
  </r>
  <r>
    <n v="2799"/>
    <x v="2798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n v="130"/>
    <b v="1"/>
    <x v="1"/>
    <x v="6"/>
    <x v="1960"/>
  </r>
  <r>
    <n v="2800"/>
    <x v="2799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n v="31"/>
    <b v="1"/>
    <x v="1"/>
    <x v="6"/>
    <x v="1961"/>
  </r>
  <r>
    <n v="2801"/>
    <x v="2800"/>
    <s v="Arise Theatre Company's production of August Strindberg's expressionist masterpiece 'A Dream Play'."/>
    <x v="2"/>
    <x v="1898"/>
    <x v="0"/>
    <x v="2"/>
    <x v="2"/>
    <n v="1412938800"/>
    <n v="1411019409"/>
    <b v="0"/>
    <n v="13"/>
    <b v="1"/>
    <x v="1"/>
    <x v="6"/>
    <x v="1256"/>
  </r>
  <r>
    <n v="2802"/>
    <x v="2801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n v="90"/>
    <b v="1"/>
    <x v="1"/>
    <x v="6"/>
    <x v="1962"/>
  </r>
  <r>
    <n v="2803"/>
    <x v="2802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n v="141"/>
    <b v="1"/>
    <x v="1"/>
    <x v="6"/>
    <x v="1963"/>
  </r>
  <r>
    <n v="2804"/>
    <x v="2803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n v="23"/>
    <b v="1"/>
    <x v="1"/>
    <x v="6"/>
    <x v="73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n v="18"/>
    <b v="1"/>
    <x v="1"/>
    <x v="6"/>
    <x v="1964"/>
  </r>
  <r>
    <n v="2806"/>
    <x v="2805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n v="76"/>
    <b v="1"/>
    <x v="1"/>
    <x v="6"/>
    <x v="1965"/>
  </r>
  <r>
    <n v="2807"/>
    <x v="2806"/>
    <s v="Bringing Shakespeare back to the Playwrights"/>
    <x v="10"/>
    <x v="540"/>
    <x v="0"/>
    <x v="0"/>
    <x v="0"/>
    <n v="1435611438"/>
    <n v="1433019438"/>
    <b v="0"/>
    <n v="93"/>
    <b v="1"/>
    <x v="1"/>
    <x v="6"/>
    <x v="1966"/>
  </r>
  <r>
    <n v="2808"/>
    <x v="2807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n v="69"/>
    <b v="1"/>
    <x v="1"/>
    <x v="6"/>
    <x v="109"/>
  </r>
  <r>
    <n v="2809"/>
    <x v="2808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n v="21"/>
    <b v="1"/>
    <x v="1"/>
    <x v="6"/>
    <x v="1967"/>
  </r>
  <r>
    <n v="2810"/>
    <x v="2809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n v="57"/>
    <b v="1"/>
    <x v="1"/>
    <x v="6"/>
    <x v="1968"/>
  </r>
  <r>
    <n v="2811"/>
    <x v="2810"/>
    <s v="Ray Gunn and Starburst is an audio sci-fi/comedy sending up the tropes of classic and pulp science-fiction."/>
    <x v="3"/>
    <x v="1906"/>
    <x v="0"/>
    <x v="1"/>
    <x v="1"/>
    <n v="1424692503"/>
    <n v="1422100503"/>
    <b v="0"/>
    <n v="108"/>
    <b v="1"/>
    <x v="1"/>
    <x v="6"/>
    <x v="1969"/>
  </r>
  <r>
    <n v="2812"/>
    <x v="2811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n v="83"/>
    <b v="1"/>
    <x v="1"/>
    <x v="6"/>
    <x v="1922"/>
  </r>
  <r>
    <n v="2813"/>
    <x v="2812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n v="96"/>
    <b v="1"/>
    <x v="1"/>
    <x v="6"/>
    <x v="1970"/>
  </r>
  <r>
    <n v="2814"/>
    <x v="2813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n v="64"/>
    <b v="1"/>
    <x v="1"/>
    <x v="6"/>
    <x v="1971"/>
  </r>
  <r>
    <n v="2815"/>
    <x v="2814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n v="14"/>
    <b v="1"/>
    <x v="1"/>
    <x v="6"/>
    <x v="1972"/>
  </r>
  <r>
    <n v="2816"/>
    <x v="2815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n v="169"/>
    <b v="1"/>
    <x v="1"/>
    <x v="6"/>
    <x v="1973"/>
  </r>
  <r>
    <n v="2817"/>
    <x v="2816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n v="33"/>
    <b v="1"/>
    <x v="1"/>
    <x v="6"/>
    <x v="1974"/>
  </r>
  <r>
    <n v="2818"/>
    <x v="2817"/>
    <s v="Joe West and his wonderful theater company THEATER OF DEATH present original plays both horrific and comical."/>
    <x v="3"/>
    <x v="1912"/>
    <x v="0"/>
    <x v="0"/>
    <x v="0"/>
    <n v="1443018086"/>
    <n v="1441290086"/>
    <b v="0"/>
    <n v="102"/>
    <b v="1"/>
    <x v="1"/>
    <x v="6"/>
    <x v="1975"/>
  </r>
  <r>
    <n v="2819"/>
    <x v="2818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n v="104"/>
    <b v="1"/>
    <x v="1"/>
    <x v="6"/>
    <x v="1976"/>
  </r>
  <r>
    <n v="2820"/>
    <x v="2819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n v="20"/>
    <b v="1"/>
    <x v="1"/>
    <x v="6"/>
    <x v="1977"/>
  </r>
  <r>
    <n v="2821"/>
    <x v="2820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n v="35"/>
    <b v="1"/>
    <x v="1"/>
    <x v="6"/>
    <x v="1343"/>
  </r>
  <r>
    <n v="2822"/>
    <x v="2821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n v="94"/>
    <b v="1"/>
    <x v="1"/>
    <x v="6"/>
    <x v="418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n v="14"/>
    <b v="1"/>
    <x v="1"/>
    <x v="6"/>
    <x v="1978"/>
  </r>
  <r>
    <n v="2824"/>
    <x v="2823"/>
    <s v="I wrote a One Act play called The Rooftop for a Female Playwright's festival. Every little bit helps!"/>
    <x v="81"/>
    <x v="1158"/>
    <x v="0"/>
    <x v="0"/>
    <x v="0"/>
    <n v="1434159780"/>
    <n v="1431412196"/>
    <b v="0"/>
    <n v="15"/>
    <b v="1"/>
    <x v="1"/>
    <x v="6"/>
    <x v="693"/>
  </r>
  <r>
    <n v="2825"/>
    <x v="2824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n v="51"/>
    <b v="1"/>
    <x v="1"/>
    <x v="6"/>
    <x v="1979"/>
  </r>
  <r>
    <n v="2826"/>
    <x v="2825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n v="19"/>
    <b v="1"/>
    <x v="1"/>
    <x v="6"/>
    <x v="1980"/>
  </r>
  <r>
    <n v="2827"/>
    <x v="2826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n v="23"/>
    <b v="1"/>
    <x v="1"/>
    <x v="6"/>
    <x v="1981"/>
  </r>
  <r>
    <n v="2828"/>
    <x v="2827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n v="97"/>
    <b v="1"/>
    <x v="1"/>
    <x v="6"/>
    <x v="1982"/>
  </r>
  <r>
    <n v="2829"/>
    <x v="2828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n v="76"/>
    <b v="1"/>
    <x v="1"/>
    <x v="6"/>
    <x v="1983"/>
  </r>
  <r>
    <n v="2830"/>
    <x v="2829"/>
    <s v="Avalon is a new South African Township play and Nakhtik is a  danced political lecture."/>
    <x v="9"/>
    <x v="142"/>
    <x v="0"/>
    <x v="0"/>
    <x v="0"/>
    <n v="1399867140"/>
    <n v="1398802148"/>
    <b v="0"/>
    <n v="11"/>
    <b v="1"/>
    <x v="1"/>
    <x v="6"/>
    <x v="1984"/>
  </r>
  <r>
    <n v="2831"/>
    <x v="2830"/>
    <s v="We each wrote a play and would like to produce them for you for nothing more than art's sake!"/>
    <x v="9"/>
    <x v="1918"/>
    <x v="0"/>
    <x v="0"/>
    <x v="0"/>
    <n v="1437076070"/>
    <n v="1434484070"/>
    <b v="0"/>
    <n v="52"/>
    <b v="1"/>
    <x v="1"/>
    <x v="6"/>
    <x v="1985"/>
  </r>
  <r>
    <n v="2832"/>
    <x v="2831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n v="95"/>
    <b v="1"/>
    <x v="1"/>
    <x v="6"/>
    <x v="1986"/>
  </r>
  <r>
    <n v="2833"/>
    <x v="2832"/>
    <s v="A new play about exploring outer space"/>
    <x v="200"/>
    <x v="1920"/>
    <x v="0"/>
    <x v="0"/>
    <x v="0"/>
    <n v="1444528800"/>
    <n v="1442804633"/>
    <b v="0"/>
    <n v="35"/>
    <b v="1"/>
    <x v="1"/>
    <x v="6"/>
    <x v="1987"/>
  </r>
  <r>
    <n v="2834"/>
    <x v="2833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n v="21"/>
    <b v="1"/>
    <x v="1"/>
    <x v="6"/>
    <x v="1988"/>
  </r>
  <r>
    <n v="2835"/>
    <x v="2834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n v="93"/>
    <b v="1"/>
    <x v="1"/>
    <x v="6"/>
    <x v="1989"/>
  </r>
  <r>
    <n v="2836"/>
    <x v="2835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n v="11"/>
    <b v="1"/>
    <x v="1"/>
    <x v="6"/>
    <x v="1990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n v="21"/>
    <b v="1"/>
    <x v="1"/>
    <x v="6"/>
    <x v="785"/>
  </r>
  <r>
    <n v="2838"/>
    <x v="2837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n v="54"/>
    <b v="1"/>
    <x v="1"/>
    <x v="6"/>
    <x v="1991"/>
  </r>
  <r>
    <n v="2839"/>
    <x v="2838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n v="31"/>
    <b v="1"/>
    <x v="1"/>
    <x v="6"/>
    <x v="1992"/>
  </r>
  <r>
    <n v="2840"/>
    <x v="2839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n v="132"/>
    <b v="1"/>
    <x v="1"/>
    <x v="6"/>
    <x v="1993"/>
  </r>
  <r>
    <n v="2841"/>
    <x v="2840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n v="1"/>
    <b v="0"/>
    <x v="1"/>
    <x v="6"/>
    <x v="119"/>
  </r>
  <r>
    <n v="2842"/>
    <x v="2841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n v="0"/>
    <b v="0"/>
    <x v="1"/>
    <x v="6"/>
    <x v="121"/>
  </r>
  <r>
    <n v="2843"/>
    <x v="2842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n v="0"/>
    <b v="0"/>
    <x v="1"/>
    <x v="6"/>
    <x v="121"/>
  </r>
  <r>
    <n v="2844"/>
    <x v="2843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n v="1"/>
    <b v="0"/>
    <x v="1"/>
    <x v="6"/>
    <x v="179"/>
  </r>
  <r>
    <n v="2845"/>
    <x v="2844"/>
    <s v="The Maderati: A bitingly witty absurdest comedy, which pokes wickedly perceptive fun at NY artist lifestyle."/>
    <x v="51"/>
    <x v="1924"/>
    <x v="2"/>
    <x v="0"/>
    <x v="0"/>
    <n v="1433723033"/>
    <n v="1428539033"/>
    <b v="0"/>
    <n v="39"/>
    <b v="0"/>
    <x v="1"/>
    <x v="6"/>
    <x v="1994"/>
  </r>
  <r>
    <n v="2846"/>
    <x v="2845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n v="0"/>
    <b v="0"/>
    <x v="1"/>
    <x v="6"/>
    <x v="121"/>
  </r>
  <r>
    <n v="2847"/>
    <x v="2846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n v="0"/>
    <b v="0"/>
    <x v="1"/>
    <x v="6"/>
    <x v="121"/>
  </r>
  <r>
    <n v="2848"/>
    <x v="2847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n v="3"/>
    <b v="0"/>
    <x v="1"/>
    <x v="6"/>
    <x v="457"/>
  </r>
  <r>
    <n v="2849"/>
    <x v="2848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n v="1"/>
    <b v="0"/>
    <x v="1"/>
    <x v="6"/>
    <x v="144"/>
  </r>
  <r>
    <n v="2850"/>
    <x v="2849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n v="13"/>
    <b v="0"/>
    <x v="1"/>
    <x v="6"/>
    <x v="1995"/>
  </r>
  <r>
    <n v="2851"/>
    <x v="2850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n v="0"/>
    <b v="0"/>
    <x v="1"/>
    <x v="6"/>
    <x v="121"/>
  </r>
  <r>
    <n v="2852"/>
    <x v="2851"/>
    <s v="Just one time back to the past on the Freedom Train will open your eyes and your lives will never ever be the same!"/>
    <x v="10"/>
    <x v="483"/>
    <x v="2"/>
    <x v="0"/>
    <x v="0"/>
    <n v="1403312703"/>
    <n v="1400720703"/>
    <b v="0"/>
    <n v="6"/>
    <b v="0"/>
    <x v="1"/>
    <x v="6"/>
    <x v="1996"/>
  </r>
  <r>
    <n v="2853"/>
    <x v="2852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n v="0"/>
    <b v="0"/>
    <x v="1"/>
    <x v="6"/>
    <x v="121"/>
  </r>
  <r>
    <n v="2854"/>
    <x v="2853"/>
    <s v="Almost Random Theatre's play about a candidate - with no policies - who is seeking election in May 2015"/>
    <x v="28"/>
    <x v="1926"/>
    <x v="2"/>
    <x v="1"/>
    <x v="1"/>
    <n v="1431018719"/>
    <n v="1429290719"/>
    <b v="0"/>
    <n v="14"/>
    <b v="0"/>
    <x v="1"/>
    <x v="6"/>
    <x v="1997"/>
  </r>
  <r>
    <n v="2855"/>
    <x v="2854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n v="5"/>
    <b v="0"/>
    <x v="1"/>
    <x v="6"/>
    <x v="88"/>
  </r>
  <r>
    <n v="2856"/>
    <x v="2855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n v="6"/>
    <b v="0"/>
    <x v="1"/>
    <x v="6"/>
    <x v="821"/>
  </r>
  <r>
    <n v="2857"/>
    <x v="2856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n v="15"/>
    <b v="0"/>
    <x v="1"/>
    <x v="6"/>
    <x v="130"/>
  </r>
  <r>
    <n v="2858"/>
    <x v="2857"/>
    <s v="Een Gay Party in het centrum van Amersfoort. _x000a_Een geweldige avond uit, met een show, optredens en DJ's."/>
    <x v="28"/>
    <x v="117"/>
    <x v="2"/>
    <x v="9"/>
    <x v="3"/>
    <n v="1417778880"/>
    <n v="1415711095"/>
    <b v="0"/>
    <n v="0"/>
    <b v="0"/>
    <x v="1"/>
    <x v="6"/>
    <x v="121"/>
  </r>
  <r>
    <n v="2859"/>
    <x v="2858"/>
    <s v="A theatre company that will create works to inspire young people and get everyone involved."/>
    <x v="13"/>
    <x v="428"/>
    <x v="2"/>
    <x v="2"/>
    <x v="2"/>
    <n v="1444984904"/>
    <n v="1439800904"/>
    <b v="0"/>
    <n v="1"/>
    <b v="0"/>
    <x v="1"/>
    <x v="6"/>
    <x v="431"/>
  </r>
  <r>
    <n v="2860"/>
    <x v="2859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n v="9"/>
    <b v="0"/>
    <x v="1"/>
    <x v="6"/>
    <x v="1998"/>
  </r>
  <r>
    <n v="2861"/>
    <x v="2860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n v="3"/>
    <b v="0"/>
    <x v="1"/>
    <x v="6"/>
    <x v="1999"/>
  </r>
  <r>
    <n v="2862"/>
    <x v="2861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n v="3"/>
    <b v="0"/>
    <x v="1"/>
    <x v="6"/>
    <x v="1714"/>
  </r>
  <r>
    <n v="2863"/>
    <x v="2862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n v="1"/>
    <b v="0"/>
    <x v="1"/>
    <x v="6"/>
    <x v="135"/>
  </r>
  <r>
    <n v="2864"/>
    <x v="2863"/>
    <s v="Accessible, original theatre for all!"/>
    <x v="30"/>
    <x v="130"/>
    <x v="2"/>
    <x v="1"/>
    <x v="1"/>
    <n v="1437139080"/>
    <n v="1434552207"/>
    <b v="0"/>
    <n v="3"/>
    <b v="0"/>
    <x v="1"/>
    <x v="6"/>
    <x v="140"/>
  </r>
  <r>
    <n v="2865"/>
    <x v="2864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n v="0"/>
    <b v="0"/>
    <x v="1"/>
    <x v="6"/>
    <x v="121"/>
  </r>
  <r>
    <n v="2866"/>
    <x v="2865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n v="2"/>
    <b v="0"/>
    <x v="1"/>
    <x v="6"/>
    <x v="377"/>
  </r>
  <r>
    <n v="2867"/>
    <x v="2866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n v="10"/>
    <b v="0"/>
    <x v="1"/>
    <x v="6"/>
    <x v="2000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n v="60"/>
    <b v="0"/>
    <x v="1"/>
    <x v="6"/>
    <x v="2001"/>
  </r>
  <r>
    <n v="2869"/>
    <x v="2868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n v="5"/>
    <b v="0"/>
    <x v="1"/>
    <x v="6"/>
    <x v="1238"/>
  </r>
  <r>
    <n v="2870"/>
    <x v="2869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n v="9"/>
    <b v="0"/>
    <x v="1"/>
    <x v="6"/>
    <x v="160"/>
  </r>
  <r>
    <n v="2871"/>
    <x v="2870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n v="13"/>
    <b v="0"/>
    <x v="1"/>
    <x v="6"/>
    <x v="1582"/>
  </r>
  <r>
    <n v="2872"/>
    <x v="2871"/>
    <s v="Local Theatre group in Loudoun County, Virginia. Looking for funds to start producing shows!"/>
    <x v="9"/>
    <x v="117"/>
    <x v="2"/>
    <x v="0"/>
    <x v="0"/>
    <n v="1434768438"/>
    <n v="1429584438"/>
    <b v="0"/>
    <n v="0"/>
    <b v="0"/>
    <x v="1"/>
    <x v="6"/>
    <x v="121"/>
  </r>
  <r>
    <n v="2873"/>
    <x v="2872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n v="8"/>
    <b v="0"/>
    <x v="1"/>
    <x v="6"/>
    <x v="2002"/>
  </r>
  <r>
    <n v="2874"/>
    <x v="2873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n v="3"/>
    <b v="0"/>
    <x v="1"/>
    <x v="6"/>
    <x v="2003"/>
  </r>
  <r>
    <n v="2875"/>
    <x v="2874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n v="3"/>
    <b v="0"/>
    <x v="1"/>
    <x v="6"/>
    <x v="1029"/>
  </r>
  <r>
    <n v="2876"/>
    <x v="2875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n v="0"/>
    <b v="0"/>
    <x v="1"/>
    <x v="6"/>
    <x v="121"/>
  </r>
  <r>
    <n v="2877"/>
    <x v="2876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n v="6"/>
    <b v="0"/>
    <x v="1"/>
    <x v="6"/>
    <x v="149"/>
  </r>
  <r>
    <n v="2878"/>
    <x v="2877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n v="4"/>
    <b v="0"/>
    <x v="1"/>
    <x v="6"/>
    <x v="2004"/>
  </r>
  <r>
    <n v="2879"/>
    <x v="2878"/>
    <s v="She that fines a husband? Wait, is that right? Girl... you better check yourself, before you wreck yourself!"/>
    <x v="375"/>
    <x v="792"/>
    <x v="2"/>
    <x v="0"/>
    <x v="0"/>
    <n v="1453310661"/>
    <n v="1450718661"/>
    <b v="0"/>
    <n v="1"/>
    <b v="0"/>
    <x v="1"/>
    <x v="6"/>
    <x v="2005"/>
  </r>
  <r>
    <n v="2880"/>
    <x v="2879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n v="29"/>
    <b v="0"/>
    <x v="1"/>
    <x v="6"/>
    <x v="200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n v="0"/>
    <b v="0"/>
    <x v="1"/>
    <x v="6"/>
    <x v="121"/>
  </r>
  <r>
    <n v="2882"/>
    <x v="2881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n v="4"/>
    <b v="0"/>
    <x v="1"/>
    <x v="6"/>
    <x v="2007"/>
  </r>
  <r>
    <n v="2883"/>
    <x v="2882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n v="5"/>
    <b v="0"/>
    <x v="1"/>
    <x v="6"/>
    <x v="2008"/>
  </r>
  <r>
    <n v="2884"/>
    <x v="2883"/>
    <s v="Come explore the dream world of Jim Morrison, rock singer, mystic, poet, shaman."/>
    <x v="101"/>
    <x v="1935"/>
    <x v="2"/>
    <x v="0"/>
    <x v="0"/>
    <n v="1417800435"/>
    <n v="1415208435"/>
    <b v="0"/>
    <n v="4"/>
    <b v="0"/>
    <x v="1"/>
    <x v="6"/>
    <x v="2009"/>
  </r>
  <r>
    <n v="2885"/>
    <x v="2884"/>
    <s v="An historic and proud work of Polish nationalistic literature performed on stage."/>
    <x v="44"/>
    <x v="176"/>
    <x v="2"/>
    <x v="0"/>
    <x v="0"/>
    <n v="1426294201"/>
    <n v="1423705801"/>
    <b v="0"/>
    <n v="5"/>
    <b v="0"/>
    <x v="1"/>
    <x v="6"/>
    <x v="433"/>
  </r>
  <r>
    <n v="2886"/>
    <x v="2885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n v="1"/>
    <b v="0"/>
    <x v="1"/>
    <x v="6"/>
    <x v="119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n v="1"/>
    <b v="0"/>
    <x v="1"/>
    <x v="6"/>
    <x v="144"/>
  </r>
  <r>
    <n v="2888"/>
    <x v="2887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n v="0"/>
    <b v="0"/>
    <x v="1"/>
    <x v="6"/>
    <x v="121"/>
  </r>
  <r>
    <n v="2889"/>
    <x v="2888"/>
    <s v="Halfway, Nebraska explores the limits of hope and what it means to love someone who may be too far damaged to save."/>
    <x v="9"/>
    <x v="1936"/>
    <x v="2"/>
    <x v="0"/>
    <x v="0"/>
    <n v="1409344985"/>
    <n v="1406752985"/>
    <b v="0"/>
    <n v="14"/>
    <b v="0"/>
    <x v="1"/>
    <x v="6"/>
    <x v="2010"/>
  </r>
  <r>
    <n v="2890"/>
    <x v="2889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n v="3"/>
    <b v="0"/>
    <x v="1"/>
    <x v="6"/>
    <x v="582"/>
  </r>
  <r>
    <n v="2891"/>
    <x v="2890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n v="10"/>
    <b v="0"/>
    <x v="1"/>
    <x v="6"/>
    <x v="1594"/>
  </r>
  <r>
    <n v="2892"/>
    <x v="2891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n v="17"/>
    <b v="0"/>
    <x v="1"/>
    <x v="6"/>
    <x v="2011"/>
  </r>
  <r>
    <n v="2893"/>
    <x v="2892"/>
    <s v="Fundraising for REDISCOVERING KIA THE PLAY"/>
    <x v="10"/>
    <x v="379"/>
    <x v="2"/>
    <x v="0"/>
    <x v="0"/>
    <n v="1420768800"/>
    <n v="1415644395"/>
    <b v="0"/>
    <n v="2"/>
    <b v="0"/>
    <x v="1"/>
    <x v="6"/>
    <x v="381"/>
  </r>
  <r>
    <n v="2894"/>
    <x v="2893"/>
    <s v="This Is A Story About A Woman A Man And A Woman"/>
    <x v="63"/>
    <x v="117"/>
    <x v="2"/>
    <x v="0"/>
    <x v="0"/>
    <n v="1428100815"/>
    <n v="1422920415"/>
    <b v="0"/>
    <n v="0"/>
    <b v="0"/>
    <x v="1"/>
    <x v="6"/>
    <x v="121"/>
  </r>
  <r>
    <n v="2895"/>
    <x v="2894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n v="4"/>
    <b v="0"/>
    <x v="1"/>
    <x v="6"/>
    <x v="2012"/>
  </r>
  <r>
    <n v="2896"/>
    <x v="2895"/>
    <s v="&quot;Miracle on 34th Street&quot; is about faith and believing in others. _x000a_We believe. Do you?"/>
    <x v="9"/>
    <x v="1370"/>
    <x v="2"/>
    <x v="0"/>
    <x v="0"/>
    <n v="1481522400"/>
    <n v="1480283321"/>
    <b v="0"/>
    <n v="12"/>
    <b v="0"/>
    <x v="1"/>
    <x v="6"/>
    <x v="2013"/>
  </r>
  <r>
    <n v="2897"/>
    <x v="2896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n v="3"/>
    <b v="0"/>
    <x v="1"/>
    <x v="6"/>
    <x v="2014"/>
  </r>
  <r>
    <n v="2898"/>
    <x v="2897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n v="12"/>
    <b v="0"/>
    <x v="1"/>
    <x v="6"/>
    <x v="2015"/>
  </r>
  <r>
    <n v="2899"/>
    <x v="2898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n v="0"/>
    <b v="0"/>
    <x v="1"/>
    <x v="6"/>
    <x v="121"/>
  </r>
  <r>
    <n v="2900"/>
    <x v="2899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n v="7"/>
    <b v="0"/>
    <x v="1"/>
    <x v="6"/>
    <x v="2016"/>
  </r>
  <r>
    <n v="2901"/>
    <x v="2900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n v="2"/>
    <b v="0"/>
    <x v="1"/>
    <x v="6"/>
    <x v="362"/>
  </r>
  <r>
    <n v="2902"/>
    <x v="2901"/>
    <s v="Help me honor and bring &quot;The American Soprano&quot; Leontyne Price back to the stage one more time."/>
    <x v="60"/>
    <x v="379"/>
    <x v="2"/>
    <x v="0"/>
    <x v="0"/>
    <n v="1440412396"/>
    <n v="1437820396"/>
    <b v="0"/>
    <n v="1"/>
    <b v="0"/>
    <x v="1"/>
    <x v="6"/>
    <x v="380"/>
  </r>
  <r>
    <n v="2903"/>
    <x v="2902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n v="4"/>
    <b v="0"/>
    <x v="1"/>
    <x v="6"/>
    <x v="2017"/>
  </r>
  <r>
    <n v="2904"/>
    <x v="2903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n v="4"/>
    <b v="0"/>
    <x v="1"/>
    <x v="6"/>
    <x v="644"/>
  </r>
  <r>
    <n v="2905"/>
    <x v="2904"/>
    <s v="Philly-based feminist theatre's inaugural production about a woman's friendship with an awesome lady cowboy."/>
    <x v="8"/>
    <x v="1940"/>
    <x v="2"/>
    <x v="0"/>
    <x v="0"/>
    <n v="1473211313"/>
    <n v="1472001713"/>
    <b v="0"/>
    <n v="17"/>
    <b v="0"/>
    <x v="1"/>
    <x v="6"/>
    <x v="2018"/>
  </r>
  <r>
    <n v="2906"/>
    <x v="2905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n v="7"/>
    <b v="0"/>
    <x v="1"/>
    <x v="6"/>
    <x v="2019"/>
  </r>
  <r>
    <n v="2907"/>
    <x v="2906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n v="2"/>
    <b v="0"/>
    <x v="1"/>
    <x v="6"/>
    <x v="120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n v="5"/>
    <b v="0"/>
    <x v="1"/>
    <x v="6"/>
    <x v="1775"/>
  </r>
  <r>
    <n v="2909"/>
    <x v="2908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n v="1"/>
    <b v="0"/>
    <x v="1"/>
    <x v="6"/>
    <x v="135"/>
  </r>
  <r>
    <n v="2910"/>
    <x v="2909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n v="1"/>
    <b v="0"/>
    <x v="1"/>
    <x v="6"/>
    <x v="120"/>
  </r>
  <r>
    <n v="2911"/>
    <x v="2910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n v="14"/>
    <b v="0"/>
    <x v="1"/>
    <x v="6"/>
    <x v="2020"/>
  </r>
  <r>
    <n v="2912"/>
    <x v="2911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n v="26"/>
    <b v="0"/>
    <x v="1"/>
    <x v="6"/>
    <x v="2021"/>
  </r>
  <r>
    <n v="2913"/>
    <x v="2912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n v="2"/>
    <b v="0"/>
    <x v="1"/>
    <x v="6"/>
    <x v="120"/>
  </r>
  <r>
    <n v="2914"/>
    <x v="2913"/>
    <s v="Hercules must complete four challenges in order to meet the father he never knew"/>
    <x v="31"/>
    <x v="116"/>
    <x v="2"/>
    <x v="1"/>
    <x v="1"/>
    <n v="1426365994"/>
    <n v="1421185594"/>
    <b v="0"/>
    <n v="1"/>
    <b v="0"/>
    <x v="1"/>
    <x v="6"/>
    <x v="120"/>
  </r>
  <r>
    <n v="2915"/>
    <x v="2914"/>
    <s v="An inclusive, cross community, multi-cultural theatre production for children aged 3 to 16 and their families"/>
    <x v="28"/>
    <x v="1945"/>
    <x v="2"/>
    <x v="1"/>
    <x v="1"/>
    <n v="1458117190"/>
    <n v="1455528790"/>
    <b v="0"/>
    <n v="3"/>
    <b v="0"/>
    <x v="1"/>
    <x v="6"/>
    <x v="2022"/>
  </r>
  <r>
    <n v="2916"/>
    <x v="2915"/>
    <s v="The moving dramatisation of one man's journey to find the truth behind the Libyan regime change."/>
    <x v="378"/>
    <x v="1011"/>
    <x v="2"/>
    <x v="1"/>
    <x v="1"/>
    <n v="1400498789"/>
    <n v="1398511589"/>
    <b v="0"/>
    <n v="7"/>
    <b v="0"/>
    <x v="1"/>
    <x v="6"/>
    <x v="2023"/>
  </r>
  <r>
    <n v="2917"/>
    <x v="2916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n v="9"/>
    <b v="0"/>
    <x v="1"/>
    <x v="6"/>
    <x v="2024"/>
  </r>
  <r>
    <n v="2918"/>
    <x v="2917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n v="20"/>
    <b v="0"/>
    <x v="1"/>
    <x v="6"/>
    <x v="353"/>
  </r>
  <r>
    <n v="2919"/>
    <x v="2918"/>
    <s v="A full staged reading of a new play about a boy who learns how to be happy from the most unexpected person."/>
    <x v="20"/>
    <x v="152"/>
    <x v="2"/>
    <x v="0"/>
    <x v="0"/>
    <n v="1407250329"/>
    <n v="1404658329"/>
    <b v="0"/>
    <n v="6"/>
    <b v="0"/>
    <x v="1"/>
    <x v="6"/>
    <x v="434"/>
  </r>
  <r>
    <n v="2920"/>
    <x v="2919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n v="13"/>
    <b v="0"/>
    <x v="1"/>
    <x v="6"/>
    <x v="2025"/>
  </r>
  <r>
    <n v="2921"/>
    <x v="2920"/>
    <s v="I'm creating a cabaret in which all donations go directly to Broadway Cares/Equity Fights AIDS."/>
    <x v="213"/>
    <x v="1949"/>
    <x v="0"/>
    <x v="0"/>
    <x v="0"/>
    <n v="1411679804"/>
    <n v="1409087804"/>
    <b v="0"/>
    <n v="3"/>
    <b v="1"/>
    <x v="1"/>
    <x v="40"/>
    <x v="1340"/>
  </r>
  <r>
    <n v="2922"/>
    <x v="2921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n v="6"/>
    <b v="1"/>
    <x v="1"/>
    <x v="40"/>
    <x v="160"/>
  </r>
  <r>
    <n v="2923"/>
    <x v="2922"/>
    <s v="Spreading the love of theatre, one step at a time. I would like to produce a reading of one of my favorite musicals"/>
    <x v="43"/>
    <x v="452"/>
    <x v="0"/>
    <x v="0"/>
    <x v="0"/>
    <n v="1422068400"/>
    <n v="1420774779"/>
    <b v="0"/>
    <n v="10"/>
    <b v="1"/>
    <x v="1"/>
    <x v="40"/>
    <x v="179"/>
  </r>
  <r>
    <n v="2924"/>
    <x v="2923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n v="147"/>
    <b v="1"/>
    <x v="1"/>
    <x v="40"/>
    <x v="2026"/>
  </r>
  <r>
    <n v="2925"/>
    <x v="2924"/>
    <s v="Help the Gold Dust Orphans bring their new musical 'SNOW WHITE AND THE SEVEN BOTTOMS' to New York City this fall!"/>
    <x v="101"/>
    <x v="1951"/>
    <x v="0"/>
    <x v="0"/>
    <x v="0"/>
    <n v="1410444068"/>
    <n v="1407852068"/>
    <b v="0"/>
    <n v="199"/>
    <b v="1"/>
    <x v="1"/>
    <x v="40"/>
    <x v="2027"/>
  </r>
  <r>
    <n v="2926"/>
    <x v="2925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n v="50"/>
    <b v="1"/>
    <x v="1"/>
    <x v="40"/>
    <x v="753"/>
  </r>
  <r>
    <n v="2927"/>
    <x v="2926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n v="21"/>
    <b v="1"/>
    <x v="1"/>
    <x v="40"/>
    <x v="2028"/>
  </r>
  <r>
    <n v="2928"/>
    <x v="2927"/>
    <s v="This is a touring production for schools in the Treasure Valley!"/>
    <x v="28"/>
    <x v="325"/>
    <x v="0"/>
    <x v="0"/>
    <x v="0"/>
    <n v="1457135846"/>
    <n v="1454543846"/>
    <b v="0"/>
    <n v="24"/>
    <b v="1"/>
    <x v="1"/>
    <x v="40"/>
    <x v="683"/>
  </r>
  <r>
    <n v="2929"/>
    <x v="2928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n v="32"/>
    <b v="1"/>
    <x v="1"/>
    <x v="40"/>
    <x v="2029"/>
  </r>
  <r>
    <n v="2930"/>
    <x v="2929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n v="62"/>
    <b v="1"/>
    <x v="1"/>
    <x v="40"/>
    <x v="2030"/>
  </r>
  <r>
    <n v="2931"/>
    <x v="2930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n v="9"/>
    <b v="1"/>
    <x v="1"/>
    <x v="40"/>
    <x v="596"/>
  </r>
  <r>
    <n v="2932"/>
    <x v="2931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n v="38"/>
    <b v="1"/>
    <x v="1"/>
    <x v="40"/>
    <x v="2031"/>
  </r>
  <r>
    <n v="2933"/>
    <x v="2932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n v="54"/>
    <b v="1"/>
    <x v="1"/>
    <x v="40"/>
    <x v="2032"/>
  </r>
  <r>
    <n v="2934"/>
    <x v="2933"/>
    <s v="Powerful community theatre production of Jason Robert Brown's &quot;Songs for a New World&quot; in London, Ontario."/>
    <x v="30"/>
    <x v="651"/>
    <x v="0"/>
    <x v="5"/>
    <x v="5"/>
    <n v="1402845364"/>
    <n v="1400253364"/>
    <b v="0"/>
    <n v="37"/>
    <b v="1"/>
    <x v="1"/>
    <x v="40"/>
    <x v="2033"/>
  </r>
  <r>
    <n v="2935"/>
    <x v="2934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n v="39"/>
    <b v="1"/>
    <x v="1"/>
    <x v="40"/>
    <x v="2034"/>
  </r>
  <r>
    <n v="2936"/>
    <x v="2935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n v="34"/>
    <b v="1"/>
    <x v="1"/>
    <x v="40"/>
    <x v="1753"/>
  </r>
  <r>
    <n v="2937"/>
    <x v="2936"/>
    <s v="UCAS is a new British musical premiering at the Edinburgh Fringe Festival 2014."/>
    <x v="15"/>
    <x v="41"/>
    <x v="0"/>
    <x v="1"/>
    <x v="1"/>
    <n v="1405249113"/>
    <n v="1402657113"/>
    <b v="0"/>
    <n v="55"/>
    <b v="1"/>
    <x v="1"/>
    <x v="40"/>
    <x v="2035"/>
  </r>
  <r>
    <n v="2938"/>
    <x v="2937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n v="32"/>
    <b v="1"/>
    <x v="1"/>
    <x v="40"/>
    <x v="2036"/>
  </r>
  <r>
    <n v="2939"/>
    <x v="2938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n v="25"/>
    <b v="1"/>
    <x v="1"/>
    <x v="40"/>
    <x v="2037"/>
  </r>
  <r>
    <n v="2940"/>
    <x v="2939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n v="33"/>
    <b v="1"/>
    <x v="1"/>
    <x v="40"/>
    <x v="129"/>
  </r>
  <r>
    <n v="2941"/>
    <x v="2940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n v="1"/>
    <b v="0"/>
    <x v="1"/>
    <x v="38"/>
    <x v="120"/>
  </r>
  <r>
    <n v="2942"/>
    <x v="2941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n v="202"/>
    <b v="0"/>
    <x v="1"/>
    <x v="38"/>
    <x v="2038"/>
  </r>
  <r>
    <n v="2943"/>
    <x v="2942"/>
    <s v="Building a Resource Network and Funding Capacity to support, empower and promote Afrocentric Arts in Metro Columbus"/>
    <x v="9"/>
    <x v="117"/>
    <x v="2"/>
    <x v="0"/>
    <x v="0"/>
    <n v="1428894380"/>
    <n v="1426302380"/>
    <b v="0"/>
    <n v="0"/>
    <b v="0"/>
    <x v="1"/>
    <x v="38"/>
    <x v="121"/>
  </r>
  <r>
    <n v="2944"/>
    <x v="2943"/>
    <s v="Our vision: build and operate a Theater Arts Center for south-central Washington state in Goldendale."/>
    <x v="3"/>
    <x v="173"/>
    <x v="2"/>
    <x v="0"/>
    <x v="0"/>
    <n v="1433714198"/>
    <n v="1431122198"/>
    <b v="0"/>
    <n v="1"/>
    <b v="0"/>
    <x v="1"/>
    <x v="38"/>
    <x v="101"/>
  </r>
  <r>
    <n v="2945"/>
    <x v="2944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n v="0"/>
    <b v="0"/>
    <x v="1"/>
    <x v="38"/>
    <x v="121"/>
  </r>
  <r>
    <n v="2946"/>
    <x v="2945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n v="2"/>
    <b v="0"/>
    <x v="1"/>
    <x v="38"/>
    <x v="120"/>
  </r>
  <r>
    <n v="2947"/>
    <x v="2946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n v="13"/>
    <b v="0"/>
    <x v="1"/>
    <x v="38"/>
    <x v="2039"/>
  </r>
  <r>
    <n v="2948"/>
    <x v="2947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n v="9"/>
    <b v="0"/>
    <x v="1"/>
    <x v="38"/>
    <x v="2040"/>
  </r>
  <r>
    <n v="2949"/>
    <x v="2948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n v="2"/>
    <b v="0"/>
    <x v="1"/>
    <x v="38"/>
    <x v="381"/>
  </r>
  <r>
    <n v="2950"/>
    <x v="2949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n v="0"/>
    <b v="0"/>
    <x v="1"/>
    <x v="38"/>
    <x v="121"/>
  </r>
  <r>
    <n v="2951"/>
    <x v="2950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n v="58"/>
    <b v="0"/>
    <x v="1"/>
    <x v="38"/>
    <x v="2041"/>
  </r>
  <r>
    <n v="2952"/>
    <x v="2951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n v="8"/>
    <b v="0"/>
    <x v="1"/>
    <x v="38"/>
    <x v="2042"/>
  </r>
  <r>
    <n v="2953"/>
    <x v="2952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n v="3"/>
    <b v="0"/>
    <x v="1"/>
    <x v="38"/>
    <x v="2043"/>
  </r>
  <r>
    <n v="2954"/>
    <x v="2953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n v="0"/>
    <b v="0"/>
    <x v="1"/>
    <x v="38"/>
    <x v="121"/>
  </r>
  <r>
    <n v="2955"/>
    <x v="2954"/>
    <s v="Stage Door Theater needs a stage for its current and future productions. Can you help?"/>
    <x v="38"/>
    <x v="526"/>
    <x v="1"/>
    <x v="0"/>
    <x v="0"/>
    <n v="1434476849"/>
    <n v="1431884849"/>
    <b v="0"/>
    <n v="11"/>
    <b v="0"/>
    <x v="1"/>
    <x v="38"/>
    <x v="177"/>
  </r>
  <r>
    <n v="2956"/>
    <x v="2955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n v="20"/>
    <b v="0"/>
    <x v="1"/>
    <x v="38"/>
    <x v="2044"/>
  </r>
  <r>
    <n v="2957"/>
    <x v="2956"/>
    <s v="Theatre in Tuscaloosa, AL built in the 1930s.  The headsets seem about that old. They are almost unusable."/>
    <x v="36"/>
    <x v="668"/>
    <x v="1"/>
    <x v="0"/>
    <x v="0"/>
    <n v="1427498172"/>
    <n v="1422317772"/>
    <b v="0"/>
    <n v="3"/>
    <b v="0"/>
    <x v="1"/>
    <x v="38"/>
    <x v="723"/>
  </r>
  <r>
    <n v="2958"/>
    <x v="2957"/>
    <s v="Chicago Based Theater Company and Venue Dedicated to Social Justice and Mainstreaming the Palestinian Narrative"/>
    <x v="58"/>
    <x v="117"/>
    <x v="1"/>
    <x v="0"/>
    <x v="0"/>
    <n v="1462729317"/>
    <n v="1457548917"/>
    <b v="0"/>
    <n v="0"/>
    <b v="0"/>
    <x v="1"/>
    <x v="38"/>
    <x v="121"/>
  </r>
  <r>
    <n v="2959"/>
    <x v="2958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n v="0"/>
    <b v="0"/>
    <x v="1"/>
    <x v="38"/>
    <x v="121"/>
  </r>
  <r>
    <n v="2960"/>
    <x v="2959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n v="0"/>
    <b v="0"/>
    <x v="1"/>
    <x v="38"/>
    <x v="121"/>
  </r>
  <r>
    <n v="2961"/>
    <x v="2960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n v="108"/>
    <b v="1"/>
    <x v="1"/>
    <x v="6"/>
    <x v="2045"/>
  </r>
  <r>
    <n v="2962"/>
    <x v="2961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n v="20"/>
    <b v="1"/>
    <x v="1"/>
    <x v="6"/>
    <x v="546"/>
  </r>
  <r>
    <n v="2963"/>
    <x v="2962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n v="98"/>
    <b v="1"/>
    <x v="1"/>
    <x v="6"/>
    <x v="2046"/>
  </r>
  <r>
    <n v="2964"/>
    <x v="2963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n v="196"/>
    <b v="1"/>
    <x v="1"/>
    <x v="6"/>
    <x v="2047"/>
  </r>
  <r>
    <n v="2965"/>
    <x v="2964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n v="39"/>
    <b v="1"/>
    <x v="1"/>
    <x v="6"/>
    <x v="2048"/>
  </r>
  <r>
    <n v="2966"/>
    <x v="2965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n v="128"/>
    <b v="1"/>
    <x v="1"/>
    <x v="6"/>
    <x v="2049"/>
  </r>
  <r>
    <n v="2967"/>
    <x v="2966"/>
    <s v="Scissortail is a story of loss, grief, and recovery based on the events of the 1995 Oklahoma City Bombing."/>
    <x v="10"/>
    <x v="1972"/>
    <x v="0"/>
    <x v="0"/>
    <x v="0"/>
    <n v="1425872692"/>
    <n v="1423284292"/>
    <b v="0"/>
    <n v="71"/>
    <b v="1"/>
    <x v="1"/>
    <x v="6"/>
    <x v="2050"/>
  </r>
  <r>
    <n v="2968"/>
    <x v="2967"/>
    <s v="The Curse of the Babywoman is real â€” and it is coming to FringeNYC this August."/>
    <x v="8"/>
    <x v="1973"/>
    <x v="0"/>
    <x v="0"/>
    <x v="0"/>
    <n v="1471406340"/>
    <n v="1470227660"/>
    <b v="0"/>
    <n v="47"/>
    <b v="1"/>
    <x v="1"/>
    <x v="6"/>
    <x v="2051"/>
  </r>
  <r>
    <n v="2969"/>
    <x v="2968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n v="17"/>
    <b v="1"/>
    <x v="1"/>
    <x v="6"/>
    <x v="2052"/>
  </r>
  <r>
    <n v="2970"/>
    <x v="2969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n v="91"/>
    <b v="1"/>
    <x v="1"/>
    <x v="6"/>
    <x v="2053"/>
  </r>
  <r>
    <n v="2971"/>
    <x v="2970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n v="43"/>
    <b v="1"/>
    <x v="1"/>
    <x v="6"/>
    <x v="2054"/>
  </r>
  <r>
    <n v="2972"/>
    <x v="2971"/>
    <s v="A group of artists. A mythical art piece. A harrowing quest. And some margaritas."/>
    <x v="13"/>
    <x v="1975"/>
    <x v="0"/>
    <x v="0"/>
    <x v="0"/>
    <n v="1480899600"/>
    <n v="1479609520"/>
    <b v="0"/>
    <n v="17"/>
    <b v="1"/>
    <x v="1"/>
    <x v="6"/>
    <x v="2055"/>
  </r>
  <r>
    <n v="2973"/>
    <x v="2972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n v="33"/>
    <b v="1"/>
    <x v="1"/>
    <x v="6"/>
    <x v="2056"/>
  </r>
  <r>
    <n v="2974"/>
    <x v="2973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n v="87"/>
    <b v="1"/>
    <x v="1"/>
    <x v="6"/>
    <x v="1242"/>
  </r>
  <r>
    <n v="2975"/>
    <x v="2974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n v="113"/>
    <b v="1"/>
    <x v="1"/>
    <x v="6"/>
    <x v="2057"/>
  </r>
  <r>
    <n v="2976"/>
    <x v="2975"/>
    <s v="A play that addresses an important social issue, brought to light by members of the UoM Drama Society."/>
    <x v="159"/>
    <x v="678"/>
    <x v="0"/>
    <x v="1"/>
    <x v="1"/>
    <n v="1457870400"/>
    <n v="1456421530"/>
    <b v="0"/>
    <n v="14"/>
    <b v="1"/>
    <x v="1"/>
    <x v="6"/>
    <x v="2058"/>
  </r>
  <r>
    <n v="2977"/>
    <x v="2976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n v="30"/>
    <b v="1"/>
    <x v="1"/>
    <x v="6"/>
    <x v="787"/>
  </r>
  <r>
    <n v="2978"/>
    <x v="2977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n v="16"/>
    <b v="1"/>
    <x v="1"/>
    <x v="6"/>
    <x v="2059"/>
  </r>
  <r>
    <n v="2979"/>
    <x v="2978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n v="46"/>
    <b v="1"/>
    <x v="1"/>
    <x v="6"/>
    <x v="2060"/>
  </r>
  <r>
    <n v="2980"/>
    <x v="2979"/>
    <s v="1 director, 4 actors, and a whole lotta determination. Help us bring this brilliant story to the heart of NYC!"/>
    <x v="9"/>
    <x v="1980"/>
    <x v="0"/>
    <x v="0"/>
    <x v="0"/>
    <n v="1440381600"/>
    <n v="1438639130"/>
    <b v="0"/>
    <n v="24"/>
    <b v="1"/>
    <x v="1"/>
    <x v="6"/>
    <x v="709"/>
  </r>
  <r>
    <n v="2981"/>
    <x v="2980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n v="97"/>
    <b v="1"/>
    <x v="1"/>
    <x v="38"/>
    <x v="1290"/>
  </r>
  <r>
    <n v="2982"/>
    <x v="2981"/>
    <s v="Renovating this historical landmark, into an arts venue and theatre space for the community."/>
    <x v="10"/>
    <x v="1982"/>
    <x v="0"/>
    <x v="1"/>
    <x v="1"/>
    <n v="1455208143"/>
    <n v="1452616143"/>
    <b v="1"/>
    <n v="59"/>
    <b v="1"/>
    <x v="1"/>
    <x v="38"/>
    <x v="1149"/>
  </r>
  <r>
    <n v="2983"/>
    <x v="2982"/>
    <s v="Dad's Garage Theatre Company needs your help buying our new, forever home by hitting our $150,000 STRETCH GOAL!"/>
    <x v="382"/>
    <x v="1983"/>
    <x v="0"/>
    <x v="0"/>
    <x v="0"/>
    <n v="1415722236"/>
    <n v="1410534636"/>
    <b v="1"/>
    <n v="1095"/>
    <b v="1"/>
    <x v="1"/>
    <x v="38"/>
    <x v="2061"/>
  </r>
  <r>
    <n v="2984"/>
    <x v="2983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n v="218"/>
    <b v="1"/>
    <x v="1"/>
    <x v="38"/>
    <x v="2062"/>
  </r>
  <r>
    <n v="2985"/>
    <x v="2984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n v="111"/>
    <b v="1"/>
    <x v="1"/>
    <x v="38"/>
    <x v="2063"/>
  </r>
  <r>
    <n v="2986"/>
    <x v="2985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n v="56"/>
    <b v="1"/>
    <x v="1"/>
    <x v="38"/>
    <x v="2064"/>
  </r>
  <r>
    <n v="2987"/>
    <x v="2986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n v="265"/>
    <b v="1"/>
    <x v="1"/>
    <x v="38"/>
    <x v="2065"/>
  </r>
  <r>
    <n v="2988"/>
    <x v="2987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n v="28"/>
    <b v="1"/>
    <x v="1"/>
    <x v="38"/>
    <x v="669"/>
  </r>
  <r>
    <n v="2989"/>
    <x v="2988"/>
    <s v="Bring the movies back to Bethel, Maine."/>
    <x v="22"/>
    <x v="1987"/>
    <x v="0"/>
    <x v="0"/>
    <x v="0"/>
    <n v="1450673940"/>
    <n v="1448756962"/>
    <b v="0"/>
    <n v="364"/>
    <b v="1"/>
    <x v="1"/>
    <x v="38"/>
    <x v="2066"/>
  </r>
  <r>
    <n v="2990"/>
    <x v="2989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n v="27"/>
    <b v="1"/>
    <x v="1"/>
    <x v="38"/>
    <x v="2067"/>
  </r>
  <r>
    <n v="2991"/>
    <x v="2990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n v="93"/>
    <b v="1"/>
    <x v="1"/>
    <x v="38"/>
    <x v="2068"/>
  </r>
  <r>
    <n v="2992"/>
    <x v="2991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n v="64"/>
    <b v="1"/>
    <x v="1"/>
    <x v="38"/>
    <x v="2069"/>
  </r>
  <r>
    <n v="2993"/>
    <x v="2992"/>
    <s v="Help us build the Kitchen from Hell!"/>
    <x v="28"/>
    <x v="1141"/>
    <x v="0"/>
    <x v="0"/>
    <x v="0"/>
    <n v="1455998867"/>
    <n v="1453406867"/>
    <b v="0"/>
    <n v="22"/>
    <b v="1"/>
    <x v="1"/>
    <x v="38"/>
    <x v="1187"/>
  </r>
  <r>
    <n v="2994"/>
    <x v="2993"/>
    <s v="Help the hosts of the infamous St. Michael sustain and create epic boat parties through Halloween and into 2015"/>
    <x v="43"/>
    <x v="1990"/>
    <x v="0"/>
    <x v="1"/>
    <x v="1"/>
    <n v="1412335772"/>
    <n v="1409743772"/>
    <b v="0"/>
    <n v="59"/>
    <b v="1"/>
    <x v="1"/>
    <x v="38"/>
    <x v="2070"/>
  </r>
  <r>
    <n v="2995"/>
    <x v="2994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n v="249"/>
    <b v="1"/>
    <x v="1"/>
    <x v="38"/>
    <x v="2071"/>
  </r>
  <r>
    <n v="2996"/>
    <x v="2995"/>
    <s v="A permanent home for comedy in Connecticut in the heart of downtown Hartford."/>
    <x v="19"/>
    <x v="1992"/>
    <x v="0"/>
    <x v="0"/>
    <x v="0"/>
    <n v="1432677240"/>
    <n v="1427493240"/>
    <b v="0"/>
    <n v="392"/>
    <b v="1"/>
    <x v="1"/>
    <x v="38"/>
    <x v="2072"/>
  </r>
  <r>
    <n v="2997"/>
    <x v="2996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n v="115"/>
    <b v="1"/>
    <x v="1"/>
    <x v="38"/>
    <x v="2073"/>
  </r>
  <r>
    <n v="2998"/>
    <x v="2997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n v="433"/>
    <b v="1"/>
    <x v="1"/>
    <x v="38"/>
    <x v="2074"/>
  </r>
  <r>
    <n v="2999"/>
    <x v="2998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n v="20"/>
    <b v="1"/>
    <x v="1"/>
    <x v="38"/>
    <x v="2075"/>
  </r>
  <r>
    <n v="3000"/>
    <x v="2999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n v="8"/>
    <b v="1"/>
    <x v="1"/>
    <x v="38"/>
    <x v="368"/>
  </r>
  <r>
    <n v="3001"/>
    <x v="3000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n v="175"/>
    <b v="1"/>
    <x v="1"/>
    <x v="38"/>
    <x v="2076"/>
  </r>
  <r>
    <n v="3002"/>
    <x v="3001"/>
    <s v="Make the workshop/ small stage space at Jimmy's No 43 even better than before!"/>
    <x v="39"/>
    <x v="1996"/>
    <x v="0"/>
    <x v="0"/>
    <x v="0"/>
    <n v="1356552252"/>
    <n v="1353960252"/>
    <b v="0"/>
    <n v="104"/>
    <b v="1"/>
    <x v="1"/>
    <x v="38"/>
    <x v="2077"/>
  </r>
  <r>
    <n v="3003"/>
    <x v="3002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n v="17"/>
    <b v="1"/>
    <x v="1"/>
    <x v="38"/>
    <x v="2078"/>
  </r>
  <r>
    <n v="3004"/>
    <x v="3003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n v="277"/>
    <b v="1"/>
    <x v="1"/>
    <x v="38"/>
    <x v="2079"/>
  </r>
  <r>
    <n v="3005"/>
    <x v="3004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n v="118"/>
    <b v="1"/>
    <x v="1"/>
    <x v="38"/>
    <x v="2080"/>
  </r>
  <r>
    <n v="3006"/>
    <x v="3005"/>
    <s v="We're an affordable theatre and rental space that can be molded into anything by anyone."/>
    <x v="6"/>
    <x v="1999"/>
    <x v="0"/>
    <x v="5"/>
    <x v="5"/>
    <n v="1418580591"/>
    <n v="1415988591"/>
    <b v="0"/>
    <n v="97"/>
    <b v="1"/>
    <x v="1"/>
    <x v="38"/>
    <x v="2081"/>
  </r>
  <r>
    <n v="3007"/>
    <x v="3006"/>
    <s v="Consuite for 2015 CoreCon.  An adventure into insanity."/>
    <x v="20"/>
    <x v="1144"/>
    <x v="0"/>
    <x v="0"/>
    <x v="0"/>
    <n v="1429938683"/>
    <n v="1428124283"/>
    <b v="0"/>
    <n v="20"/>
    <b v="1"/>
    <x v="1"/>
    <x v="38"/>
    <x v="1205"/>
  </r>
  <r>
    <n v="3008"/>
    <x v="3007"/>
    <s v="Help fund Silver Spring Stage's HVAC costs for the upcoming year! Don't leave us out in the cold (pun intended)!"/>
    <x v="9"/>
    <x v="1891"/>
    <x v="0"/>
    <x v="0"/>
    <x v="0"/>
    <n v="1453352719"/>
    <n v="1450760719"/>
    <b v="0"/>
    <n v="26"/>
    <b v="1"/>
    <x v="1"/>
    <x v="38"/>
    <x v="2082"/>
  </r>
  <r>
    <n v="3009"/>
    <x v="3008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n v="128"/>
    <b v="1"/>
    <x v="1"/>
    <x v="38"/>
    <x v="2083"/>
  </r>
  <r>
    <n v="3010"/>
    <x v="3009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n v="15"/>
    <b v="1"/>
    <x v="1"/>
    <x v="38"/>
    <x v="2084"/>
  </r>
  <r>
    <n v="3011"/>
    <x v="3010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n v="25"/>
    <b v="1"/>
    <x v="1"/>
    <x v="38"/>
    <x v="2085"/>
  </r>
  <r>
    <n v="3012"/>
    <x v="3011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n v="55"/>
    <b v="1"/>
    <x v="1"/>
    <x v="38"/>
    <x v="2086"/>
  </r>
  <r>
    <n v="3013"/>
    <x v="3012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n v="107"/>
    <b v="1"/>
    <x v="1"/>
    <x v="38"/>
    <x v="2087"/>
  </r>
  <r>
    <n v="3014"/>
    <x v="3013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n v="557"/>
    <b v="1"/>
    <x v="1"/>
    <x v="38"/>
    <x v="2088"/>
  </r>
  <r>
    <n v="3015"/>
    <x v="3014"/>
    <s v="We're turning an old yogurt shop into a live theater in downtown Charleston.   Please help us hang our sign!"/>
    <x v="104"/>
    <x v="2005"/>
    <x v="0"/>
    <x v="0"/>
    <x v="0"/>
    <n v="1402459200"/>
    <n v="1401125238"/>
    <b v="0"/>
    <n v="40"/>
    <b v="1"/>
    <x v="1"/>
    <x v="38"/>
    <x v="2089"/>
  </r>
  <r>
    <n v="3016"/>
    <x v="3015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n v="36"/>
    <b v="1"/>
    <x v="1"/>
    <x v="38"/>
    <x v="2090"/>
  </r>
  <r>
    <n v="3017"/>
    <x v="3016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n v="159"/>
    <b v="1"/>
    <x v="1"/>
    <x v="38"/>
    <x v="2091"/>
  </r>
  <r>
    <n v="3018"/>
    <x v="3017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n v="41"/>
    <b v="1"/>
    <x v="1"/>
    <x v="38"/>
    <x v="2092"/>
  </r>
  <r>
    <n v="3019"/>
    <x v="3018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n v="226"/>
    <b v="1"/>
    <x v="1"/>
    <x v="38"/>
    <x v="2093"/>
  </r>
  <r>
    <n v="3020"/>
    <x v="3019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n v="30"/>
    <b v="1"/>
    <x v="1"/>
    <x v="38"/>
    <x v="2094"/>
  </r>
  <r>
    <n v="3021"/>
    <x v="3020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n v="103"/>
    <b v="1"/>
    <x v="1"/>
    <x v="38"/>
    <x v="901"/>
  </r>
  <r>
    <n v="3022"/>
    <x v="3021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n v="62"/>
    <b v="1"/>
    <x v="1"/>
    <x v="38"/>
    <x v="2095"/>
  </r>
  <r>
    <n v="3023"/>
    <x v="3022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n v="6"/>
    <b v="1"/>
    <x v="1"/>
    <x v="38"/>
    <x v="2096"/>
  </r>
  <r>
    <n v="3024"/>
    <x v="3023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n v="182"/>
    <b v="1"/>
    <x v="1"/>
    <x v="38"/>
    <x v="2097"/>
  </r>
  <r>
    <n v="3025"/>
    <x v="3024"/>
    <s v="Be part of building Cardiff's first pub theatre, located right in the city centre. Launching January 2015."/>
    <x v="30"/>
    <x v="2015"/>
    <x v="0"/>
    <x v="1"/>
    <x v="1"/>
    <n v="1401465600"/>
    <n v="1399032813"/>
    <b v="0"/>
    <n v="145"/>
    <b v="1"/>
    <x v="1"/>
    <x v="38"/>
    <x v="2098"/>
  </r>
  <r>
    <n v="3026"/>
    <x v="3025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n v="25"/>
    <b v="1"/>
    <x v="1"/>
    <x v="38"/>
    <x v="1769"/>
  </r>
  <r>
    <n v="3027"/>
    <x v="3026"/>
    <s v="Wavy says let's LIGHT UP THE RAINBOW STAGE and as our stretch reward we'll throw all of us a PARTY!"/>
    <x v="79"/>
    <x v="2017"/>
    <x v="0"/>
    <x v="0"/>
    <x v="0"/>
    <n v="1426866851"/>
    <n v="1424278451"/>
    <b v="0"/>
    <n v="320"/>
    <b v="1"/>
    <x v="1"/>
    <x v="38"/>
    <x v="2099"/>
  </r>
  <r>
    <n v="3028"/>
    <x v="3027"/>
    <s v="We have a space! Help us fill it with a stage, chairs, gear and audiences' laughter!"/>
    <x v="10"/>
    <x v="2018"/>
    <x v="0"/>
    <x v="0"/>
    <x v="0"/>
    <n v="1471242025"/>
    <n v="1468650025"/>
    <b v="0"/>
    <n v="99"/>
    <b v="1"/>
    <x v="1"/>
    <x v="38"/>
    <x v="2100"/>
  </r>
  <r>
    <n v="3029"/>
    <x v="3028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n v="348"/>
    <b v="1"/>
    <x v="1"/>
    <x v="38"/>
    <x v="2101"/>
  </r>
  <r>
    <n v="3030"/>
    <x v="3029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n v="41"/>
    <b v="1"/>
    <x v="1"/>
    <x v="38"/>
    <x v="2102"/>
  </r>
  <r>
    <n v="3031"/>
    <x v="3030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n v="29"/>
    <b v="1"/>
    <x v="1"/>
    <x v="38"/>
    <x v="246"/>
  </r>
  <r>
    <n v="3032"/>
    <x v="3031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n v="25"/>
    <b v="1"/>
    <x v="1"/>
    <x v="38"/>
    <x v="1302"/>
  </r>
  <r>
    <n v="3033"/>
    <x v="3032"/>
    <s v="Finally Stagelights will have a space of our very own!  Be a part of this exciting new adventure in Greensboro!!"/>
    <x v="9"/>
    <x v="2021"/>
    <x v="0"/>
    <x v="0"/>
    <x v="0"/>
    <n v="1471487925"/>
    <n v="1468895925"/>
    <b v="0"/>
    <n v="23"/>
    <b v="1"/>
    <x v="1"/>
    <x v="38"/>
    <x v="2103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n v="1260"/>
    <b v="1"/>
    <x v="1"/>
    <x v="38"/>
    <x v="2104"/>
  </r>
  <r>
    <n v="3035"/>
    <x v="3034"/>
    <s v="Help create a permanent home for live comedy shows and classes in Downtown RVA."/>
    <x v="31"/>
    <x v="2023"/>
    <x v="0"/>
    <x v="0"/>
    <x v="0"/>
    <n v="1367674009"/>
    <n v="1365082009"/>
    <b v="0"/>
    <n v="307"/>
    <b v="1"/>
    <x v="1"/>
    <x v="38"/>
    <x v="2105"/>
  </r>
  <r>
    <n v="3036"/>
    <x v="3035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n v="329"/>
    <b v="1"/>
    <x v="1"/>
    <x v="38"/>
    <x v="2106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n v="32"/>
    <b v="1"/>
    <x v="1"/>
    <x v="38"/>
    <x v="2107"/>
  </r>
  <r>
    <n v="3038"/>
    <x v="3037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n v="27"/>
    <b v="1"/>
    <x v="1"/>
    <x v="38"/>
    <x v="2108"/>
  </r>
  <r>
    <n v="3039"/>
    <x v="3038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n v="236"/>
    <b v="1"/>
    <x v="1"/>
    <x v="38"/>
    <x v="2109"/>
  </r>
  <r>
    <n v="3040"/>
    <x v="3039"/>
    <s v="48 hours of deck screws, dry wall, hard hats and needed renovation to help the Jayhawk rise from the ashes."/>
    <x v="9"/>
    <x v="2027"/>
    <x v="0"/>
    <x v="0"/>
    <x v="0"/>
    <n v="1435359600"/>
    <n v="1434999621"/>
    <b v="0"/>
    <n v="42"/>
    <b v="1"/>
    <x v="1"/>
    <x v="38"/>
    <x v="2110"/>
  </r>
  <r>
    <n v="3041"/>
    <x v="3040"/>
    <s v="Privet! Hello! Bon Jour! We are the Arlekin Players Theatre and we need a home."/>
    <x v="386"/>
    <x v="2028"/>
    <x v="0"/>
    <x v="0"/>
    <x v="0"/>
    <n v="1453323048"/>
    <n v="1450731048"/>
    <b v="0"/>
    <n v="95"/>
    <b v="1"/>
    <x v="1"/>
    <x v="38"/>
    <x v="2111"/>
  </r>
  <r>
    <n v="3042"/>
    <x v="3041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n v="37"/>
    <b v="1"/>
    <x v="1"/>
    <x v="38"/>
    <x v="2112"/>
  </r>
  <r>
    <n v="3043"/>
    <x v="3042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n v="128"/>
    <b v="1"/>
    <x v="1"/>
    <x v="38"/>
    <x v="2113"/>
  </r>
  <r>
    <n v="3044"/>
    <x v="3043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n v="156"/>
    <b v="1"/>
    <x v="1"/>
    <x v="38"/>
    <x v="2114"/>
  </r>
  <r>
    <n v="3045"/>
    <x v="3044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n v="64"/>
    <b v="1"/>
    <x v="1"/>
    <x v="38"/>
    <x v="2115"/>
  </r>
  <r>
    <n v="3046"/>
    <x v="3045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n v="58"/>
    <b v="1"/>
    <x v="1"/>
    <x v="38"/>
    <x v="2116"/>
  </r>
  <r>
    <n v="3047"/>
    <x v="3046"/>
    <s v="Hi! We're the Graduating Seniors Acting V Seniors at Temple University! Welcome to our Kick starter Page!"/>
    <x v="2"/>
    <x v="2033"/>
    <x v="0"/>
    <x v="0"/>
    <x v="0"/>
    <n v="1461762960"/>
    <n v="1457999054"/>
    <b v="0"/>
    <n v="20"/>
    <b v="1"/>
    <x v="1"/>
    <x v="38"/>
    <x v="2117"/>
  </r>
  <r>
    <n v="3048"/>
    <x v="3047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n v="47"/>
    <b v="1"/>
    <x v="1"/>
    <x v="38"/>
    <x v="2118"/>
  </r>
  <r>
    <n v="3049"/>
    <x v="3048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n v="54"/>
    <b v="1"/>
    <x v="1"/>
    <x v="38"/>
    <x v="1793"/>
  </r>
  <r>
    <n v="3050"/>
    <x v="3049"/>
    <s v="Help fund The Black Pearl Consuite at CoreCon VIII: On Ancient Seas!"/>
    <x v="20"/>
    <x v="69"/>
    <x v="0"/>
    <x v="0"/>
    <x v="0"/>
    <n v="1462420960"/>
    <n v="1459828960"/>
    <b v="0"/>
    <n v="9"/>
    <b v="1"/>
    <x v="1"/>
    <x v="38"/>
    <x v="2119"/>
  </r>
  <r>
    <n v="3051"/>
    <x v="3050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n v="35"/>
    <b v="0"/>
    <x v="1"/>
    <x v="38"/>
    <x v="2120"/>
  </r>
  <r>
    <n v="3052"/>
    <x v="3051"/>
    <s v="To let the arts continue in Walker Minnesota We need a performing arts space and art gallery"/>
    <x v="63"/>
    <x v="735"/>
    <x v="2"/>
    <x v="0"/>
    <x v="0"/>
    <n v="1432828740"/>
    <n v="1430237094"/>
    <b v="0"/>
    <n v="2"/>
    <b v="0"/>
    <x v="1"/>
    <x v="38"/>
    <x v="822"/>
  </r>
  <r>
    <n v="3053"/>
    <x v="3052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n v="3"/>
    <b v="0"/>
    <x v="1"/>
    <x v="38"/>
    <x v="140"/>
  </r>
  <r>
    <n v="3054"/>
    <x v="3053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n v="0"/>
    <b v="0"/>
    <x v="1"/>
    <x v="38"/>
    <x v="121"/>
  </r>
  <r>
    <n v="3055"/>
    <x v="3054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n v="1"/>
    <b v="0"/>
    <x v="1"/>
    <x v="38"/>
    <x v="120"/>
  </r>
  <r>
    <n v="3056"/>
    <x v="3055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n v="0"/>
    <b v="0"/>
    <x v="1"/>
    <x v="38"/>
    <x v="121"/>
  </r>
  <r>
    <n v="3057"/>
    <x v="3056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n v="0"/>
    <b v="0"/>
    <x v="1"/>
    <x v="38"/>
    <x v="121"/>
  </r>
  <r>
    <n v="3058"/>
    <x v="3057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n v="3"/>
    <b v="0"/>
    <x v="1"/>
    <x v="38"/>
    <x v="120"/>
  </r>
  <r>
    <n v="3059"/>
    <x v="3058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n v="11"/>
    <b v="0"/>
    <x v="1"/>
    <x v="38"/>
    <x v="2121"/>
  </r>
  <r>
    <n v="3060"/>
    <x v="3059"/>
    <s v="Save the historic Roxy theatre in Bremerton WA from being repurposed as office space."/>
    <x v="135"/>
    <x v="400"/>
    <x v="2"/>
    <x v="0"/>
    <x v="0"/>
    <n v="1443422134"/>
    <n v="1440830134"/>
    <b v="0"/>
    <n v="6"/>
    <b v="0"/>
    <x v="1"/>
    <x v="38"/>
    <x v="1727"/>
  </r>
  <r>
    <n v="3061"/>
    <x v="3060"/>
    <s v="Save a historic Local theater."/>
    <x v="80"/>
    <x v="117"/>
    <x v="2"/>
    <x v="0"/>
    <x v="0"/>
    <n v="1407955748"/>
    <n v="1405363748"/>
    <b v="0"/>
    <n v="0"/>
    <b v="0"/>
    <x v="1"/>
    <x v="38"/>
    <x v="121"/>
  </r>
  <r>
    <n v="3062"/>
    <x v="3061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n v="67"/>
    <b v="0"/>
    <x v="1"/>
    <x v="38"/>
    <x v="2122"/>
  </r>
  <r>
    <n v="3063"/>
    <x v="3062"/>
    <s v="Members of the local Miami music scene are putting together a venue/creative space in Kendall!"/>
    <x v="9"/>
    <x v="2038"/>
    <x v="2"/>
    <x v="0"/>
    <x v="0"/>
    <n v="1477174138"/>
    <n v="1474150138"/>
    <b v="0"/>
    <n v="23"/>
    <b v="0"/>
    <x v="1"/>
    <x v="38"/>
    <x v="2123"/>
  </r>
  <r>
    <n v="3064"/>
    <x v="3063"/>
    <s v="An epicenter for connection, creation and expression of the community."/>
    <x v="96"/>
    <x v="2039"/>
    <x v="2"/>
    <x v="0"/>
    <x v="0"/>
    <n v="1448175540"/>
    <n v="1445483246"/>
    <b v="0"/>
    <n v="72"/>
    <b v="0"/>
    <x v="1"/>
    <x v="38"/>
    <x v="2124"/>
  </r>
  <r>
    <n v="3065"/>
    <x v="3064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n v="2"/>
    <b v="0"/>
    <x v="1"/>
    <x v="38"/>
    <x v="144"/>
  </r>
  <r>
    <n v="3066"/>
    <x v="3065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n v="15"/>
    <b v="0"/>
    <x v="1"/>
    <x v="38"/>
    <x v="2125"/>
  </r>
  <r>
    <n v="3067"/>
    <x v="3066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n v="1"/>
    <b v="0"/>
    <x v="1"/>
    <x v="38"/>
    <x v="438"/>
  </r>
  <r>
    <n v="3068"/>
    <x v="3067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n v="2"/>
    <b v="0"/>
    <x v="1"/>
    <x v="38"/>
    <x v="2126"/>
  </r>
  <r>
    <n v="3069"/>
    <x v="3068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n v="7"/>
    <b v="0"/>
    <x v="1"/>
    <x v="38"/>
    <x v="2127"/>
  </r>
  <r>
    <n v="3070"/>
    <x v="3069"/>
    <s v="Liverpool's 1st purpose built 7 night a week comedy club, bar &amp; restaurant with live music &amp; much more"/>
    <x v="3"/>
    <x v="2041"/>
    <x v="2"/>
    <x v="1"/>
    <x v="1"/>
    <n v="1481132169"/>
    <n v="1479317769"/>
    <b v="0"/>
    <n v="16"/>
    <b v="0"/>
    <x v="1"/>
    <x v="38"/>
    <x v="2128"/>
  </r>
  <r>
    <n v="3071"/>
    <x v="3070"/>
    <s v="Anyone can create. They just need a place and an opportunity. The Echo Theatre (Provo) provides that opportunity."/>
    <x v="14"/>
    <x v="2042"/>
    <x v="2"/>
    <x v="0"/>
    <x v="0"/>
    <n v="1429595940"/>
    <n v="1428082481"/>
    <b v="0"/>
    <n v="117"/>
    <b v="0"/>
    <x v="1"/>
    <x v="38"/>
    <x v="2129"/>
  </r>
  <r>
    <n v="3072"/>
    <x v="3071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n v="2"/>
    <b v="0"/>
    <x v="1"/>
    <x v="38"/>
    <x v="120"/>
  </r>
  <r>
    <n v="3073"/>
    <x v="3072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n v="7"/>
    <b v="0"/>
    <x v="1"/>
    <x v="38"/>
    <x v="2130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n v="3"/>
    <b v="0"/>
    <x v="1"/>
    <x v="38"/>
    <x v="2131"/>
  </r>
  <r>
    <n v="3075"/>
    <x v="3074"/>
    <s v="Magic Morgan &amp; Liliana are raising funds to expand their famed traveling magic show to a theater of magic."/>
    <x v="36"/>
    <x v="2044"/>
    <x v="2"/>
    <x v="0"/>
    <x v="0"/>
    <n v="1471573640"/>
    <n v="1467253640"/>
    <b v="0"/>
    <n v="20"/>
    <b v="0"/>
    <x v="1"/>
    <x v="38"/>
    <x v="2132"/>
  </r>
  <r>
    <n v="3076"/>
    <x v="3075"/>
    <s v="Helping female comedians get in their 10,000 Hours of practice!"/>
    <x v="3"/>
    <x v="84"/>
    <x v="2"/>
    <x v="0"/>
    <x v="0"/>
    <n v="1444405123"/>
    <n v="1439221123"/>
    <b v="0"/>
    <n v="50"/>
    <b v="0"/>
    <x v="1"/>
    <x v="38"/>
    <x v="2133"/>
  </r>
  <r>
    <n v="3077"/>
    <x v="3076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n v="2"/>
    <b v="0"/>
    <x v="1"/>
    <x v="38"/>
    <x v="1780"/>
  </r>
  <r>
    <n v="3078"/>
    <x v="3077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n v="3"/>
    <b v="0"/>
    <x v="1"/>
    <x v="38"/>
    <x v="1902"/>
  </r>
  <r>
    <n v="3079"/>
    <x v="3078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n v="27"/>
    <b v="0"/>
    <x v="1"/>
    <x v="38"/>
    <x v="2134"/>
  </r>
  <r>
    <n v="3080"/>
    <x v="3079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n v="7"/>
    <b v="0"/>
    <x v="1"/>
    <x v="38"/>
    <x v="2135"/>
  </r>
  <r>
    <n v="3081"/>
    <x v="3080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n v="5"/>
    <b v="0"/>
    <x v="1"/>
    <x v="38"/>
    <x v="2136"/>
  </r>
  <r>
    <n v="3082"/>
    <x v="3081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n v="0"/>
    <b v="0"/>
    <x v="1"/>
    <x v="38"/>
    <x v="121"/>
  </r>
  <r>
    <n v="3083"/>
    <x v="3082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n v="3"/>
    <b v="0"/>
    <x v="1"/>
    <x v="38"/>
    <x v="791"/>
  </r>
  <r>
    <n v="3084"/>
    <x v="3083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n v="6"/>
    <b v="0"/>
    <x v="1"/>
    <x v="38"/>
    <x v="2137"/>
  </r>
  <r>
    <n v="3085"/>
    <x v="3084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n v="9"/>
    <b v="0"/>
    <x v="1"/>
    <x v="38"/>
    <x v="2138"/>
  </r>
  <r>
    <n v="3086"/>
    <x v="3085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n v="3"/>
    <b v="0"/>
    <x v="1"/>
    <x v="38"/>
    <x v="407"/>
  </r>
  <r>
    <n v="3087"/>
    <x v="3086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n v="2"/>
    <b v="0"/>
    <x v="1"/>
    <x v="38"/>
    <x v="368"/>
  </r>
  <r>
    <n v="3088"/>
    <x v="3087"/>
    <s v="We believe it's time to open a visitor's center that highlights the small towns of the upper Midwest."/>
    <x v="99"/>
    <x v="691"/>
    <x v="2"/>
    <x v="0"/>
    <x v="0"/>
    <n v="1420724460"/>
    <n v="1418046247"/>
    <b v="0"/>
    <n v="3"/>
    <b v="0"/>
    <x v="1"/>
    <x v="38"/>
    <x v="823"/>
  </r>
  <r>
    <n v="3089"/>
    <x v="3088"/>
    <s v="A community space in Somerville, MA to celebrate the beautiful intersection of sports and creativity."/>
    <x v="31"/>
    <x v="2048"/>
    <x v="2"/>
    <x v="0"/>
    <x v="0"/>
    <n v="1468029540"/>
    <n v="1465304483"/>
    <b v="0"/>
    <n v="45"/>
    <b v="0"/>
    <x v="1"/>
    <x v="38"/>
    <x v="2139"/>
  </r>
  <r>
    <n v="3090"/>
    <x v="3089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n v="9"/>
    <b v="0"/>
    <x v="1"/>
    <x v="38"/>
    <x v="2140"/>
  </r>
  <r>
    <n v="3091"/>
    <x v="3090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n v="9"/>
    <b v="0"/>
    <x v="1"/>
    <x v="38"/>
    <x v="1803"/>
  </r>
  <r>
    <n v="3092"/>
    <x v="3091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n v="21"/>
    <b v="0"/>
    <x v="1"/>
    <x v="38"/>
    <x v="239"/>
  </r>
  <r>
    <n v="3093"/>
    <x v="3092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n v="17"/>
    <b v="0"/>
    <x v="1"/>
    <x v="38"/>
    <x v="2141"/>
  </r>
  <r>
    <n v="3094"/>
    <x v="3093"/>
    <s v="This is a Kickstarter to help with the start up costs for Illusionist, Chris Lengyel's Summer 2016 Tour!"/>
    <x v="57"/>
    <x v="379"/>
    <x v="2"/>
    <x v="0"/>
    <x v="0"/>
    <n v="1442775956"/>
    <n v="1437591956"/>
    <b v="0"/>
    <n v="1"/>
    <b v="0"/>
    <x v="1"/>
    <x v="38"/>
    <x v="380"/>
  </r>
  <r>
    <n v="3095"/>
    <x v="3094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n v="1"/>
    <b v="0"/>
    <x v="1"/>
    <x v="38"/>
    <x v="73"/>
  </r>
  <r>
    <n v="3096"/>
    <x v="3095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n v="14"/>
    <b v="0"/>
    <x v="1"/>
    <x v="38"/>
    <x v="2142"/>
  </r>
  <r>
    <n v="3097"/>
    <x v="3096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n v="42"/>
    <b v="0"/>
    <x v="1"/>
    <x v="38"/>
    <x v="2143"/>
  </r>
  <r>
    <n v="3098"/>
    <x v="3097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n v="27"/>
    <b v="0"/>
    <x v="1"/>
    <x v="38"/>
    <x v="2144"/>
  </r>
  <r>
    <n v="3099"/>
    <x v="3098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n v="5"/>
    <b v="0"/>
    <x v="1"/>
    <x v="38"/>
    <x v="2145"/>
  </r>
  <r>
    <n v="3100"/>
    <x v="3099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n v="13"/>
    <b v="0"/>
    <x v="1"/>
    <x v="38"/>
    <x v="2146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n v="12"/>
    <b v="0"/>
    <x v="1"/>
    <x v="38"/>
    <x v="380"/>
  </r>
  <r>
    <n v="3102"/>
    <x v="3101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n v="90"/>
    <b v="0"/>
    <x v="1"/>
    <x v="38"/>
    <x v="2147"/>
  </r>
  <r>
    <n v="3103"/>
    <x v="3102"/>
    <s v="Creating a place for local artists to perform, at substantially less cost for them"/>
    <x v="393"/>
    <x v="143"/>
    <x v="2"/>
    <x v="0"/>
    <x v="0"/>
    <n v="1434080706"/>
    <n v="1428896706"/>
    <b v="0"/>
    <n v="2"/>
    <b v="0"/>
    <x v="1"/>
    <x v="38"/>
    <x v="148"/>
  </r>
  <r>
    <n v="3104"/>
    <x v="3103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n v="5"/>
    <b v="0"/>
    <x v="1"/>
    <x v="38"/>
    <x v="2148"/>
  </r>
  <r>
    <n v="3105"/>
    <x v="3104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n v="31"/>
    <b v="0"/>
    <x v="1"/>
    <x v="38"/>
    <x v="2149"/>
  </r>
  <r>
    <n v="3106"/>
    <x v="3105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n v="4"/>
    <b v="0"/>
    <x v="1"/>
    <x v="38"/>
    <x v="2150"/>
  </r>
  <r>
    <n v="3107"/>
    <x v="3106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n v="29"/>
    <b v="0"/>
    <x v="1"/>
    <x v="38"/>
    <x v="2151"/>
  </r>
  <r>
    <n v="3108"/>
    <x v="3107"/>
    <s v="We need a permanent home for the theater!"/>
    <x v="63"/>
    <x v="375"/>
    <x v="2"/>
    <x v="0"/>
    <x v="0"/>
    <n v="1430234394"/>
    <n v="1425053994"/>
    <b v="0"/>
    <n v="2"/>
    <b v="0"/>
    <x v="1"/>
    <x v="38"/>
    <x v="31"/>
  </r>
  <r>
    <n v="3109"/>
    <x v="3108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n v="114"/>
    <b v="0"/>
    <x v="1"/>
    <x v="38"/>
    <x v="658"/>
  </r>
  <r>
    <n v="3110"/>
    <x v="3109"/>
    <s v="Cat People Unite! It's time we get a space of our own to relax, socialize and learn! Join the Catmunity!"/>
    <x v="31"/>
    <x v="115"/>
    <x v="2"/>
    <x v="0"/>
    <x v="0"/>
    <n v="1487465119"/>
    <n v="1484009119"/>
    <b v="0"/>
    <n v="1"/>
    <b v="0"/>
    <x v="1"/>
    <x v="38"/>
    <x v="119"/>
  </r>
  <r>
    <n v="3111"/>
    <x v="3110"/>
    <s v="Help All Puppet Players perform it's 2015 season in a beautiful 200 seat theater for an entire year."/>
    <x v="22"/>
    <x v="2061"/>
    <x v="2"/>
    <x v="0"/>
    <x v="0"/>
    <n v="1412432220"/>
    <n v="1409753820"/>
    <b v="0"/>
    <n v="76"/>
    <b v="0"/>
    <x v="1"/>
    <x v="38"/>
    <x v="2152"/>
  </r>
  <r>
    <n v="3112"/>
    <x v="3111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n v="9"/>
    <b v="0"/>
    <x v="1"/>
    <x v="38"/>
    <x v="2153"/>
  </r>
  <r>
    <n v="3113"/>
    <x v="3112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n v="37"/>
    <b v="0"/>
    <x v="1"/>
    <x v="38"/>
    <x v="2154"/>
  </r>
  <r>
    <n v="3114"/>
    <x v="3113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n v="0"/>
    <b v="0"/>
    <x v="1"/>
    <x v="38"/>
    <x v="121"/>
  </r>
  <r>
    <n v="3115"/>
    <x v="3114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n v="1"/>
    <b v="0"/>
    <x v="1"/>
    <x v="38"/>
    <x v="462"/>
  </r>
  <r>
    <n v="3116"/>
    <x v="3115"/>
    <s v="Creating a consuite for CoreCon. A focus on the insanity of asylums and early medical practices from history."/>
    <x v="47"/>
    <x v="357"/>
    <x v="2"/>
    <x v="0"/>
    <x v="0"/>
    <n v="1427890925"/>
    <n v="1426681325"/>
    <b v="0"/>
    <n v="10"/>
    <b v="0"/>
    <x v="1"/>
    <x v="38"/>
    <x v="1340"/>
  </r>
  <r>
    <n v="3117"/>
    <x v="3116"/>
    <s v="Performing Arts workshops, for young people aged 5 -16, exploring how the sea has shaped Cowes as a settlement."/>
    <x v="28"/>
    <x v="116"/>
    <x v="2"/>
    <x v="1"/>
    <x v="1"/>
    <n v="1464354720"/>
    <n v="1463648360"/>
    <b v="0"/>
    <n v="1"/>
    <b v="0"/>
    <x v="1"/>
    <x v="38"/>
    <x v="120"/>
  </r>
  <r>
    <n v="3118"/>
    <x v="3117"/>
    <s v="a magical place for all kind of people, like a fairytaile in all colours"/>
    <x v="69"/>
    <x v="551"/>
    <x v="2"/>
    <x v="11"/>
    <x v="9"/>
    <n v="1467473723"/>
    <n v="1465832123"/>
    <b v="0"/>
    <n v="2"/>
    <b v="0"/>
    <x v="1"/>
    <x v="38"/>
    <x v="2155"/>
  </r>
  <r>
    <n v="3119"/>
    <x v="3118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n v="1"/>
    <b v="0"/>
    <x v="1"/>
    <x v="38"/>
    <x v="144"/>
  </r>
  <r>
    <n v="3120"/>
    <x v="3119"/>
    <s v="Wij willen Tropicana het subtropisch zwemparadijs van Rotterdam op een nieuwe locatie gaan bouwen."/>
    <x v="396"/>
    <x v="1491"/>
    <x v="2"/>
    <x v="9"/>
    <x v="3"/>
    <n v="1462484196"/>
    <n v="1457303796"/>
    <b v="0"/>
    <n v="10"/>
    <b v="0"/>
    <x v="1"/>
    <x v="38"/>
    <x v="2156"/>
  </r>
  <r>
    <n v="3121"/>
    <x v="3120"/>
    <s v="I going to build a theatre for a local ant farm so that Ants can put on their theatre productions."/>
    <x v="15"/>
    <x v="115"/>
    <x v="1"/>
    <x v="5"/>
    <x v="5"/>
    <n v="1411748335"/>
    <n v="1406564335"/>
    <b v="0"/>
    <n v="1"/>
    <b v="0"/>
    <x v="1"/>
    <x v="38"/>
    <x v="119"/>
  </r>
  <r>
    <n v="3122"/>
    <x v="3121"/>
    <s v="cancelled until further notice"/>
    <x v="212"/>
    <x v="851"/>
    <x v="1"/>
    <x v="0"/>
    <x v="0"/>
    <n v="1478733732"/>
    <n v="1478298132"/>
    <b v="0"/>
    <n v="2"/>
    <b v="0"/>
    <x v="1"/>
    <x v="38"/>
    <x v="2157"/>
  </r>
  <r>
    <n v="3123"/>
    <x v="3122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n v="348"/>
    <b v="0"/>
    <x v="1"/>
    <x v="38"/>
    <x v="2158"/>
  </r>
  <r>
    <n v="3124"/>
    <x v="3123"/>
    <s v="A place where kids/ teens' dreams come true, and one finds there home without sparkly red shoes!"/>
    <x v="397"/>
    <x v="375"/>
    <x v="1"/>
    <x v="0"/>
    <x v="0"/>
    <n v="1422902601"/>
    <n v="1417718601"/>
    <b v="0"/>
    <n v="4"/>
    <b v="0"/>
    <x v="1"/>
    <x v="38"/>
    <x v="516"/>
  </r>
  <r>
    <n v="3125"/>
    <x v="3124"/>
    <s v="N/A"/>
    <x v="86"/>
    <x v="117"/>
    <x v="1"/>
    <x v="0"/>
    <x v="0"/>
    <n v="1452142672"/>
    <n v="1449550672"/>
    <b v="0"/>
    <n v="0"/>
    <b v="0"/>
    <x v="1"/>
    <x v="38"/>
    <x v="121"/>
  </r>
  <r>
    <n v="3126"/>
    <x v="3125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n v="17"/>
    <b v="0"/>
    <x v="1"/>
    <x v="38"/>
    <x v="2159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n v="0"/>
    <b v="0"/>
    <x v="1"/>
    <x v="38"/>
    <x v="121"/>
  </r>
  <r>
    <n v="3128"/>
    <x v="3127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n v="117"/>
    <b v="0"/>
    <x v="1"/>
    <x v="6"/>
    <x v="2160"/>
  </r>
  <r>
    <n v="3129"/>
    <x v="3128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n v="1"/>
    <b v="0"/>
    <x v="1"/>
    <x v="6"/>
    <x v="119"/>
  </r>
  <r>
    <n v="3130"/>
    <x v="3129"/>
    <s v="A shockingly relevant modern take on a 2,000-year-old tragedy that confronts current gender politics."/>
    <x v="3"/>
    <x v="672"/>
    <x v="3"/>
    <x v="0"/>
    <x v="0"/>
    <n v="1492145940"/>
    <n v="1489504916"/>
    <b v="0"/>
    <n v="4"/>
    <b v="0"/>
    <x v="1"/>
    <x v="6"/>
    <x v="2161"/>
  </r>
  <r>
    <n v="3131"/>
    <x v="3130"/>
    <s v="A Staged Reading of &quot;Snake Eyes,&quot; a new play by Alex Rafala"/>
    <x v="393"/>
    <x v="2043"/>
    <x v="3"/>
    <x v="0"/>
    <x v="0"/>
    <n v="1491656045"/>
    <n v="1489067645"/>
    <b v="0"/>
    <n v="12"/>
    <b v="0"/>
    <x v="1"/>
    <x v="6"/>
    <x v="399"/>
  </r>
  <r>
    <n v="3132"/>
    <x v="3131"/>
    <s v="Smells Like Money, Drips Like Honey, Taste Like Mocha, Better Run AWAY"/>
    <x v="11"/>
    <x v="115"/>
    <x v="3"/>
    <x v="0"/>
    <x v="0"/>
    <n v="1492759460"/>
    <n v="1487579060"/>
    <b v="0"/>
    <n v="1"/>
    <b v="0"/>
    <x v="1"/>
    <x v="6"/>
    <x v="119"/>
  </r>
  <r>
    <n v="3133"/>
    <x v="3132"/>
    <s v="TwentySomething is taking Hell Has No Fury to Edinburgh! _x000a_We're looking for your support to get us there."/>
    <x v="2"/>
    <x v="2065"/>
    <x v="3"/>
    <x v="1"/>
    <x v="1"/>
    <n v="1490358834"/>
    <n v="1487770434"/>
    <b v="0"/>
    <n v="16"/>
    <b v="0"/>
    <x v="1"/>
    <x v="6"/>
    <x v="1178"/>
  </r>
  <r>
    <n v="3134"/>
    <x v="3133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n v="12"/>
    <b v="0"/>
    <x v="1"/>
    <x v="6"/>
    <x v="644"/>
  </r>
  <r>
    <n v="3135"/>
    <x v="3134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n v="7"/>
    <b v="0"/>
    <x v="1"/>
    <x v="6"/>
    <x v="2162"/>
  </r>
  <r>
    <n v="3136"/>
    <x v="3135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n v="22"/>
    <b v="0"/>
    <x v="1"/>
    <x v="6"/>
    <x v="2163"/>
  </r>
  <r>
    <n v="3137"/>
    <x v="3136"/>
    <s v="Set in 1930s Chinatown, evocative of old world South Jackson Street during the Jazz era."/>
    <x v="15"/>
    <x v="155"/>
    <x v="3"/>
    <x v="0"/>
    <x v="0"/>
    <n v="1493838720"/>
    <n v="1489439669"/>
    <b v="0"/>
    <n v="1"/>
    <b v="0"/>
    <x v="1"/>
    <x v="6"/>
    <x v="73"/>
  </r>
  <r>
    <n v="3138"/>
    <x v="3137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n v="0"/>
    <b v="0"/>
    <x v="1"/>
    <x v="6"/>
    <x v="121"/>
  </r>
  <r>
    <n v="3139"/>
    <x v="3138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n v="6"/>
    <b v="0"/>
    <x v="1"/>
    <x v="6"/>
    <x v="2164"/>
  </r>
  <r>
    <n v="3140"/>
    <x v="3139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n v="4"/>
    <b v="0"/>
    <x v="1"/>
    <x v="6"/>
    <x v="1196"/>
  </r>
  <r>
    <n v="3141"/>
    <x v="3140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n v="8"/>
    <b v="0"/>
    <x v="1"/>
    <x v="6"/>
    <x v="2165"/>
  </r>
  <r>
    <n v="3142"/>
    <x v="3141"/>
    <s v="Our aim is to deliver a powerful piece of theatre to audiences across the UK, including Edinburgh Fringe (2017)."/>
    <x v="181"/>
    <x v="372"/>
    <x v="3"/>
    <x v="1"/>
    <x v="1"/>
    <n v="1489922339"/>
    <n v="1487333939"/>
    <b v="0"/>
    <n v="3"/>
    <b v="0"/>
    <x v="1"/>
    <x v="6"/>
    <x v="2"/>
  </r>
  <r>
    <n v="3143"/>
    <x v="3142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n v="0"/>
    <b v="0"/>
    <x v="1"/>
    <x v="6"/>
    <x v="121"/>
  </r>
  <r>
    <n v="3144"/>
    <x v="3143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n v="30"/>
    <b v="0"/>
    <x v="1"/>
    <x v="6"/>
    <x v="2166"/>
  </r>
  <r>
    <n v="3145"/>
    <x v="3144"/>
    <s v="Dominion Theatre Company is the first community dinner theatre  to be established in Arlington TX."/>
    <x v="31"/>
    <x v="117"/>
    <x v="3"/>
    <x v="0"/>
    <x v="0"/>
    <n v="1490659134"/>
    <n v="1485478734"/>
    <b v="0"/>
    <n v="0"/>
    <b v="0"/>
    <x v="1"/>
    <x v="6"/>
    <x v="121"/>
  </r>
  <r>
    <n v="3146"/>
    <x v="3145"/>
    <s v="Somos... Podemos... Amamos... Nuestra muralla, nuestra utopÃ­a. Que el amor sea el lÃ­mite"/>
    <x v="63"/>
    <x v="2071"/>
    <x v="3"/>
    <x v="14"/>
    <x v="10"/>
    <n v="1492356166"/>
    <n v="1488471766"/>
    <b v="0"/>
    <n v="12"/>
    <b v="0"/>
    <x v="1"/>
    <x v="6"/>
    <x v="2167"/>
  </r>
  <r>
    <n v="3147"/>
    <x v="3146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n v="213"/>
    <b v="1"/>
    <x v="1"/>
    <x v="6"/>
    <x v="2168"/>
  </r>
  <r>
    <n v="3148"/>
    <x v="3147"/>
    <s v="Help fund The Aurora Project, an immersive science fiction epic."/>
    <x v="40"/>
    <x v="2073"/>
    <x v="0"/>
    <x v="0"/>
    <x v="0"/>
    <n v="1412136000"/>
    <n v="1410278284"/>
    <b v="1"/>
    <n v="57"/>
    <b v="1"/>
    <x v="1"/>
    <x v="6"/>
    <x v="2169"/>
  </r>
  <r>
    <n v="3149"/>
    <x v="3148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n v="25"/>
    <b v="1"/>
    <x v="1"/>
    <x v="6"/>
    <x v="364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n v="104"/>
    <b v="1"/>
    <x v="1"/>
    <x v="6"/>
    <x v="2170"/>
  </r>
  <r>
    <n v="3151"/>
    <x v="3150"/>
    <s v="A Multi-Media Puppet Show, with large cable control puppets to tell a hilarious story for all ages."/>
    <x v="8"/>
    <x v="2075"/>
    <x v="0"/>
    <x v="0"/>
    <x v="0"/>
    <n v="1410379774"/>
    <n v="1407787774"/>
    <b v="1"/>
    <n v="34"/>
    <b v="1"/>
    <x v="1"/>
    <x v="6"/>
    <x v="2171"/>
  </r>
  <r>
    <n v="3152"/>
    <x v="3151"/>
    <s v="'Gilead' is an original theatre piece inspired by Margaret Atwood's 'The Handmaid's Tale'. (Brighton Fringe 2014)"/>
    <x v="41"/>
    <x v="2076"/>
    <x v="0"/>
    <x v="1"/>
    <x v="1"/>
    <n v="1383425367"/>
    <n v="1380833367"/>
    <b v="1"/>
    <n v="67"/>
    <b v="1"/>
    <x v="1"/>
    <x v="6"/>
    <x v="2172"/>
  </r>
  <r>
    <n v="3153"/>
    <x v="3152"/>
    <s v="A stage production of Terminator 2: Judgment Day, composed entirely of the words of William Shakespeare"/>
    <x v="9"/>
    <x v="2077"/>
    <x v="0"/>
    <x v="0"/>
    <x v="0"/>
    <n v="1304225940"/>
    <n v="1301542937"/>
    <b v="1"/>
    <n v="241"/>
    <b v="1"/>
    <x v="1"/>
    <x v="6"/>
    <x v="2173"/>
  </r>
  <r>
    <n v="3154"/>
    <x v="3153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n v="123"/>
    <b v="1"/>
    <x v="1"/>
    <x v="6"/>
    <x v="2174"/>
  </r>
  <r>
    <n v="3155"/>
    <x v="3154"/>
    <s v="We want to take our stage adaptation of Studio Ghibli's 'Princess Mononoke' to more people.  Help us do it!"/>
    <x v="10"/>
    <x v="2078"/>
    <x v="0"/>
    <x v="1"/>
    <x v="1"/>
    <n v="1356004725"/>
    <n v="1353412725"/>
    <b v="1"/>
    <n v="302"/>
    <b v="1"/>
    <x v="1"/>
    <x v="6"/>
    <x v="1259"/>
  </r>
  <r>
    <n v="3156"/>
    <x v="3155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n v="89"/>
    <b v="1"/>
    <x v="1"/>
    <x v="6"/>
    <x v="2175"/>
  </r>
  <r>
    <n v="3157"/>
    <x v="3156"/>
    <s v="Four Directors.  Four One Acts.  Four Genres.  For You."/>
    <x v="23"/>
    <x v="74"/>
    <x v="0"/>
    <x v="0"/>
    <x v="0"/>
    <n v="1405746000"/>
    <n v="1404932105"/>
    <b v="1"/>
    <n v="41"/>
    <b v="1"/>
    <x v="1"/>
    <x v="6"/>
    <x v="2176"/>
  </r>
  <r>
    <n v="3158"/>
    <x v="3157"/>
    <s v="A 40s crime-noir play using nursery rhyme characters."/>
    <x v="10"/>
    <x v="2080"/>
    <x v="0"/>
    <x v="0"/>
    <x v="0"/>
    <n v="1374523752"/>
    <n v="1371931752"/>
    <b v="1"/>
    <n v="69"/>
    <b v="1"/>
    <x v="1"/>
    <x v="6"/>
    <x v="2177"/>
  </r>
  <r>
    <n v="3159"/>
    <x v="3158"/>
    <s v="WAXWING is an exciting new world premiere of mythic (perhaps even apocalyptic!) proportions."/>
    <x v="15"/>
    <x v="2081"/>
    <x v="0"/>
    <x v="0"/>
    <x v="0"/>
    <n v="1326927600"/>
    <n v="1323221761"/>
    <b v="1"/>
    <n v="52"/>
    <b v="1"/>
    <x v="1"/>
    <x v="6"/>
    <x v="1038"/>
  </r>
  <r>
    <n v="3160"/>
    <x v="3159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n v="57"/>
    <b v="1"/>
    <x v="1"/>
    <x v="6"/>
    <x v="20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n v="74"/>
    <b v="1"/>
    <x v="1"/>
    <x v="6"/>
    <x v="2178"/>
  </r>
  <r>
    <n v="3162"/>
    <x v="3161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n v="63"/>
    <b v="1"/>
    <x v="1"/>
    <x v="6"/>
    <x v="1403"/>
  </r>
  <r>
    <n v="3163"/>
    <x v="3162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n v="72"/>
    <b v="1"/>
    <x v="1"/>
    <x v="6"/>
    <x v="2179"/>
  </r>
  <r>
    <n v="3164"/>
    <x v="3163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n v="71"/>
    <b v="1"/>
    <x v="1"/>
    <x v="6"/>
    <x v="2180"/>
  </r>
  <r>
    <n v="3165"/>
    <x v="3164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n v="21"/>
    <b v="1"/>
    <x v="1"/>
    <x v="6"/>
    <x v="2181"/>
  </r>
  <r>
    <n v="3166"/>
    <x v="3165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n v="930"/>
    <b v="1"/>
    <x v="1"/>
    <x v="6"/>
    <x v="2182"/>
  </r>
  <r>
    <n v="3167"/>
    <x v="3166"/>
    <s v="What is destiny? Explore it with us this August at FringeNYC."/>
    <x v="9"/>
    <x v="2089"/>
    <x v="0"/>
    <x v="0"/>
    <x v="0"/>
    <n v="1406952781"/>
    <n v="1405743181"/>
    <b v="1"/>
    <n v="55"/>
    <b v="1"/>
    <x v="1"/>
    <x v="6"/>
    <x v="2183"/>
  </r>
  <r>
    <n v="3168"/>
    <x v="3167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n v="61"/>
    <b v="1"/>
    <x v="1"/>
    <x v="6"/>
    <x v="2184"/>
  </r>
  <r>
    <n v="3169"/>
    <x v="3168"/>
    <s v="We're bringing The Window to the Cherry Lane Theater in January 2014."/>
    <x v="6"/>
    <x v="2091"/>
    <x v="0"/>
    <x v="0"/>
    <x v="0"/>
    <n v="1386910740"/>
    <n v="1384364561"/>
    <b v="1"/>
    <n v="82"/>
    <b v="1"/>
    <x v="1"/>
    <x v="6"/>
    <x v="965"/>
  </r>
  <r>
    <n v="3170"/>
    <x v="3169"/>
    <s v="An emotionally-charged journey through the history of black women in America told in reverse."/>
    <x v="13"/>
    <x v="2092"/>
    <x v="0"/>
    <x v="0"/>
    <x v="0"/>
    <n v="1404273600"/>
    <n v="1401414944"/>
    <b v="1"/>
    <n v="71"/>
    <b v="1"/>
    <x v="1"/>
    <x v="6"/>
    <x v="29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n v="117"/>
    <b v="1"/>
    <x v="1"/>
    <x v="6"/>
    <x v="1250"/>
  </r>
  <r>
    <n v="3172"/>
    <x v="3171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n v="29"/>
    <b v="1"/>
    <x v="1"/>
    <x v="6"/>
    <x v="2185"/>
  </r>
  <r>
    <n v="3173"/>
    <x v="3172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n v="74"/>
    <b v="1"/>
    <x v="1"/>
    <x v="6"/>
    <x v="2186"/>
  </r>
  <r>
    <n v="3174"/>
    <x v="3173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n v="23"/>
    <b v="1"/>
    <x v="1"/>
    <x v="6"/>
    <x v="2187"/>
  </r>
  <r>
    <n v="3175"/>
    <x v="3174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n v="60"/>
    <b v="1"/>
    <x v="1"/>
    <x v="6"/>
    <x v="1867"/>
  </r>
  <r>
    <n v="3176"/>
    <x v="3175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n v="55"/>
    <b v="1"/>
    <x v="1"/>
    <x v="6"/>
    <x v="2188"/>
  </r>
  <r>
    <n v="3177"/>
    <x v="3176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n v="51"/>
    <b v="1"/>
    <x v="1"/>
    <x v="6"/>
    <x v="2189"/>
  </r>
  <r>
    <n v="3178"/>
    <x v="3177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n v="78"/>
    <b v="1"/>
    <x v="1"/>
    <x v="6"/>
    <x v="2190"/>
  </r>
  <r>
    <n v="3179"/>
    <x v="3178"/>
    <s v="A Sci-fi play in several vignettes that will narrate an alternate history in the mid-20th century."/>
    <x v="285"/>
    <x v="2099"/>
    <x v="0"/>
    <x v="0"/>
    <x v="0"/>
    <n v="1367859071"/>
    <n v="1365699071"/>
    <b v="1"/>
    <n v="62"/>
    <b v="1"/>
    <x v="1"/>
    <x v="6"/>
    <x v="2191"/>
  </r>
  <r>
    <n v="3180"/>
    <x v="3179"/>
    <s v="A new tale of witches, fairies, cat-hunters and and bone-boilers from London theatre company Broken Glass."/>
    <x v="38"/>
    <x v="2100"/>
    <x v="0"/>
    <x v="1"/>
    <x v="1"/>
    <n v="1403258049"/>
    <n v="1400666049"/>
    <b v="1"/>
    <n v="45"/>
    <b v="1"/>
    <x v="1"/>
    <x v="6"/>
    <x v="2192"/>
  </r>
  <r>
    <n v="3181"/>
    <x v="3180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n v="15"/>
    <b v="1"/>
    <x v="1"/>
    <x v="6"/>
    <x v="811"/>
  </r>
  <r>
    <n v="3182"/>
    <x v="3181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n v="151"/>
    <b v="1"/>
    <x v="1"/>
    <x v="6"/>
    <x v="2193"/>
  </r>
  <r>
    <n v="3183"/>
    <x v="3182"/>
    <s v="Anton Chekhov's The Seagull. An outdoor Amphitheater in Manhattan. Trees. A River. Daybreak."/>
    <x v="30"/>
    <x v="444"/>
    <x v="0"/>
    <x v="0"/>
    <x v="0"/>
    <n v="1377284669"/>
    <n v="1375729469"/>
    <b v="1"/>
    <n v="68"/>
    <b v="1"/>
    <x v="1"/>
    <x v="6"/>
    <x v="1583"/>
  </r>
  <r>
    <n v="3184"/>
    <x v="3183"/>
    <s v="Equus is the story of a psychiatrist treating a teenaged boy who blinds six horses with a metal spike."/>
    <x v="270"/>
    <x v="2102"/>
    <x v="0"/>
    <x v="0"/>
    <x v="0"/>
    <n v="1404258631"/>
    <n v="1401666631"/>
    <b v="1"/>
    <n v="46"/>
    <b v="1"/>
    <x v="1"/>
    <x v="6"/>
    <x v="2194"/>
  </r>
  <r>
    <n v="3185"/>
    <x v="3184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n v="24"/>
    <b v="1"/>
    <x v="1"/>
    <x v="6"/>
    <x v="683"/>
  </r>
  <r>
    <n v="3186"/>
    <x v="3185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n v="70"/>
    <b v="1"/>
    <x v="1"/>
    <x v="6"/>
    <x v="2195"/>
  </r>
  <r>
    <n v="3187"/>
    <x v="3186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n v="244"/>
    <b v="1"/>
    <x v="1"/>
    <x v="6"/>
    <x v="2196"/>
  </r>
  <r>
    <n v="3188"/>
    <x v="3187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n v="9"/>
    <b v="0"/>
    <x v="1"/>
    <x v="40"/>
    <x v="2197"/>
  </r>
  <r>
    <n v="3189"/>
    <x v="3188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n v="19"/>
    <b v="0"/>
    <x v="1"/>
    <x v="40"/>
    <x v="2198"/>
  </r>
  <r>
    <n v="3190"/>
    <x v="3189"/>
    <s v="Call It A Day Productions is putting on their first full production in December and every little bit helps!"/>
    <x v="23"/>
    <x v="117"/>
    <x v="2"/>
    <x v="5"/>
    <x v="5"/>
    <n v="1481258275"/>
    <n v="1478662675"/>
    <b v="0"/>
    <n v="0"/>
    <b v="0"/>
    <x v="1"/>
    <x v="40"/>
    <x v="121"/>
  </r>
  <r>
    <n v="3191"/>
    <x v="3190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n v="4"/>
    <b v="0"/>
    <x v="1"/>
    <x v="40"/>
    <x v="2199"/>
  </r>
  <r>
    <n v="3192"/>
    <x v="3191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n v="8"/>
    <b v="0"/>
    <x v="1"/>
    <x v="40"/>
    <x v="786"/>
  </r>
  <r>
    <n v="3193"/>
    <x v="3192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n v="24"/>
    <b v="0"/>
    <x v="1"/>
    <x v="40"/>
    <x v="2200"/>
  </r>
  <r>
    <n v="3194"/>
    <x v="3193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n v="0"/>
    <b v="0"/>
    <x v="1"/>
    <x v="40"/>
    <x v="121"/>
  </r>
  <r>
    <n v="3195"/>
    <x v="3194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n v="39"/>
    <b v="0"/>
    <x v="1"/>
    <x v="40"/>
    <x v="1656"/>
  </r>
  <r>
    <n v="3196"/>
    <x v="3195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n v="6"/>
    <b v="0"/>
    <x v="1"/>
    <x v="40"/>
    <x v="462"/>
  </r>
  <r>
    <n v="3197"/>
    <x v="3196"/>
    <s v="This years most important stage project for young artists in our region. www.ungespor.no"/>
    <x v="3"/>
    <x v="1288"/>
    <x v="2"/>
    <x v="10"/>
    <x v="8"/>
    <n v="1423050618"/>
    <n v="1420458618"/>
    <b v="0"/>
    <n v="4"/>
    <b v="0"/>
    <x v="1"/>
    <x v="40"/>
    <x v="2201"/>
  </r>
  <r>
    <n v="3198"/>
    <x v="3197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n v="3"/>
    <b v="0"/>
    <x v="1"/>
    <x v="40"/>
    <x v="2202"/>
  </r>
  <r>
    <n v="3199"/>
    <x v="3198"/>
    <s v="The Milburn Stone Theatre needs your help to bring its high-flying next blockbuster musical, TARZAN, to life!"/>
    <x v="10"/>
    <x v="636"/>
    <x v="2"/>
    <x v="0"/>
    <x v="0"/>
    <n v="1410037200"/>
    <n v="1407435418"/>
    <b v="0"/>
    <n v="53"/>
    <b v="0"/>
    <x v="1"/>
    <x v="40"/>
    <x v="2203"/>
  </r>
  <r>
    <n v="3200"/>
    <x v="3199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n v="1"/>
    <b v="0"/>
    <x v="1"/>
    <x v="40"/>
    <x v="120"/>
  </r>
  <r>
    <n v="3201"/>
    <x v="3200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n v="2"/>
    <b v="0"/>
    <x v="1"/>
    <x v="40"/>
    <x v="381"/>
  </r>
  <r>
    <n v="3202"/>
    <x v="3201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n v="25"/>
    <b v="0"/>
    <x v="1"/>
    <x v="40"/>
    <x v="183"/>
  </r>
  <r>
    <n v="3203"/>
    <x v="3202"/>
    <s v="Escape from Reality's 1st Season &quot;Defying Gravity&quot; including The Last Five Years, Godspell, and Aida."/>
    <x v="28"/>
    <x v="156"/>
    <x v="2"/>
    <x v="0"/>
    <x v="0"/>
    <n v="1443224622"/>
    <n v="1440632622"/>
    <b v="0"/>
    <n v="6"/>
    <b v="0"/>
    <x v="1"/>
    <x v="40"/>
    <x v="683"/>
  </r>
  <r>
    <n v="3204"/>
    <x v="3203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n v="0"/>
    <b v="0"/>
    <x v="1"/>
    <x v="40"/>
    <x v="121"/>
  </r>
  <r>
    <n v="3205"/>
    <x v="3204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n v="12"/>
    <b v="0"/>
    <x v="1"/>
    <x v="40"/>
    <x v="1878"/>
  </r>
  <r>
    <n v="3206"/>
    <x v="3205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n v="0"/>
    <b v="0"/>
    <x v="1"/>
    <x v="40"/>
    <x v="121"/>
  </r>
  <r>
    <n v="3207"/>
    <x v="3206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n v="36"/>
    <b v="0"/>
    <x v="1"/>
    <x v="40"/>
    <x v="2204"/>
  </r>
  <r>
    <n v="3208"/>
    <x v="3207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n v="82"/>
    <b v="1"/>
    <x v="1"/>
    <x v="6"/>
    <x v="2205"/>
  </r>
  <r>
    <n v="3209"/>
    <x v="3208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n v="226"/>
    <b v="1"/>
    <x v="1"/>
    <x v="6"/>
    <x v="2206"/>
  </r>
  <r>
    <n v="3210"/>
    <x v="3209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n v="60"/>
    <b v="1"/>
    <x v="1"/>
    <x v="6"/>
    <x v="2207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n v="322"/>
    <b v="1"/>
    <x v="1"/>
    <x v="6"/>
    <x v="2208"/>
  </r>
  <r>
    <n v="3212"/>
    <x v="3211"/>
    <s v="Help us bring our production of Campo Maldito to New York AND San Francisco!"/>
    <x v="23"/>
    <x v="2111"/>
    <x v="0"/>
    <x v="0"/>
    <x v="0"/>
    <n v="1407524751"/>
    <n v="1404932751"/>
    <b v="1"/>
    <n v="94"/>
    <b v="1"/>
    <x v="1"/>
    <x v="6"/>
    <x v="2209"/>
  </r>
  <r>
    <n v="3213"/>
    <x v="3212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n v="47"/>
    <b v="1"/>
    <x v="1"/>
    <x v="6"/>
    <x v="2210"/>
  </r>
  <r>
    <n v="3214"/>
    <x v="3213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n v="115"/>
    <b v="1"/>
    <x v="1"/>
    <x v="6"/>
    <x v="2211"/>
  </r>
  <r>
    <n v="3215"/>
    <x v="3214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n v="134"/>
    <b v="1"/>
    <x v="1"/>
    <x v="6"/>
    <x v="2212"/>
  </r>
  <r>
    <n v="3216"/>
    <x v="3215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n v="35"/>
    <b v="1"/>
    <x v="1"/>
    <x v="6"/>
    <x v="2213"/>
  </r>
  <r>
    <n v="3217"/>
    <x v="3216"/>
    <s v="Wake Up Call is a comedic play about a group of hotel employees working on Christmas Eve."/>
    <x v="37"/>
    <x v="2011"/>
    <x v="0"/>
    <x v="0"/>
    <x v="0"/>
    <n v="1478264784"/>
    <n v="1475672784"/>
    <b v="1"/>
    <n v="104"/>
    <b v="1"/>
    <x v="1"/>
    <x v="6"/>
    <x v="2214"/>
  </r>
  <r>
    <n v="3218"/>
    <x v="3217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n v="184"/>
    <b v="1"/>
    <x v="1"/>
    <x v="6"/>
    <x v="2215"/>
  </r>
  <r>
    <n v="3219"/>
    <x v="3218"/>
    <s v="Eyes Closed is a collaborative play and docudrama about New Yorkers and their dreams."/>
    <x v="22"/>
    <x v="2116"/>
    <x v="0"/>
    <x v="0"/>
    <x v="0"/>
    <n v="1427063747"/>
    <n v="1424043347"/>
    <b v="1"/>
    <n v="119"/>
    <b v="1"/>
    <x v="1"/>
    <x v="6"/>
    <x v="2216"/>
  </r>
  <r>
    <n v="3220"/>
    <x v="3219"/>
    <s v="A sci-fi thriller for the stage opening March 10 in Los Angeles."/>
    <x v="36"/>
    <x v="2117"/>
    <x v="0"/>
    <x v="0"/>
    <x v="0"/>
    <n v="1489352400"/>
    <n v="1486411204"/>
    <b v="1"/>
    <n v="59"/>
    <b v="1"/>
    <x v="1"/>
    <x v="6"/>
    <x v="2217"/>
  </r>
  <r>
    <n v="3221"/>
    <x v="3220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n v="113"/>
    <b v="1"/>
    <x v="1"/>
    <x v="6"/>
    <x v="247"/>
  </r>
  <r>
    <n v="3222"/>
    <x v="3221"/>
    <s v="Shakespeare's classic re-imagined as a spoken and signed production for deaf and hearing audiences"/>
    <x v="30"/>
    <x v="2119"/>
    <x v="0"/>
    <x v="0"/>
    <x v="0"/>
    <n v="1445722140"/>
    <n v="1443016697"/>
    <b v="1"/>
    <n v="84"/>
    <b v="1"/>
    <x v="1"/>
    <x v="6"/>
    <x v="2218"/>
  </r>
  <r>
    <n v="3223"/>
    <x v="3222"/>
    <s v="Bringing David Lindsay-Abaire's award-winning story of our times to the East Bay."/>
    <x v="379"/>
    <x v="2120"/>
    <x v="0"/>
    <x v="0"/>
    <x v="0"/>
    <n v="1440100976"/>
    <n v="1437508976"/>
    <b v="1"/>
    <n v="74"/>
    <b v="1"/>
    <x v="1"/>
    <x v="6"/>
    <x v="1145"/>
  </r>
  <r>
    <n v="3224"/>
    <x v="3223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n v="216"/>
    <b v="1"/>
    <x v="1"/>
    <x v="6"/>
    <x v="2219"/>
  </r>
  <r>
    <n v="3225"/>
    <x v="3224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n v="39"/>
    <b v="1"/>
    <x v="1"/>
    <x v="6"/>
    <x v="2220"/>
  </r>
  <r>
    <n v="3226"/>
    <x v="3225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n v="21"/>
    <b v="1"/>
    <x v="1"/>
    <x v="6"/>
    <x v="2221"/>
  </r>
  <r>
    <n v="3227"/>
    <x v="3226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n v="30"/>
    <b v="1"/>
    <x v="1"/>
    <x v="6"/>
    <x v="73"/>
  </r>
  <r>
    <n v="3228"/>
    <x v="3227"/>
    <s v="A Season of Powerful Women. A Season of Defiance."/>
    <x v="39"/>
    <x v="2123"/>
    <x v="0"/>
    <x v="0"/>
    <x v="0"/>
    <n v="1450328340"/>
    <n v="1447606884"/>
    <b v="1"/>
    <n v="37"/>
    <b v="1"/>
    <x v="1"/>
    <x v="6"/>
    <x v="2222"/>
  </r>
  <r>
    <n v="3229"/>
    <x v="3228"/>
    <s v="After electrifying audiences in Seattle and Tashkent, The Seagull Project embarks on a brand new journey."/>
    <x v="22"/>
    <x v="2124"/>
    <x v="0"/>
    <x v="0"/>
    <x v="0"/>
    <n v="1416470398"/>
    <n v="1413874798"/>
    <b v="1"/>
    <n v="202"/>
    <b v="1"/>
    <x v="1"/>
    <x v="6"/>
    <x v="1345"/>
  </r>
  <r>
    <n v="3230"/>
    <x v="3229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n v="37"/>
    <b v="1"/>
    <x v="1"/>
    <x v="6"/>
    <x v="2223"/>
  </r>
  <r>
    <n v="3231"/>
    <x v="3230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n v="28"/>
    <b v="1"/>
    <x v="1"/>
    <x v="6"/>
    <x v="400"/>
  </r>
  <r>
    <n v="3232"/>
    <x v="3231"/>
    <s v="Honorable Men - Yorick's 10th season of free, outdoor Shakespeare.  Featuring Henry IV, part 1 and Julius Caesar."/>
    <x v="28"/>
    <x v="2127"/>
    <x v="0"/>
    <x v="0"/>
    <x v="0"/>
    <n v="1462334340"/>
    <n v="1459711917"/>
    <b v="1"/>
    <n v="26"/>
    <b v="1"/>
    <x v="1"/>
    <x v="6"/>
    <x v="2224"/>
  </r>
  <r>
    <n v="3233"/>
    <x v="3232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n v="61"/>
    <b v="1"/>
    <x v="1"/>
    <x v="6"/>
    <x v="2225"/>
  </r>
  <r>
    <n v="3234"/>
    <x v="3233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n v="115"/>
    <b v="1"/>
    <x v="1"/>
    <x v="6"/>
    <x v="2226"/>
  </r>
  <r>
    <n v="3235"/>
    <x v="3234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n v="181"/>
    <b v="1"/>
    <x v="1"/>
    <x v="6"/>
    <x v="2208"/>
  </r>
  <r>
    <n v="3236"/>
    <x v="3235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n v="110"/>
    <b v="1"/>
    <x v="1"/>
    <x v="6"/>
    <x v="2227"/>
  </r>
  <r>
    <n v="3237"/>
    <x v="3236"/>
    <s v="An annual campaign supporting our intensive for artists 25 and under."/>
    <x v="19"/>
    <x v="2132"/>
    <x v="0"/>
    <x v="0"/>
    <x v="0"/>
    <n v="1443499140"/>
    <n v="1441452184"/>
    <b v="1"/>
    <n v="269"/>
    <b v="1"/>
    <x v="1"/>
    <x v="6"/>
    <x v="2228"/>
  </r>
  <r>
    <n v="3238"/>
    <x v="3237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n v="79"/>
    <b v="1"/>
    <x v="1"/>
    <x v="6"/>
    <x v="1953"/>
  </r>
  <r>
    <n v="3239"/>
    <x v="3238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n v="104"/>
    <b v="1"/>
    <x v="1"/>
    <x v="6"/>
    <x v="2229"/>
  </r>
  <r>
    <n v="3240"/>
    <x v="3239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n v="34"/>
    <b v="1"/>
    <x v="1"/>
    <x v="6"/>
    <x v="2230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n v="167"/>
    <b v="1"/>
    <x v="1"/>
    <x v="6"/>
    <x v="2231"/>
  </r>
  <r>
    <n v="3242"/>
    <x v="3241"/>
    <s v="First Day Off in a Long Time is a comedy show...            _x000a_About suicide."/>
    <x v="3"/>
    <x v="2136"/>
    <x v="0"/>
    <x v="0"/>
    <x v="0"/>
    <n v="1411150092"/>
    <n v="1408558092"/>
    <b v="1"/>
    <n v="183"/>
    <b v="1"/>
    <x v="1"/>
    <x v="6"/>
    <x v="1623"/>
  </r>
  <r>
    <n v="3243"/>
    <x v="3242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n v="71"/>
    <b v="1"/>
    <x v="1"/>
    <x v="6"/>
    <x v="2232"/>
  </r>
  <r>
    <n v="3244"/>
    <x v="3243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n v="69"/>
    <b v="1"/>
    <x v="1"/>
    <x v="6"/>
    <x v="2233"/>
  </r>
  <r>
    <n v="3245"/>
    <x v="3244"/>
    <s v="Five playwrights volunteer at New York's largest soup kitchen and develop a play around the people they meet."/>
    <x v="223"/>
    <x v="2139"/>
    <x v="0"/>
    <x v="0"/>
    <x v="0"/>
    <n v="1434074400"/>
    <n v="1431354258"/>
    <b v="0"/>
    <n v="270"/>
    <b v="1"/>
    <x v="1"/>
    <x v="6"/>
    <x v="2234"/>
  </r>
  <r>
    <n v="3246"/>
    <x v="3245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n v="193"/>
    <b v="1"/>
    <x v="1"/>
    <x v="6"/>
    <x v="1917"/>
  </r>
  <r>
    <n v="3247"/>
    <x v="3246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n v="57"/>
    <b v="1"/>
    <x v="1"/>
    <x v="6"/>
    <x v="2235"/>
  </r>
  <r>
    <n v="3248"/>
    <x v="3247"/>
    <s v="Honest Accomplice Theatre produces theatre for social change."/>
    <x v="14"/>
    <x v="2142"/>
    <x v="0"/>
    <x v="0"/>
    <x v="0"/>
    <n v="1428178757"/>
    <n v="1425590357"/>
    <b v="1"/>
    <n v="200"/>
    <b v="1"/>
    <x v="1"/>
    <x v="6"/>
    <x v="2236"/>
  </r>
  <r>
    <n v="3249"/>
    <x v="3248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n v="88"/>
    <b v="1"/>
    <x v="1"/>
    <x v="6"/>
    <x v="2237"/>
  </r>
  <r>
    <n v="3250"/>
    <x v="3249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n v="213"/>
    <b v="1"/>
    <x v="1"/>
    <x v="6"/>
    <x v="2238"/>
  </r>
  <r>
    <n v="3251"/>
    <x v="3250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n v="20"/>
    <b v="1"/>
    <x v="1"/>
    <x v="6"/>
    <x v="2239"/>
  </r>
  <r>
    <n v="3252"/>
    <x v="3251"/>
    <s v="How do we navigate the boundaries between friendship, sexual intimacy and obsessive desire?"/>
    <x v="268"/>
    <x v="2145"/>
    <x v="0"/>
    <x v="1"/>
    <x v="1"/>
    <n v="1473247240"/>
    <n v="1470655240"/>
    <b v="1"/>
    <n v="50"/>
    <b v="1"/>
    <x v="1"/>
    <x v="6"/>
    <x v="1506"/>
  </r>
  <r>
    <n v="3253"/>
    <x v="3252"/>
    <s v="Can you ever truly feel what someone else is feeling?_x000a_Do you want to?"/>
    <x v="22"/>
    <x v="2146"/>
    <x v="0"/>
    <x v="0"/>
    <x v="0"/>
    <n v="1473306300"/>
    <n v="1471701028"/>
    <b v="1"/>
    <n v="115"/>
    <b v="1"/>
    <x v="1"/>
    <x v="6"/>
    <x v="2240"/>
  </r>
  <r>
    <n v="3254"/>
    <x v="3253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n v="186"/>
    <b v="1"/>
    <x v="1"/>
    <x v="6"/>
    <x v="2241"/>
  </r>
  <r>
    <n v="3255"/>
    <x v="3254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n v="18"/>
    <b v="1"/>
    <x v="1"/>
    <x v="6"/>
    <x v="2242"/>
  </r>
  <r>
    <n v="3256"/>
    <x v="3255"/>
    <s v="Our 16th year promises to be bigger and better than ever but we need your help to bring the show to life!"/>
    <x v="3"/>
    <x v="2148"/>
    <x v="0"/>
    <x v="0"/>
    <x v="0"/>
    <n v="1433995140"/>
    <n v="1432129577"/>
    <b v="1"/>
    <n v="176"/>
    <b v="1"/>
    <x v="1"/>
    <x v="6"/>
    <x v="1901"/>
  </r>
  <r>
    <n v="3257"/>
    <x v="3256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n v="41"/>
    <b v="1"/>
    <x v="1"/>
    <x v="6"/>
    <x v="1169"/>
  </r>
  <r>
    <n v="3258"/>
    <x v="3257"/>
    <s v="A guy named Walt steals a book and plans to sell it to get his life on track... until his wife finds out."/>
    <x v="39"/>
    <x v="2150"/>
    <x v="0"/>
    <x v="0"/>
    <x v="0"/>
    <n v="1420751861"/>
    <n v="1418159861"/>
    <b v="1"/>
    <n v="75"/>
    <b v="1"/>
    <x v="1"/>
    <x v="6"/>
    <x v="2243"/>
  </r>
  <r>
    <n v="3259"/>
    <x v="3258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n v="97"/>
    <b v="1"/>
    <x v="1"/>
    <x v="6"/>
    <x v="2244"/>
  </r>
  <r>
    <n v="3260"/>
    <x v="3259"/>
    <s v="We're looking to raise money to continue bringing Brooklyn the vanishing art form of marionette puppetry."/>
    <x v="10"/>
    <x v="2152"/>
    <x v="0"/>
    <x v="0"/>
    <x v="0"/>
    <n v="1448903318"/>
    <n v="1445875718"/>
    <b v="1"/>
    <n v="73"/>
    <b v="1"/>
    <x v="1"/>
    <x v="6"/>
    <x v="2245"/>
  </r>
  <r>
    <n v="3261"/>
    <x v="3260"/>
    <s v="Six Spartanburg-based professional actors perform A Midsummer Night's Dream outdoors in downtown Spartanburg."/>
    <x v="126"/>
    <x v="2153"/>
    <x v="0"/>
    <x v="0"/>
    <x v="0"/>
    <n v="1437067476"/>
    <n v="1434475476"/>
    <b v="1"/>
    <n v="49"/>
    <b v="1"/>
    <x v="1"/>
    <x v="6"/>
    <x v="2246"/>
  </r>
  <r>
    <n v="3262"/>
    <x v="3261"/>
    <s v="A one-woman theatrical exploration of the prison system and its inhabitants."/>
    <x v="401"/>
    <x v="2154"/>
    <x v="0"/>
    <x v="0"/>
    <x v="0"/>
    <n v="1419220800"/>
    <n v="1416555262"/>
    <b v="1"/>
    <n v="134"/>
    <b v="1"/>
    <x v="1"/>
    <x v="6"/>
    <x v="2247"/>
  </r>
  <r>
    <n v="3263"/>
    <x v="3262"/>
    <s v="Shakespeare's bloodiest tragedy, performed and produced exclusively by women."/>
    <x v="30"/>
    <x v="2155"/>
    <x v="0"/>
    <x v="0"/>
    <x v="0"/>
    <n v="1446238800"/>
    <n v="1444220588"/>
    <b v="1"/>
    <n v="68"/>
    <b v="1"/>
    <x v="1"/>
    <x v="6"/>
    <x v="2248"/>
  </r>
  <r>
    <n v="3264"/>
    <x v="3263"/>
    <s v="The three part comedic saga of Kapow-i GoGo, who saves the world.  Again.  And again."/>
    <x v="30"/>
    <x v="2156"/>
    <x v="0"/>
    <x v="0"/>
    <x v="0"/>
    <n v="1422482400"/>
    <n v="1421089938"/>
    <b v="1"/>
    <n v="49"/>
    <b v="1"/>
    <x v="1"/>
    <x v="6"/>
    <x v="2249"/>
  </r>
  <r>
    <n v="3265"/>
    <x v="3264"/>
    <s v="A theatrical play on Alzheimerâ€™s and the challenges of loving a person who keeps disappearing."/>
    <x v="200"/>
    <x v="2157"/>
    <x v="0"/>
    <x v="17"/>
    <x v="3"/>
    <n v="1449162000"/>
    <n v="1446570315"/>
    <b v="1"/>
    <n v="63"/>
    <b v="1"/>
    <x v="1"/>
    <x v="6"/>
    <x v="2250"/>
  </r>
  <r>
    <n v="3266"/>
    <x v="3265"/>
    <s v="An original version of Shakespeare's masterpiece that emphasizes family and explores the destruction of blood ties"/>
    <x v="12"/>
    <x v="2158"/>
    <x v="0"/>
    <x v="0"/>
    <x v="0"/>
    <n v="1434142800"/>
    <n v="1431435122"/>
    <b v="1"/>
    <n v="163"/>
    <b v="1"/>
    <x v="1"/>
    <x v="6"/>
    <x v="1042"/>
  </r>
  <r>
    <n v="3267"/>
    <x v="3266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n v="288"/>
    <b v="1"/>
    <x v="1"/>
    <x v="6"/>
    <x v="2251"/>
  </r>
  <r>
    <n v="3268"/>
    <x v="3267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n v="42"/>
    <b v="1"/>
    <x v="1"/>
    <x v="6"/>
    <x v="2252"/>
  </r>
  <r>
    <n v="3269"/>
    <x v="3268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n v="70"/>
    <b v="1"/>
    <x v="1"/>
    <x v="6"/>
    <x v="2253"/>
  </r>
  <r>
    <n v="3270"/>
    <x v="3269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n v="30"/>
    <b v="1"/>
    <x v="1"/>
    <x v="6"/>
    <x v="2254"/>
  </r>
  <r>
    <n v="3271"/>
    <x v="3270"/>
    <s v="A razor sharp satire to darken your Christmas."/>
    <x v="15"/>
    <x v="2161"/>
    <x v="0"/>
    <x v="1"/>
    <x v="1"/>
    <n v="1414927775"/>
    <n v="1412332175"/>
    <b v="1"/>
    <n v="51"/>
    <b v="1"/>
    <x v="1"/>
    <x v="6"/>
    <x v="2255"/>
  </r>
  <r>
    <n v="3272"/>
    <x v="3271"/>
    <s v="A new original play that follows two Israeli singles navigate the humorous and confusing dating scene of NYC."/>
    <x v="3"/>
    <x v="2162"/>
    <x v="0"/>
    <x v="0"/>
    <x v="0"/>
    <n v="1446814809"/>
    <n v="1444219209"/>
    <b v="1"/>
    <n v="145"/>
    <b v="1"/>
    <x v="1"/>
    <x v="6"/>
    <x v="2256"/>
  </r>
  <r>
    <n v="3273"/>
    <x v="3272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n v="21"/>
    <b v="1"/>
    <x v="1"/>
    <x v="6"/>
    <x v="2257"/>
  </r>
  <r>
    <n v="3274"/>
    <x v="3273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n v="286"/>
    <b v="1"/>
    <x v="1"/>
    <x v="6"/>
    <x v="2258"/>
  </r>
  <r>
    <n v="3275"/>
    <x v="3274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n v="12"/>
    <b v="1"/>
    <x v="1"/>
    <x v="6"/>
    <x v="2259"/>
  </r>
  <r>
    <n v="3276"/>
    <x v="3275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n v="100"/>
    <b v="1"/>
    <x v="1"/>
    <x v="6"/>
    <x v="2260"/>
  </r>
  <r>
    <n v="3277"/>
    <x v="3276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n v="100"/>
    <b v="1"/>
    <x v="1"/>
    <x v="6"/>
    <x v="2261"/>
  </r>
  <r>
    <n v="3278"/>
    <x v="3277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n v="34"/>
    <b v="1"/>
    <x v="1"/>
    <x v="6"/>
    <x v="2262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n v="63"/>
    <b v="1"/>
    <x v="1"/>
    <x v="6"/>
    <x v="2263"/>
  </r>
  <r>
    <n v="3280"/>
    <x v="3279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n v="30"/>
    <b v="1"/>
    <x v="1"/>
    <x v="6"/>
    <x v="2264"/>
  </r>
  <r>
    <n v="3281"/>
    <x v="3280"/>
    <s v="&quot;This is how theater should connect to people&quot;  Margo Jefferson, Pulitzer Prize winning critic"/>
    <x v="10"/>
    <x v="599"/>
    <x v="0"/>
    <x v="0"/>
    <x v="0"/>
    <n v="1441153705"/>
    <n v="1438561705"/>
    <b v="0"/>
    <n v="47"/>
    <b v="1"/>
    <x v="1"/>
    <x v="6"/>
    <x v="2265"/>
  </r>
  <r>
    <n v="3282"/>
    <x v="3281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n v="237"/>
    <b v="1"/>
    <x v="1"/>
    <x v="6"/>
    <x v="2266"/>
  </r>
  <r>
    <n v="3283"/>
    <x v="3282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n v="47"/>
    <b v="1"/>
    <x v="1"/>
    <x v="6"/>
    <x v="2267"/>
  </r>
  <r>
    <n v="3284"/>
    <x v="3283"/>
    <s v="Black Enough is an LSU student-staged performance exploring the effects of white supremacy on the black community."/>
    <x v="9"/>
    <x v="2172"/>
    <x v="0"/>
    <x v="0"/>
    <x v="0"/>
    <n v="1454047140"/>
    <n v="1452546853"/>
    <b v="0"/>
    <n v="15"/>
    <b v="1"/>
    <x v="1"/>
    <x v="6"/>
    <x v="2268"/>
  </r>
  <r>
    <n v="3285"/>
    <x v="3284"/>
    <s v="A new play by Matthew Gasda"/>
    <x v="402"/>
    <x v="2173"/>
    <x v="0"/>
    <x v="0"/>
    <x v="0"/>
    <n v="1488258000"/>
    <n v="1485556626"/>
    <b v="0"/>
    <n v="81"/>
    <b v="1"/>
    <x v="1"/>
    <x v="6"/>
    <x v="2269"/>
  </r>
  <r>
    <n v="3286"/>
    <x v="3285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n v="122"/>
    <b v="1"/>
    <x v="1"/>
    <x v="6"/>
    <x v="2270"/>
  </r>
  <r>
    <n v="3287"/>
    <x v="3286"/>
    <s v="An inspirational one-man play about crisis, community, and the search for wholeness."/>
    <x v="30"/>
    <x v="911"/>
    <x v="0"/>
    <x v="5"/>
    <x v="5"/>
    <n v="1448733628"/>
    <n v="1446573628"/>
    <b v="0"/>
    <n v="34"/>
    <b v="1"/>
    <x v="1"/>
    <x v="6"/>
    <x v="2271"/>
  </r>
  <r>
    <n v="3288"/>
    <x v="3287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n v="207"/>
    <b v="1"/>
    <x v="1"/>
    <x v="6"/>
    <x v="2272"/>
  </r>
  <r>
    <n v="3289"/>
    <x v="3288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n v="25"/>
    <b v="1"/>
    <x v="1"/>
    <x v="6"/>
    <x v="2273"/>
  </r>
  <r>
    <n v="3290"/>
    <x v="3289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n v="72"/>
    <b v="1"/>
    <x v="1"/>
    <x v="6"/>
    <x v="2274"/>
  </r>
  <r>
    <n v="3291"/>
    <x v="3290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n v="14"/>
    <b v="1"/>
    <x v="1"/>
    <x v="6"/>
    <x v="2275"/>
  </r>
  <r>
    <n v="3292"/>
    <x v="3291"/>
    <s v="Iver Heath Drama Club is a not-for-profit community group and this year we are performing DICK WHITTINGTON."/>
    <x v="403"/>
    <x v="683"/>
    <x v="0"/>
    <x v="1"/>
    <x v="1"/>
    <n v="1449257348"/>
    <n v="1444069748"/>
    <b v="0"/>
    <n v="15"/>
    <b v="1"/>
    <x v="1"/>
    <x v="6"/>
    <x v="2276"/>
  </r>
  <r>
    <n v="3293"/>
    <x v="3292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n v="91"/>
    <b v="1"/>
    <x v="1"/>
    <x v="6"/>
    <x v="518"/>
  </r>
  <r>
    <n v="3294"/>
    <x v="3293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n v="24"/>
    <b v="1"/>
    <x v="1"/>
    <x v="6"/>
    <x v="2277"/>
  </r>
  <r>
    <n v="3295"/>
    <x v="3294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n v="27"/>
    <b v="1"/>
    <x v="1"/>
    <x v="6"/>
    <x v="1999"/>
  </r>
  <r>
    <n v="3296"/>
    <x v="3295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n v="47"/>
    <b v="1"/>
    <x v="1"/>
    <x v="6"/>
    <x v="2278"/>
  </r>
  <r>
    <n v="3297"/>
    <x v="3296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n v="44"/>
    <b v="1"/>
    <x v="1"/>
    <x v="6"/>
    <x v="2279"/>
  </r>
  <r>
    <n v="3298"/>
    <x v="3297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n v="72"/>
    <b v="1"/>
    <x v="1"/>
    <x v="6"/>
    <x v="2280"/>
  </r>
  <r>
    <n v="3299"/>
    <x v="3298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n v="63"/>
    <b v="1"/>
    <x v="1"/>
    <x v="6"/>
    <x v="2281"/>
  </r>
  <r>
    <n v="3300"/>
    <x v="3299"/>
    <s v="A subversive parody about the two people for whom the hills were NOT alive with THE SOUND OF MUSIC."/>
    <x v="9"/>
    <x v="1734"/>
    <x v="0"/>
    <x v="0"/>
    <x v="0"/>
    <n v="1430329862"/>
    <n v="1428515462"/>
    <b v="0"/>
    <n v="88"/>
    <b v="1"/>
    <x v="1"/>
    <x v="6"/>
    <x v="2282"/>
  </r>
  <r>
    <n v="3301"/>
    <x v="3300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n v="70"/>
    <b v="1"/>
    <x v="1"/>
    <x v="6"/>
    <x v="699"/>
  </r>
  <r>
    <n v="3302"/>
    <x v="3301"/>
    <s v="FilosofÃ­a de los anÃ³nimos"/>
    <x v="33"/>
    <x v="2186"/>
    <x v="0"/>
    <x v="3"/>
    <x v="3"/>
    <n v="1481099176"/>
    <n v="1478507176"/>
    <b v="0"/>
    <n v="50"/>
    <b v="1"/>
    <x v="1"/>
    <x v="6"/>
    <x v="2283"/>
  </r>
  <r>
    <n v="3303"/>
    <x v="3302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n v="35"/>
    <b v="1"/>
    <x v="1"/>
    <x v="6"/>
    <x v="2284"/>
  </r>
  <r>
    <n v="3304"/>
    <x v="330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n v="175"/>
    <b v="1"/>
    <x v="1"/>
    <x v="6"/>
    <x v="2285"/>
  </r>
  <r>
    <n v="3305"/>
    <x v="3304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n v="20"/>
    <b v="1"/>
    <x v="1"/>
    <x v="6"/>
    <x v="228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n v="54"/>
    <b v="1"/>
    <x v="1"/>
    <x v="6"/>
    <x v="2287"/>
  </r>
  <r>
    <n v="3307"/>
    <x v="3306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n v="20"/>
    <b v="1"/>
    <x v="1"/>
    <x v="6"/>
    <x v="2288"/>
  </r>
  <r>
    <n v="3308"/>
    <x v="3307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n v="57"/>
    <b v="1"/>
    <x v="1"/>
    <x v="6"/>
    <x v="2289"/>
  </r>
  <r>
    <n v="3309"/>
    <x v="3308"/>
    <s v="Two unlikely friends, a garage, tinned beans &amp; the end of the world."/>
    <x v="18"/>
    <x v="2191"/>
    <x v="0"/>
    <x v="1"/>
    <x v="1"/>
    <n v="1476632178"/>
    <n v="1473953778"/>
    <b v="0"/>
    <n v="31"/>
    <b v="1"/>
    <x v="1"/>
    <x v="6"/>
    <x v="656"/>
  </r>
  <r>
    <n v="3310"/>
    <x v="3309"/>
    <s v="A new play about coming coming home, recovery, and trying to find God in the process."/>
    <x v="115"/>
    <x v="2192"/>
    <x v="0"/>
    <x v="0"/>
    <x v="0"/>
    <n v="1444169825"/>
    <n v="1441577825"/>
    <b v="0"/>
    <n v="31"/>
    <b v="1"/>
    <x v="1"/>
    <x v="6"/>
    <x v="2290"/>
  </r>
  <r>
    <n v="3311"/>
    <x v="3310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n v="45"/>
    <b v="1"/>
    <x v="1"/>
    <x v="6"/>
    <x v="2291"/>
  </r>
  <r>
    <n v="3312"/>
    <x v="3311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n v="41"/>
    <b v="1"/>
    <x v="1"/>
    <x v="6"/>
    <x v="2254"/>
  </r>
  <r>
    <n v="3313"/>
    <x v="3312"/>
    <s v="A modern reworking of Shakespeare's histories and tragedies in iambic pentameter to talk of death, love, and race."/>
    <x v="13"/>
    <x v="2193"/>
    <x v="0"/>
    <x v="0"/>
    <x v="0"/>
    <n v="1453856400"/>
    <n v="1452664317"/>
    <b v="0"/>
    <n v="29"/>
    <b v="1"/>
    <x v="1"/>
    <x v="6"/>
    <x v="2292"/>
  </r>
  <r>
    <n v="3314"/>
    <x v="3313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n v="58"/>
    <b v="1"/>
    <x v="1"/>
    <x v="6"/>
    <x v="2293"/>
  </r>
  <r>
    <n v="3315"/>
    <x v="3314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n v="89"/>
    <b v="1"/>
    <x v="1"/>
    <x v="6"/>
    <x v="2294"/>
  </r>
  <r>
    <n v="3316"/>
    <x v="3315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n v="125"/>
    <b v="1"/>
    <x v="1"/>
    <x v="6"/>
    <x v="2295"/>
  </r>
  <r>
    <n v="3317"/>
    <x v="3316"/>
    <s v="Andy Boyd's epic new satire about heroes and villains, humankind's search for glory, and fascism in America"/>
    <x v="405"/>
    <x v="2196"/>
    <x v="0"/>
    <x v="0"/>
    <x v="0"/>
    <n v="1465347424"/>
    <n v="1462755424"/>
    <b v="0"/>
    <n v="18"/>
    <b v="1"/>
    <x v="1"/>
    <x v="6"/>
    <x v="2296"/>
  </r>
  <r>
    <n v="3318"/>
    <x v="3317"/>
    <s v="Help us strengthen and inspire disability arts in Atlantic Canada"/>
    <x v="13"/>
    <x v="2197"/>
    <x v="0"/>
    <x v="5"/>
    <x v="5"/>
    <n v="1460341800"/>
    <n v="1456902893"/>
    <b v="0"/>
    <n v="32"/>
    <b v="1"/>
    <x v="1"/>
    <x v="6"/>
    <x v="2297"/>
  </r>
  <r>
    <n v="3319"/>
    <x v="3318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n v="16"/>
    <b v="1"/>
    <x v="1"/>
    <x v="6"/>
    <x v="1178"/>
  </r>
  <r>
    <n v="3320"/>
    <x v="3319"/>
    <s v="Imaginary Theater Company presents two modern day tall tales about family, resilience and redemption."/>
    <x v="30"/>
    <x v="2198"/>
    <x v="0"/>
    <x v="0"/>
    <x v="0"/>
    <n v="1466557557"/>
    <n v="1463965557"/>
    <b v="0"/>
    <n v="38"/>
    <b v="1"/>
    <x v="1"/>
    <x v="6"/>
    <x v="2298"/>
  </r>
  <r>
    <n v="3321"/>
    <x v="3320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n v="15"/>
    <b v="1"/>
    <x v="1"/>
    <x v="6"/>
    <x v="1245"/>
  </r>
  <r>
    <n v="3322"/>
    <x v="3321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n v="23"/>
    <b v="1"/>
    <x v="1"/>
    <x v="6"/>
    <x v="2299"/>
  </r>
  <r>
    <n v="3323"/>
    <x v="3322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n v="49"/>
    <b v="1"/>
    <x v="1"/>
    <x v="6"/>
    <x v="2047"/>
  </r>
  <r>
    <n v="3324"/>
    <x v="3323"/>
    <s v="The play tells the story of Jim and Doyler and their friendship on the brink of Irish independence."/>
    <x v="15"/>
    <x v="2201"/>
    <x v="0"/>
    <x v="17"/>
    <x v="3"/>
    <n v="1465135190"/>
    <n v="1463925590"/>
    <b v="0"/>
    <n v="10"/>
    <b v="1"/>
    <x v="1"/>
    <x v="6"/>
    <x v="2300"/>
  </r>
  <r>
    <n v="3325"/>
    <x v="3324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n v="15"/>
    <b v="1"/>
    <x v="1"/>
    <x v="6"/>
    <x v="179"/>
  </r>
  <r>
    <n v="3326"/>
    <x v="3325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n v="57"/>
    <b v="1"/>
    <x v="1"/>
    <x v="6"/>
    <x v="2301"/>
  </r>
  <r>
    <n v="3327"/>
    <x v="3326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n v="33"/>
    <b v="1"/>
    <x v="1"/>
    <x v="6"/>
    <x v="2302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n v="9"/>
    <b v="1"/>
    <x v="1"/>
    <x v="6"/>
    <x v="2303"/>
  </r>
  <r>
    <n v="3329"/>
    <x v="3328"/>
    <s v="Jestia and Raedon is a brand new romantic comedy play going to the Edinburgh Fringe Festival this summer."/>
    <x v="28"/>
    <x v="2205"/>
    <x v="0"/>
    <x v="1"/>
    <x v="1"/>
    <n v="1406502000"/>
    <n v="1405583108"/>
    <b v="0"/>
    <n v="26"/>
    <b v="1"/>
    <x v="1"/>
    <x v="6"/>
    <x v="2304"/>
  </r>
  <r>
    <n v="3330"/>
    <x v="3329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n v="69"/>
    <b v="1"/>
    <x v="1"/>
    <x v="6"/>
    <x v="2305"/>
  </r>
  <r>
    <n v="3331"/>
    <x v="3330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n v="65"/>
    <b v="1"/>
    <x v="1"/>
    <x v="6"/>
    <x v="2306"/>
  </r>
  <r>
    <n v="3332"/>
    <x v="3331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n v="83"/>
    <b v="1"/>
    <x v="1"/>
    <x v="6"/>
    <x v="2307"/>
  </r>
  <r>
    <n v="3333"/>
    <x v="3332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n v="111"/>
    <b v="1"/>
    <x v="1"/>
    <x v="6"/>
    <x v="2308"/>
  </r>
  <r>
    <n v="3334"/>
    <x v="3333"/>
    <s v="The Saltbox Theatre Collective is a brand new not-for-profit theatre company in Illinois."/>
    <x v="406"/>
    <x v="2208"/>
    <x v="0"/>
    <x v="0"/>
    <x v="0"/>
    <n v="1438259422"/>
    <n v="1435667422"/>
    <b v="0"/>
    <n v="46"/>
    <b v="1"/>
    <x v="1"/>
    <x v="6"/>
    <x v="2309"/>
  </r>
  <r>
    <n v="3335"/>
    <x v="333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n v="63"/>
    <b v="1"/>
    <x v="1"/>
    <x v="6"/>
    <x v="2310"/>
  </r>
  <r>
    <n v="3336"/>
    <x v="3335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n v="9"/>
    <b v="1"/>
    <x v="1"/>
    <x v="6"/>
    <x v="1770"/>
  </r>
  <r>
    <n v="3337"/>
    <x v="3336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n v="34"/>
    <b v="1"/>
    <x v="1"/>
    <x v="6"/>
    <x v="2311"/>
  </r>
  <r>
    <n v="3338"/>
    <x v="3337"/>
    <s v="Join Estelle Parsons in support of Theater That Looks and Sounds Like America"/>
    <x v="36"/>
    <x v="2211"/>
    <x v="0"/>
    <x v="0"/>
    <x v="0"/>
    <n v="1487944080"/>
    <n v="1486129680"/>
    <b v="0"/>
    <n v="112"/>
    <b v="1"/>
    <x v="1"/>
    <x v="6"/>
    <x v="2312"/>
  </r>
  <r>
    <n v="3339"/>
    <x v="3338"/>
    <s v="FPLA presents FRIENDS IN TRANSIENT PLACES by Jonathan Caren: a magical story of modern life."/>
    <x v="6"/>
    <x v="2212"/>
    <x v="0"/>
    <x v="0"/>
    <x v="0"/>
    <n v="1469721518"/>
    <n v="1467129518"/>
    <b v="0"/>
    <n v="47"/>
    <b v="1"/>
    <x v="1"/>
    <x v="6"/>
    <x v="2313"/>
  </r>
  <r>
    <n v="3340"/>
    <x v="3339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n v="38"/>
    <b v="1"/>
    <x v="1"/>
    <x v="6"/>
    <x v="2314"/>
  </r>
  <r>
    <n v="3341"/>
    <x v="3340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n v="28"/>
    <b v="1"/>
    <x v="1"/>
    <x v="6"/>
    <x v="2315"/>
  </r>
  <r>
    <n v="3342"/>
    <x v="3341"/>
    <s v="We believe in the power of stories to change the world. Theatre that inspires transformation."/>
    <x v="12"/>
    <x v="627"/>
    <x v="0"/>
    <x v="0"/>
    <x v="0"/>
    <n v="1427864340"/>
    <n v="1425020810"/>
    <b v="0"/>
    <n v="78"/>
    <b v="1"/>
    <x v="1"/>
    <x v="6"/>
    <x v="2316"/>
  </r>
  <r>
    <n v="3343"/>
    <x v="3342"/>
    <s v="Two sisters make a set of paper dolls which take them on a journey across lands, creating memories along the way."/>
    <x v="176"/>
    <x v="647"/>
    <x v="0"/>
    <x v="1"/>
    <x v="1"/>
    <n v="1460553480"/>
    <n v="1458770384"/>
    <b v="0"/>
    <n v="23"/>
    <b v="1"/>
    <x v="1"/>
    <x v="6"/>
    <x v="935"/>
  </r>
  <r>
    <n v="3344"/>
    <x v="3343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n v="40"/>
    <b v="1"/>
    <x v="1"/>
    <x v="6"/>
    <x v="2317"/>
  </r>
  <r>
    <n v="3345"/>
    <x v="3344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n v="13"/>
    <b v="1"/>
    <x v="1"/>
    <x v="6"/>
    <x v="73"/>
  </r>
  <r>
    <n v="3346"/>
    <x v="3345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n v="18"/>
    <b v="1"/>
    <x v="1"/>
    <x v="6"/>
    <x v="2318"/>
  </r>
  <r>
    <n v="3347"/>
    <x v="3346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n v="22"/>
    <b v="1"/>
    <x v="1"/>
    <x v="6"/>
    <x v="2319"/>
  </r>
  <r>
    <n v="3348"/>
    <x v="3265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n v="79"/>
    <b v="1"/>
    <x v="1"/>
    <x v="6"/>
    <x v="2320"/>
  </r>
  <r>
    <n v="3349"/>
    <x v="3347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n v="14"/>
    <b v="1"/>
    <x v="1"/>
    <x v="6"/>
    <x v="2321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n v="51"/>
    <b v="1"/>
    <x v="1"/>
    <x v="6"/>
    <x v="395"/>
  </r>
  <r>
    <n v="3351"/>
    <x v="3349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n v="54"/>
    <b v="1"/>
    <x v="1"/>
    <x v="6"/>
    <x v="2322"/>
  </r>
  <r>
    <n v="3352"/>
    <x v="3350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n v="70"/>
    <b v="1"/>
    <x v="1"/>
    <x v="6"/>
    <x v="2323"/>
  </r>
  <r>
    <n v="3353"/>
    <x v="3351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n v="44"/>
    <b v="1"/>
    <x v="1"/>
    <x v="6"/>
    <x v="1245"/>
  </r>
  <r>
    <n v="3354"/>
    <x v="3352"/>
    <s v="Help Strangeloop Theatre create and support new work by sponsoring our 2015-2016 season."/>
    <x v="9"/>
    <x v="2221"/>
    <x v="0"/>
    <x v="0"/>
    <x v="0"/>
    <n v="1446091260"/>
    <n v="1443029206"/>
    <b v="0"/>
    <n v="55"/>
    <b v="1"/>
    <x v="1"/>
    <x v="6"/>
    <x v="2145"/>
  </r>
  <r>
    <n v="3355"/>
    <x v="335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n v="15"/>
    <b v="1"/>
    <x v="1"/>
    <x v="6"/>
    <x v="2324"/>
  </r>
  <r>
    <n v="3356"/>
    <x v="3354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n v="27"/>
    <b v="1"/>
    <x v="1"/>
    <x v="6"/>
    <x v="2325"/>
  </r>
  <r>
    <n v="3357"/>
    <x v="3355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n v="21"/>
    <b v="1"/>
    <x v="1"/>
    <x v="6"/>
    <x v="2326"/>
  </r>
  <r>
    <n v="3358"/>
    <x v="3356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n v="162"/>
    <b v="1"/>
    <x v="1"/>
    <x v="6"/>
    <x v="1555"/>
  </r>
  <r>
    <n v="3359"/>
    <x v="3357"/>
    <s v="A Theatrical Production Celebrating the Lebanese Culture and the Human Spirit in Time of War."/>
    <x v="23"/>
    <x v="2224"/>
    <x v="0"/>
    <x v="0"/>
    <x v="0"/>
    <n v="1487985734"/>
    <n v="1484097734"/>
    <b v="0"/>
    <n v="23"/>
    <b v="1"/>
    <x v="1"/>
    <x v="6"/>
    <x v="2327"/>
  </r>
  <r>
    <n v="3360"/>
    <x v="3358"/>
    <s v="World Premiere, an M1 Singapore Fringe Festival 2017 commission."/>
    <x v="7"/>
    <x v="2225"/>
    <x v="0"/>
    <x v="20"/>
    <x v="12"/>
    <n v="1481731140"/>
    <n v="1479866343"/>
    <b v="0"/>
    <n v="72"/>
    <b v="1"/>
    <x v="1"/>
    <x v="6"/>
    <x v="2036"/>
  </r>
  <r>
    <n v="3361"/>
    <x v="3359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n v="68"/>
    <b v="1"/>
    <x v="1"/>
    <x v="6"/>
    <x v="1417"/>
  </r>
  <r>
    <n v="3362"/>
    <x v="3360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n v="20"/>
    <b v="1"/>
    <x v="1"/>
    <x v="6"/>
    <x v="2328"/>
  </r>
  <r>
    <n v="3363"/>
    <x v="3361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n v="26"/>
    <b v="1"/>
    <x v="1"/>
    <x v="6"/>
    <x v="2329"/>
  </r>
  <r>
    <n v="3364"/>
    <x v="3362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n v="72"/>
    <b v="1"/>
    <x v="1"/>
    <x v="6"/>
    <x v="2330"/>
  </r>
  <r>
    <n v="3365"/>
    <x v="3363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n v="3"/>
    <b v="1"/>
    <x v="1"/>
    <x v="6"/>
    <x v="2331"/>
  </r>
  <r>
    <n v="3366"/>
    <x v="3364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n v="18"/>
    <b v="1"/>
    <x v="1"/>
    <x v="6"/>
    <x v="2332"/>
  </r>
  <r>
    <n v="3367"/>
    <x v="3365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n v="30"/>
    <b v="1"/>
    <x v="1"/>
    <x v="6"/>
    <x v="2333"/>
  </r>
  <r>
    <n v="3368"/>
    <x v="3366"/>
    <s v="Help a non-profit community theatre create an unforgettable production of J.M. Barrie's classic play."/>
    <x v="28"/>
    <x v="2231"/>
    <x v="0"/>
    <x v="0"/>
    <x v="0"/>
    <n v="1420088400"/>
    <n v="1416977259"/>
    <b v="0"/>
    <n v="23"/>
    <b v="1"/>
    <x v="1"/>
    <x v="6"/>
    <x v="2334"/>
  </r>
  <r>
    <n v="3369"/>
    <x v="3367"/>
    <s v="How far would you go for revenge? The Collector is a dark thriller of regret, retribution and broken masculinity."/>
    <x v="10"/>
    <x v="2232"/>
    <x v="0"/>
    <x v="17"/>
    <x v="3"/>
    <n v="1484441980"/>
    <n v="1479257980"/>
    <b v="0"/>
    <n v="54"/>
    <b v="1"/>
    <x v="1"/>
    <x v="6"/>
    <x v="2335"/>
  </r>
  <r>
    <n v="3370"/>
    <x v="3368"/>
    <s v="I'm Alright. A story of young women, told by young women, for the world."/>
    <x v="15"/>
    <x v="2233"/>
    <x v="0"/>
    <x v="0"/>
    <x v="0"/>
    <n v="1481961600"/>
    <n v="1479283285"/>
    <b v="0"/>
    <n v="26"/>
    <b v="1"/>
    <x v="1"/>
    <x v="6"/>
    <x v="2336"/>
  </r>
  <r>
    <n v="3371"/>
    <x v="3369"/>
    <s v="Help support Red Planet, a new science fiction play based off the Mars One exploration."/>
    <x v="48"/>
    <x v="1766"/>
    <x v="0"/>
    <x v="0"/>
    <x v="0"/>
    <n v="1449089965"/>
    <n v="1446670765"/>
    <b v="0"/>
    <n v="9"/>
    <b v="1"/>
    <x v="1"/>
    <x v="6"/>
    <x v="2337"/>
  </r>
  <r>
    <n v="3372"/>
    <x v="3370"/>
    <s v="This play tells the story of the toxicity of sensationalism shown through one man's struggle with notoriety."/>
    <x v="28"/>
    <x v="831"/>
    <x v="0"/>
    <x v="0"/>
    <x v="0"/>
    <n v="1408942740"/>
    <n v="1407157756"/>
    <b v="0"/>
    <n v="27"/>
    <b v="1"/>
    <x v="1"/>
    <x v="6"/>
    <x v="134"/>
  </r>
  <r>
    <n v="3373"/>
    <x v="3371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n v="30"/>
    <b v="1"/>
    <x v="1"/>
    <x v="6"/>
    <x v="1509"/>
  </r>
  <r>
    <n v="3374"/>
    <x v="3372"/>
    <s v="A rare  production of World acclaimed playwright Howard Barker's groundbreaking &amp; provocative 'The Castle'."/>
    <x v="8"/>
    <x v="2234"/>
    <x v="0"/>
    <x v="5"/>
    <x v="5"/>
    <n v="1446053616"/>
    <n v="1443461616"/>
    <b v="0"/>
    <n v="52"/>
    <b v="1"/>
    <x v="1"/>
    <x v="6"/>
    <x v="2338"/>
  </r>
  <r>
    <n v="3375"/>
    <x v="3373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n v="17"/>
    <b v="1"/>
    <x v="1"/>
    <x v="6"/>
    <x v="2339"/>
  </r>
  <r>
    <n v="3376"/>
    <x v="3374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n v="19"/>
    <b v="1"/>
    <x v="1"/>
    <x v="6"/>
    <x v="2340"/>
  </r>
  <r>
    <n v="3377"/>
    <x v="3375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n v="77"/>
    <b v="1"/>
    <x v="1"/>
    <x v="6"/>
    <x v="1708"/>
  </r>
  <r>
    <n v="3378"/>
    <x v="3376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n v="21"/>
    <b v="1"/>
    <x v="1"/>
    <x v="6"/>
    <x v="2341"/>
  </r>
  <r>
    <n v="3379"/>
    <x v="3377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n v="38"/>
    <b v="1"/>
    <x v="1"/>
    <x v="6"/>
    <x v="2342"/>
  </r>
  <r>
    <n v="3380"/>
    <x v="3378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n v="28"/>
    <b v="1"/>
    <x v="1"/>
    <x v="6"/>
    <x v="2343"/>
  </r>
  <r>
    <n v="3381"/>
    <x v="3379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n v="48"/>
    <b v="1"/>
    <x v="1"/>
    <x v="6"/>
    <x v="2344"/>
  </r>
  <r>
    <n v="3382"/>
    <x v="3380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n v="46"/>
    <b v="1"/>
    <x v="1"/>
    <x v="6"/>
    <x v="2345"/>
  </r>
  <r>
    <n v="3383"/>
    <x v="3381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n v="30"/>
    <b v="1"/>
    <x v="1"/>
    <x v="6"/>
    <x v="2346"/>
  </r>
  <r>
    <n v="3384"/>
    <x v="3382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n v="64"/>
    <b v="1"/>
    <x v="1"/>
    <x v="6"/>
    <x v="2347"/>
  </r>
  <r>
    <n v="3385"/>
    <x v="3383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n v="15"/>
    <b v="1"/>
    <x v="1"/>
    <x v="6"/>
    <x v="44"/>
  </r>
  <r>
    <n v="3386"/>
    <x v="3384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n v="41"/>
    <b v="1"/>
    <x v="1"/>
    <x v="6"/>
    <x v="392"/>
  </r>
  <r>
    <n v="3387"/>
    <x v="3385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n v="35"/>
    <b v="1"/>
    <x v="1"/>
    <x v="6"/>
    <x v="2348"/>
  </r>
  <r>
    <n v="3388"/>
    <x v="3386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n v="45"/>
    <b v="1"/>
    <x v="1"/>
    <x v="6"/>
    <x v="1154"/>
  </r>
  <r>
    <n v="3389"/>
    <x v="3387"/>
    <s v="Chimera Ensemble is launching 2 inaugural theater productions, and we need support to do high quality work!"/>
    <x v="3"/>
    <x v="2246"/>
    <x v="0"/>
    <x v="0"/>
    <x v="0"/>
    <n v="1464960682"/>
    <n v="1462368682"/>
    <b v="0"/>
    <n v="62"/>
    <b v="1"/>
    <x v="1"/>
    <x v="6"/>
    <x v="2349"/>
  </r>
  <r>
    <n v="3390"/>
    <x v="3388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n v="22"/>
    <b v="1"/>
    <x v="1"/>
    <x v="6"/>
    <x v="2320"/>
  </r>
  <r>
    <n v="3391"/>
    <x v="3389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n v="18"/>
    <b v="1"/>
    <x v="1"/>
    <x v="6"/>
    <x v="2296"/>
  </r>
  <r>
    <n v="3392"/>
    <x v="3390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n v="12"/>
    <b v="1"/>
    <x v="1"/>
    <x v="6"/>
    <x v="683"/>
  </r>
  <r>
    <n v="3393"/>
    <x v="3391"/>
    <s v="hiSTORYstage presents a film noir-style comedy mystery with a Shakespearean twist performed as a 1944 radio drama."/>
    <x v="15"/>
    <x v="2248"/>
    <x v="0"/>
    <x v="0"/>
    <x v="0"/>
    <n v="1415234760"/>
    <n v="1413065230"/>
    <b v="0"/>
    <n v="44"/>
    <b v="1"/>
    <x v="1"/>
    <x v="6"/>
    <x v="2350"/>
  </r>
  <r>
    <n v="3394"/>
    <x v="3392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n v="27"/>
    <b v="1"/>
    <x v="1"/>
    <x v="6"/>
    <x v="2005"/>
  </r>
  <r>
    <n v="3395"/>
    <x v="3393"/>
    <s v="Miramar is a a darkly funny play exploring what it is we call â€˜homeâ€™."/>
    <x v="2"/>
    <x v="1622"/>
    <x v="0"/>
    <x v="1"/>
    <x v="1"/>
    <n v="1433009400"/>
    <n v="1431795944"/>
    <b v="0"/>
    <n v="38"/>
    <b v="1"/>
    <x v="1"/>
    <x v="6"/>
    <x v="2351"/>
  </r>
  <r>
    <n v="3396"/>
    <x v="3394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n v="28"/>
    <b v="1"/>
    <x v="1"/>
    <x v="6"/>
    <x v="2352"/>
  </r>
  <r>
    <n v="3397"/>
    <x v="3395"/>
    <s v="Help a group of recovering alcoholics bring Samuel Beckett's classic to a seaside town!"/>
    <x v="49"/>
    <x v="668"/>
    <x v="0"/>
    <x v="1"/>
    <x v="1"/>
    <n v="1455832800"/>
    <n v="1452338929"/>
    <b v="0"/>
    <n v="24"/>
    <b v="1"/>
    <x v="1"/>
    <x v="6"/>
    <x v="123"/>
  </r>
  <r>
    <n v="3398"/>
    <x v="3396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n v="65"/>
    <b v="1"/>
    <x v="1"/>
    <x v="6"/>
    <x v="555"/>
  </r>
  <r>
    <n v="3399"/>
    <x v="3397"/>
    <s v="13 young people have taken over Spinning Wheel Theatre to choose, produce and create their own show from scratch."/>
    <x v="38"/>
    <x v="459"/>
    <x v="0"/>
    <x v="1"/>
    <x v="1"/>
    <n v="1424556325"/>
    <n v="1421964325"/>
    <b v="0"/>
    <n v="46"/>
    <b v="1"/>
    <x v="1"/>
    <x v="6"/>
    <x v="2353"/>
  </r>
  <r>
    <n v="3400"/>
    <x v="3398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n v="85"/>
    <b v="1"/>
    <x v="1"/>
    <x v="6"/>
    <x v="2354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n v="66"/>
    <b v="1"/>
    <x v="1"/>
    <x v="6"/>
    <x v="2355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n v="165"/>
    <b v="1"/>
    <x v="1"/>
    <x v="6"/>
    <x v="2356"/>
  </r>
  <r>
    <n v="3403"/>
    <x v="3401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n v="17"/>
    <b v="1"/>
    <x v="1"/>
    <x v="6"/>
    <x v="2124"/>
  </r>
  <r>
    <n v="3404"/>
    <x v="3402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n v="3"/>
    <b v="1"/>
    <x v="1"/>
    <x v="6"/>
    <x v="2357"/>
  </r>
  <r>
    <n v="3405"/>
    <x v="3403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n v="17"/>
    <b v="1"/>
    <x v="1"/>
    <x v="6"/>
    <x v="2358"/>
  </r>
  <r>
    <n v="3406"/>
    <x v="3404"/>
    <s v="A funny and moving new play about two families dealing with aging parents in very different ways!"/>
    <x v="3"/>
    <x v="2255"/>
    <x v="0"/>
    <x v="0"/>
    <x v="0"/>
    <n v="1405511376"/>
    <n v="1401623376"/>
    <b v="0"/>
    <n v="91"/>
    <b v="1"/>
    <x v="1"/>
    <x v="6"/>
    <x v="2359"/>
  </r>
  <r>
    <n v="3407"/>
    <x v="3405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n v="67"/>
    <b v="1"/>
    <x v="1"/>
    <x v="6"/>
    <x v="2360"/>
  </r>
  <r>
    <n v="3408"/>
    <x v="3406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n v="18"/>
    <b v="1"/>
    <x v="1"/>
    <x v="6"/>
    <x v="2361"/>
  </r>
  <r>
    <n v="3409"/>
    <x v="3407"/>
    <s v="Exciting and visceral new-writing that challenges the way we view the fine line between war and terror..."/>
    <x v="2"/>
    <x v="2258"/>
    <x v="0"/>
    <x v="1"/>
    <x v="1"/>
    <n v="1469998680"/>
    <n v="1466710358"/>
    <b v="0"/>
    <n v="21"/>
    <b v="1"/>
    <x v="1"/>
    <x v="6"/>
    <x v="2362"/>
  </r>
  <r>
    <n v="3410"/>
    <x v="3408"/>
    <s v="Join us in a campaign benefitting the southland company and its interdisciplinary artistic efforts in Los Angeles."/>
    <x v="9"/>
    <x v="2259"/>
    <x v="0"/>
    <x v="0"/>
    <x v="0"/>
    <n v="1465196400"/>
    <n v="1462841990"/>
    <b v="0"/>
    <n v="40"/>
    <b v="1"/>
    <x v="1"/>
    <x v="6"/>
    <x v="2363"/>
  </r>
  <r>
    <n v="3411"/>
    <x v="3409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n v="78"/>
    <b v="1"/>
    <x v="1"/>
    <x v="6"/>
    <x v="2364"/>
  </r>
  <r>
    <n v="3412"/>
    <x v="3410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n v="26"/>
    <b v="1"/>
    <x v="1"/>
    <x v="6"/>
    <x v="2365"/>
  </r>
  <r>
    <n v="3413"/>
    <x v="3411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n v="14"/>
    <b v="1"/>
    <x v="1"/>
    <x v="6"/>
    <x v="2235"/>
  </r>
  <r>
    <n v="3414"/>
    <x v="3412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n v="44"/>
    <b v="1"/>
    <x v="1"/>
    <x v="6"/>
    <x v="2366"/>
  </r>
  <r>
    <n v="3415"/>
    <x v="3413"/>
    <s v="We are raising funds to allow for enhanced scenic, costume, and lighting design. Every dollar helps!"/>
    <x v="48"/>
    <x v="148"/>
    <x v="0"/>
    <x v="0"/>
    <x v="0"/>
    <n v="1460935800"/>
    <n v="1459999656"/>
    <b v="0"/>
    <n v="9"/>
    <b v="1"/>
    <x v="1"/>
    <x v="6"/>
    <x v="2367"/>
  </r>
  <r>
    <n v="3416"/>
    <x v="3414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n v="30"/>
    <b v="1"/>
    <x v="1"/>
    <x v="6"/>
    <x v="2368"/>
  </r>
  <r>
    <n v="3417"/>
    <x v="3415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n v="45"/>
    <b v="1"/>
    <x v="1"/>
    <x v="6"/>
    <x v="841"/>
  </r>
  <r>
    <n v="3418"/>
    <x v="3416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n v="56"/>
    <b v="1"/>
    <x v="1"/>
    <x v="6"/>
    <x v="2369"/>
  </r>
  <r>
    <n v="3419"/>
    <x v="3417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n v="46"/>
    <b v="1"/>
    <x v="1"/>
    <x v="6"/>
    <x v="2370"/>
  </r>
  <r>
    <n v="3420"/>
    <x v="3418"/>
    <s v="A powerful and urgent tale of the first line of defence for the NHS. Based on true stories from junior doctors."/>
    <x v="176"/>
    <x v="2265"/>
    <x v="0"/>
    <x v="1"/>
    <x v="1"/>
    <n v="1455408000"/>
    <n v="1454638202"/>
    <b v="0"/>
    <n v="34"/>
    <b v="1"/>
    <x v="1"/>
    <x v="6"/>
    <x v="2178"/>
  </r>
  <r>
    <n v="3421"/>
    <x v="3419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n v="98"/>
    <b v="1"/>
    <x v="1"/>
    <x v="6"/>
    <x v="2371"/>
  </r>
  <r>
    <n v="3422"/>
    <x v="3420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n v="46"/>
    <b v="1"/>
    <x v="1"/>
    <x v="6"/>
    <x v="2372"/>
  </r>
  <r>
    <n v="3423"/>
    <x v="3421"/>
    <s v="Forest Hills Eastern's Student Run Show 2015. Our goal is to present a professional quality show on a budget."/>
    <x v="49"/>
    <x v="457"/>
    <x v="0"/>
    <x v="0"/>
    <x v="0"/>
    <n v="1429912341"/>
    <n v="1427320341"/>
    <b v="0"/>
    <n v="10"/>
    <b v="1"/>
    <x v="1"/>
    <x v="6"/>
    <x v="431"/>
  </r>
  <r>
    <n v="3424"/>
    <x v="3422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n v="76"/>
    <b v="1"/>
    <x v="1"/>
    <x v="6"/>
    <x v="2373"/>
  </r>
  <r>
    <n v="3425"/>
    <x v="3423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n v="104"/>
    <b v="1"/>
    <x v="1"/>
    <x v="6"/>
    <x v="2374"/>
  </r>
  <r>
    <n v="3426"/>
    <x v="3424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n v="87"/>
    <b v="1"/>
    <x v="1"/>
    <x v="6"/>
    <x v="2375"/>
  </r>
  <r>
    <n v="3427"/>
    <x v="3425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n v="29"/>
    <b v="1"/>
    <x v="1"/>
    <x v="6"/>
    <x v="246"/>
  </r>
  <r>
    <n v="3428"/>
    <x v="3426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n v="51"/>
    <b v="1"/>
    <x v="1"/>
    <x v="6"/>
    <x v="2376"/>
  </r>
  <r>
    <n v="3429"/>
    <x v="3427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n v="12"/>
    <b v="1"/>
    <x v="1"/>
    <x v="6"/>
    <x v="1783"/>
  </r>
  <r>
    <n v="3430"/>
    <x v="3428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n v="72"/>
    <b v="1"/>
    <x v="1"/>
    <x v="6"/>
    <x v="2377"/>
  </r>
  <r>
    <n v="3431"/>
    <x v="3429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n v="21"/>
    <b v="1"/>
    <x v="1"/>
    <x v="6"/>
    <x v="2378"/>
  </r>
  <r>
    <n v="3432"/>
    <x v="3430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n v="42"/>
    <b v="1"/>
    <x v="1"/>
    <x v="6"/>
    <x v="2379"/>
  </r>
  <r>
    <n v="3433"/>
    <x v="3431"/>
    <s v="death&amp;pretzels presents their first Chicago based project:_x000a_The Dybbuk by S. Ansky"/>
    <x v="196"/>
    <x v="2272"/>
    <x v="0"/>
    <x v="0"/>
    <x v="0"/>
    <n v="1402974000"/>
    <n v="1400290255"/>
    <b v="0"/>
    <n v="71"/>
    <b v="1"/>
    <x v="1"/>
    <x v="6"/>
    <x v="2380"/>
  </r>
  <r>
    <n v="3434"/>
    <x v="3432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n v="168"/>
    <b v="1"/>
    <x v="1"/>
    <x v="6"/>
    <x v="2381"/>
  </r>
  <r>
    <n v="3435"/>
    <x v="3433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n v="19"/>
    <b v="1"/>
    <x v="1"/>
    <x v="6"/>
    <x v="2382"/>
  </r>
  <r>
    <n v="3436"/>
    <x v="3434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n v="37"/>
    <b v="1"/>
    <x v="1"/>
    <x v="6"/>
    <x v="2383"/>
  </r>
  <r>
    <n v="3437"/>
    <x v="3435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n v="36"/>
    <b v="1"/>
    <x v="1"/>
    <x v="6"/>
    <x v="2384"/>
  </r>
  <r>
    <n v="3438"/>
    <x v="3436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n v="14"/>
    <b v="1"/>
    <x v="1"/>
    <x v="6"/>
    <x v="2385"/>
  </r>
  <r>
    <n v="3439"/>
    <x v="3437"/>
    <s v="Help a small theater produce an original adaptation of Lewis Carroll's classic story."/>
    <x v="38"/>
    <x v="2276"/>
    <x v="0"/>
    <x v="0"/>
    <x v="0"/>
    <n v="1453179540"/>
    <n v="1452030730"/>
    <b v="0"/>
    <n v="18"/>
    <b v="1"/>
    <x v="1"/>
    <x v="6"/>
    <x v="2386"/>
  </r>
  <r>
    <n v="3440"/>
    <x v="3438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n v="82"/>
    <b v="1"/>
    <x v="1"/>
    <x v="6"/>
    <x v="1085"/>
  </r>
  <r>
    <n v="3441"/>
    <x v="3439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n v="43"/>
    <b v="1"/>
    <x v="1"/>
    <x v="6"/>
    <x v="2387"/>
  </r>
  <r>
    <n v="3442"/>
    <x v="3440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n v="8"/>
    <b v="1"/>
    <x v="1"/>
    <x v="6"/>
    <x v="672"/>
  </r>
  <r>
    <n v="3443"/>
    <x v="3441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n v="45"/>
    <b v="1"/>
    <x v="1"/>
    <x v="6"/>
    <x v="2388"/>
  </r>
  <r>
    <n v="3444"/>
    <x v="3442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n v="20"/>
    <b v="1"/>
    <x v="1"/>
    <x v="6"/>
    <x v="2389"/>
  </r>
  <r>
    <n v="3445"/>
    <x v="3443"/>
    <s v="Rehearsal &amp; development of our first project as Axon Theatre: &quot;The Star-Spangled Girl&quot; in South Wales."/>
    <x v="13"/>
    <x v="41"/>
    <x v="0"/>
    <x v="1"/>
    <x v="1"/>
    <n v="1445604236"/>
    <n v="1443185036"/>
    <b v="0"/>
    <n v="31"/>
    <b v="1"/>
    <x v="1"/>
    <x v="6"/>
    <x v="2390"/>
  </r>
  <r>
    <n v="3446"/>
    <x v="3444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n v="25"/>
    <b v="1"/>
    <x v="1"/>
    <x v="6"/>
    <x v="2391"/>
  </r>
  <r>
    <n v="3447"/>
    <x v="3445"/>
    <s v="&quot;He was a poet, a vagrant, a philosopher, a lady's man and a hard drinker&quot;"/>
    <x v="28"/>
    <x v="2280"/>
    <x v="0"/>
    <x v="0"/>
    <x v="0"/>
    <n v="1458332412"/>
    <n v="1454448012"/>
    <b v="0"/>
    <n v="14"/>
    <b v="1"/>
    <x v="1"/>
    <x v="6"/>
    <x v="2392"/>
  </r>
  <r>
    <n v="3448"/>
    <x v="3446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n v="45"/>
    <b v="1"/>
    <x v="1"/>
    <x v="6"/>
    <x v="392"/>
  </r>
  <r>
    <n v="3449"/>
    <x v="3447"/>
    <s v="Help us produce this original play! The play will be presented at the LSTFI July 12-14. Follow us on Facebook."/>
    <x v="134"/>
    <x v="2282"/>
    <x v="0"/>
    <x v="0"/>
    <x v="0"/>
    <n v="1468036800"/>
    <n v="1465607738"/>
    <b v="0"/>
    <n v="20"/>
    <b v="1"/>
    <x v="1"/>
    <x v="6"/>
    <x v="1922"/>
  </r>
  <r>
    <n v="3450"/>
    <x v="3448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n v="39"/>
    <b v="1"/>
    <x v="1"/>
    <x v="6"/>
    <x v="2393"/>
  </r>
  <r>
    <n v="3451"/>
    <x v="3449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n v="16"/>
    <b v="1"/>
    <x v="1"/>
    <x v="6"/>
    <x v="2394"/>
  </r>
  <r>
    <n v="3452"/>
    <x v="3450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n v="37"/>
    <b v="1"/>
    <x v="1"/>
    <x v="6"/>
    <x v="2395"/>
  </r>
  <r>
    <n v="3453"/>
    <x v="3451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n v="14"/>
    <b v="1"/>
    <x v="1"/>
    <x v="6"/>
    <x v="440"/>
  </r>
  <r>
    <n v="3454"/>
    <x v="3452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n v="21"/>
    <b v="1"/>
    <x v="1"/>
    <x v="6"/>
    <x v="239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n v="69"/>
    <b v="1"/>
    <x v="1"/>
    <x v="6"/>
    <x v="2397"/>
  </r>
  <r>
    <n v="3456"/>
    <x v="3454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n v="16"/>
    <b v="1"/>
    <x v="1"/>
    <x v="6"/>
    <x v="2398"/>
  </r>
  <r>
    <n v="3457"/>
    <x v="3455"/>
    <s v="Robots, Space Battles, Mystery, and Intrigue. Nothing is Impossible..."/>
    <x v="13"/>
    <x v="2289"/>
    <x v="0"/>
    <x v="0"/>
    <x v="0"/>
    <n v="1423720740"/>
    <n v="1421081857"/>
    <b v="0"/>
    <n v="55"/>
    <b v="1"/>
    <x v="1"/>
    <x v="6"/>
    <x v="2399"/>
  </r>
  <r>
    <n v="3458"/>
    <x v="3456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n v="27"/>
    <b v="1"/>
    <x v="1"/>
    <x v="6"/>
    <x v="2400"/>
  </r>
  <r>
    <n v="3459"/>
    <x v="3457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n v="36"/>
    <b v="1"/>
    <x v="1"/>
    <x v="6"/>
    <x v="2401"/>
  </r>
  <r>
    <n v="3460"/>
    <x v="3458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n v="19"/>
    <b v="1"/>
    <x v="1"/>
    <x v="6"/>
    <x v="73"/>
  </r>
  <r>
    <n v="3461"/>
    <x v="3459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n v="12"/>
    <b v="1"/>
    <x v="1"/>
    <x v="6"/>
    <x v="2402"/>
  </r>
  <r>
    <n v="3462"/>
    <x v="3460"/>
    <s v="Help the Upstart Crows of Santa Fe bring Shakespeare's Julius Caesar to life with quality wooden stage swords!"/>
    <x v="49"/>
    <x v="2294"/>
    <x v="0"/>
    <x v="0"/>
    <x v="0"/>
    <n v="1436551200"/>
    <n v="1435181628"/>
    <b v="0"/>
    <n v="17"/>
    <b v="1"/>
    <x v="1"/>
    <x v="6"/>
    <x v="2403"/>
  </r>
  <r>
    <n v="3463"/>
    <x v="3461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n v="114"/>
    <b v="1"/>
    <x v="1"/>
    <x v="6"/>
    <x v="2404"/>
  </r>
  <r>
    <n v="3464"/>
    <x v="3462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n v="93"/>
    <b v="1"/>
    <x v="1"/>
    <x v="6"/>
    <x v="2405"/>
  </r>
  <r>
    <n v="3465"/>
    <x v="3463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n v="36"/>
    <b v="1"/>
    <x v="1"/>
    <x v="6"/>
    <x v="2406"/>
  </r>
  <r>
    <n v="3466"/>
    <x v="3464"/>
    <s v="The Spotlight Youth Theater is a program where every participant has a moment in the spotlight."/>
    <x v="8"/>
    <x v="2297"/>
    <x v="0"/>
    <x v="0"/>
    <x v="0"/>
    <n v="1461108450"/>
    <n v="1455928050"/>
    <b v="0"/>
    <n v="61"/>
    <b v="1"/>
    <x v="1"/>
    <x v="6"/>
    <x v="2407"/>
  </r>
  <r>
    <n v="3467"/>
    <x v="3465"/>
    <s v="Venus in Fur, By David Ives."/>
    <x v="9"/>
    <x v="168"/>
    <x v="0"/>
    <x v="0"/>
    <x v="0"/>
    <n v="1426864032"/>
    <n v="1424275632"/>
    <b v="0"/>
    <n v="47"/>
    <b v="1"/>
    <x v="1"/>
    <x v="6"/>
    <x v="890"/>
  </r>
  <r>
    <n v="3468"/>
    <x v="3466"/>
    <s v="Amidst the atrocities of WWII, two women transcend enemy lines to make the ultimate heroic sacrifice."/>
    <x v="3"/>
    <x v="2298"/>
    <x v="0"/>
    <x v="0"/>
    <x v="0"/>
    <n v="1474426800"/>
    <n v="1471976529"/>
    <b v="0"/>
    <n v="17"/>
    <b v="1"/>
    <x v="1"/>
    <x v="6"/>
    <x v="2408"/>
  </r>
  <r>
    <n v="3469"/>
    <x v="3467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n v="63"/>
    <b v="1"/>
    <x v="1"/>
    <x v="6"/>
    <x v="2000"/>
  </r>
  <r>
    <n v="3470"/>
    <x v="3468"/>
    <s v="The New Artist's Circle is a theatre company dedicated to bringing the arts to young people."/>
    <x v="49"/>
    <x v="672"/>
    <x v="0"/>
    <x v="0"/>
    <x v="0"/>
    <n v="1468618680"/>
    <n v="1465345902"/>
    <b v="0"/>
    <n v="9"/>
    <b v="1"/>
    <x v="1"/>
    <x v="6"/>
    <x v="683"/>
  </r>
  <r>
    <n v="3471"/>
    <x v="3469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n v="30"/>
    <b v="1"/>
    <x v="1"/>
    <x v="6"/>
    <x v="1299"/>
  </r>
  <r>
    <n v="3472"/>
    <x v="3470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n v="23"/>
    <b v="1"/>
    <x v="1"/>
    <x v="6"/>
    <x v="2230"/>
  </r>
  <r>
    <n v="3473"/>
    <x v="3471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n v="33"/>
    <b v="1"/>
    <x v="1"/>
    <x v="6"/>
    <x v="2409"/>
  </r>
  <r>
    <n v="3474"/>
    <x v="3472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n v="39"/>
    <b v="1"/>
    <x v="1"/>
    <x v="6"/>
    <x v="2410"/>
  </r>
  <r>
    <n v="3475"/>
    <x v="3473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n v="17"/>
    <b v="1"/>
    <x v="1"/>
    <x v="6"/>
    <x v="135"/>
  </r>
  <r>
    <n v="3476"/>
    <x v="3474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n v="6"/>
    <b v="1"/>
    <x v="1"/>
    <x v="6"/>
    <x v="364"/>
  </r>
  <r>
    <n v="3477"/>
    <x v="3475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n v="39"/>
    <b v="1"/>
    <x v="1"/>
    <x v="6"/>
    <x v="2411"/>
  </r>
  <r>
    <n v="3478"/>
    <x v="3476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n v="57"/>
    <b v="1"/>
    <x v="1"/>
    <x v="6"/>
    <x v="2412"/>
  </r>
  <r>
    <n v="3479"/>
    <x v="3477"/>
    <s v="A new comedy about what happened to a band of foolhardy actors when the Puritans closed the theatres in the 1640s."/>
    <x v="15"/>
    <x v="2306"/>
    <x v="0"/>
    <x v="1"/>
    <x v="1"/>
    <n v="1403382680"/>
    <n v="1400790680"/>
    <b v="0"/>
    <n v="56"/>
    <b v="1"/>
    <x v="1"/>
    <x v="6"/>
    <x v="2413"/>
  </r>
  <r>
    <n v="3480"/>
    <x v="3478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n v="13"/>
    <b v="1"/>
    <x v="1"/>
    <x v="6"/>
    <x v="2414"/>
  </r>
  <r>
    <n v="3481"/>
    <x v="3479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n v="95"/>
    <b v="1"/>
    <x v="1"/>
    <x v="6"/>
    <x v="2415"/>
  </r>
  <r>
    <n v="3482"/>
    <x v="3480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n v="80"/>
    <b v="1"/>
    <x v="1"/>
    <x v="6"/>
    <x v="366"/>
  </r>
  <r>
    <n v="3483"/>
    <x v="3481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n v="133"/>
    <b v="1"/>
    <x v="1"/>
    <x v="6"/>
    <x v="2376"/>
  </r>
  <r>
    <n v="3484"/>
    <x v="3482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n v="44"/>
    <b v="1"/>
    <x v="1"/>
    <x v="6"/>
    <x v="241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n v="30"/>
    <b v="1"/>
    <x v="1"/>
    <x v="6"/>
    <x v="2281"/>
  </r>
  <r>
    <n v="3486"/>
    <x v="3484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n v="56"/>
    <b v="1"/>
    <x v="1"/>
    <x v="6"/>
    <x v="2417"/>
  </r>
  <r>
    <n v="3487"/>
    <x v="3485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n v="66"/>
    <b v="1"/>
    <x v="1"/>
    <x v="6"/>
    <x v="2418"/>
  </r>
  <r>
    <n v="3488"/>
    <x v="3486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n v="29"/>
    <b v="1"/>
    <x v="1"/>
    <x v="6"/>
    <x v="2419"/>
  </r>
  <r>
    <n v="3489"/>
    <x v="3487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n v="72"/>
    <b v="1"/>
    <x v="1"/>
    <x v="6"/>
    <x v="91"/>
  </r>
  <r>
    <n v="3490"/>
    <x v="3488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n v="27"/>
    <b v="1"/>
    <x v="1"/>
    <x v="6"/>
    <x v="1604"/>
  </r>
  <r>
    <n v="3491"/>
    <x v="3489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n v="10"/>
    <b v="1"/>
    <x v="1"/>
    <x v="6"/>
    <x v="2420"/>
  </r>
  <r>
    <n v="3492"/>
    <x v="3490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n v="35"/>
    <b v="1"/>
    <x v="1"/>
    <x v="6"/>
    <x v="2421"/>
  </r>
  <r>
    <n v="3493"/>
    <x v="3491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n v="29"/>
    <b v="1"/>
    <x v="1"/>
    <x v="6"/>
    <x v="246"/>
  </r>
  <r>
    <n v="3494"/>
    <x v="3492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n v="13"/>
    <b v="1"/>
    <x v="1"/>
    <x v="6"/>
    <x v="2422"/>
  </r>
  <r>
    <n v="3495"/>
    <x v="3493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n v="72"/>
    <b v="1"/>
    <x v="1"/>
    <x v="6"/>
    <x v="797"/>
  </r>
  <r>
    <n v="3496"/>
    <x v="3494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n v="78"/>
    <b v="1"/>
    <x v="1"/>
    <x v="6"/>
    <x v="2423"/>
  </r>
  <r>
    <n v="3497"/>
    <x v="3495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n v="49"/>
    <b v="1"/>
    <x v="1"/>
    <x v="6"/>
    <x v="2424"/>
  </r>
  <r>
    <n v="3498"/>
    <x v="3496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n v="42"/>
    <b v="1"/>
    <x v="1"/>
    <x v="6"/>
    <x v="2425"/>
  </r>
  <r>
    <n v="3499"/>
    <x v="3497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n v="35"/>
    <b v="1"/>
    <x v="1"/>
    <x v="6"/>
    <x v="2426"/>
  </r>
  <r>
    <n v="3500"/>
    <x v="3498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n v="42"/>
    <b v="1"/>
    <x v="1"/>
    <x v="6"/>
    <x v="2427"/>
  </r>
  <r>
    <n v="3501"/>
    <x v="3499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n v="42"/>
    <b v="1"/>
    <x v="1"/>
    <x v="6"/>
    <x v="2428"/>
  </r>
  <r>
    <n v="3502"/>
    <x v="3500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n v="31"/>
    <b v="1"/>
    <x v="1"/>
    <x v="6"/>
    <x v="2429"/>
  </r>
  <r>
    <n v="3503"/>
    <x v="3501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n v="38"/>
    <b v="1"/>
    <x v="1"/>
    <x v="6"/>
    <x v="2430"/>
  </r>
  <r>
    <n v="3504"/>
    <x v="3502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n v="8"/>
    <b v="1"/>
    <x v="1"/>
    <x v="6"/>
    <x v="178"/>
  </r>
  <r>
    <n v="3505"/>
    <x v="3503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n v="39"/>
    <b v="1"/>
    <x v="1"/>
    <x v="6"/>
    <x v="2431"/>
  </r>
  <r>
    <n v="3506"/>
    <x v="3504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n v="29"/>
    <b v="1"/>
    <x v="1"/>
    <x v="6"/>
    <x v="2432"/>
  </r>
  <r>
    <n v="3507"/>
    <x v="3505"/>
    <s v="Please help our troupe bring our first project from planning to reality! Join us on one exciting ride!"/>
    <x v="3"/>
    <x v="2326"/>
    <x v="0"/>
    <x v="0"/>
    <x v="0"/>
    <n v="1464732537"/>
    <n v="1462140537"/>
    <b v="0"/>
    <n v="72"/>
    <b v="1"/>
    <x v="1"/>
    <x v="6"/>
    <x v="1716"/>
  </r>
  <r>
    <n v="3508"/>
    <x v="3506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n v="15"/>
    <b v="1"/>
    <x v="1"/>
    <x v="6"/>
    <x v="1028"/>
  </r>
  <r>
    <n v="3509"/>
    <x v="3507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n v="33"/>
    <b v="1"/>
    <x v="1"/>
    <x v="6"/>
    <x v="2433"/>
  </r>
  <r>
    <n v="3510"/>
    <x v="3508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n v="15"/>
    <b v="1"/>
    <x v="1"/>
    <x v="6"/>
    <x v="2434"/>
  </r>
  <r>
    <n v="3511"/>
    <x v="3509"/>
    <s v="The world premiere of the first full-length play by Eve Leigh, at the intimate Finborough Theatre in London."/>
    <x v="15"/>
    <x v="2328"/>
    <x v="0"/>
    <x v="1"/>
    <x v="1"/>
    <n v="1415385000"/>
    <n v="1413406695"/>
    <b v="0"/>
    <n v="19"/>
    <b v="1"/>
    <x v="1"/>
    <x v="6"/>
    <x v="2435"/>
  </r>
  <r>
    <n v="3512"/>
    <x v="3510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n v="17"/>
    <b v="1"/>
    <x v="1"/>
    <x v="6"/>
    <x v="2436"/>
  </r>
  <r>
    <n v="3513"/>
    <x v="3511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n v="44"/>
    <b v="1"/>
    <x v="1"/>
    <x v="6"/>
    <x v="2437"/>
  </r>
  <r>
    <n v="3514"/>
    <x v="3512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n v="10"/>
    <b v="1"/>
    <x v="1"/>
    <x v="6"/>
    <x v="687"/>
  </r>
  <r>
    <n v="3515"/>
    <x v="3513"/>
    <s v="We are casting an all-inclusive production of Shakespeare's Twelfth Night in a non-traditional performance space."/>
    <x v="9"/>
    <x v="2329"/>
    <x v="0"/>
    <x v="0"/>
    <x v="0"/>
    <n v="1433097171"/>
    <n v="1430505171"/>
    <b v="0"/>
    <n v="46"/>
    <b v="1"/>
    <x v="1"/>
    <x v="6"/>
    <x v="2438"/>
  </r>
  <r>
    <n v="3516"/>
    <x v="3514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n v="11"/>
    <b v="1"/>
    <x v="1"/>
    <x v="6"/>
    <x v="2439"/>
  </r>
  <r>
    <n v="3517"/>
    <x v="3515"/>
    <s v="Support an outstanding cast of actors to take on a professional production of a masterpiece of modern theatre"/>
    <x v="23"/>
    <x v="417"/>
    <x v="0"/>
    <x v="1"/>
    <x v="1"/>
    <n v="1404471600"/>
    <n v="1401910634"/>
    <b v="0"/>
    <n v="13"/>
    <b v="1"/>
    <x v="1"/>
    <x v="6"/>
    <x v="2440"/>
  </r>
  <r>
    <n v="3518"/>
    <x v="3516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n v="33"/>
    <b v="1"/>
    <x v="1"/>
    <x v="6"/>
    <x v="2441"/>
  </r>
  <r>
    <n v="3519"/>
    <x v="3517"/>
    <s v="Bookstory is a tiny puppet musical with some very big ideas that tells the story of the story in the digital age"/>
    <x v="13"/>
    <x v="40"/>
    <x v="0"/>
    <x v="1"/>
    <x v="1"/>
    <n v="1425478950"/>
    <n v="1422886950"/>
    <b v="0"/>
    <n v="28"/>
    <b v="1"/>
    <x v="1"/>
    <x v="6"/>
    <x v="2442"/>
  </r>
  <r>
    <n v="3520"/>
    <x v="3518"/>
    <s v="Help us to bring &quot;Protocols&quot; at the 2015 Camden Fringe. The most controversial play of the year."/>
    <x v="13"/>
    <x v="1132"/>
    <x v="0"/>
    <x v="1"/>
    <x v="1"/>
    <n v="1441547220"/>
    <n v="1439322412"/>
    <b v="0"/>
    <n v="21"/>
    <b v="1"/>
    <x v="1"/>
    <x v="6"/>
    <x v="2443"/>
  </r>
  <r>
    <n v="3521"/>
    <x v="3519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n v="13"/>
    <b v="1"/>
    <x v="1"/>
    <x v="6"/>
    <x v="1300"/>
  </r>
  <r>
    <n v="3522"/>
    <x v="3520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n v="34"/>
    <b v="1"/>
    <x v="1"/>
    <x v="6"/>
    <x v="2444"/>
  </r>
  <r>
    <n v="3523"/>
    <x v="3521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n v="80"/>
    <b v="1"/>
    <x v="1"/>
    <x v="6"/>
    <x v="2445"/>
  </r>
  <r>
    <n v="3524"/>
    <x v="3522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n v="74"/>
    <b v="1"/>
    <x v="1"/>
    <x v="6"/>
    <x v="2446"/>
  </r>
  <r>
    <n v="3525"/>
    <x v="3523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n v="7"/>
    <b v="1"/>
    <x v="1"/>
    <x v="6"/>
    <x v="2447"/>
  </r>
  <r>
    <n v="3526"/>
    <x v="3524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n v="34"/>
    <b v="1"/>
    <x v="1"/>
    <x v="6"/>
    <x v="2448"/>
  </r>
  <r>
    <n v="3527"/>
    <x v="3525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n v="86"/>
    <b v="1"/>
    <x v="1"/>
    <x v="6"/>
    <x v="2010"/>
  </r>
  <r>
    <n v="3528"/>
    <x v="3526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n v="37"/>
    <b v="1"/>
    <x v="1"/>
    <x v="6"/>
    <x v="2449"/>
  </r>
  <r>
    <n v="3529"/>
    <x v="3527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n v="18"/>
    <b v="1"/>
    <x v="1"/>
    <x v="6"/>
    <x v="2202"/>
  </r>
  <r>
    <n v="3530"/>
    <x v="3528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n v="22"/>
    <b v="1"/>
    <x v="1"/>
    <x v="6"/>
    <x v="178"/>
  </r>
  <r>
    <n v="3531"/>
    <x v="3529"/>
    <s v="A political comedy for a crazy election year"/>
    <x v="28"/>
    <x v="1958"/>
    <x v="0"/>
    <x v="0"/>
    <x v="0"/>
    <n v="1467301334"/>
    <n v="1464709334"/>
    <b v="0"/>
    <n v="26"/>
    <b v="1"/>
    <x v="1"/>
    <x v="6"/>
    <x v="2450"/>
  </r>
  <r>
    <n v="3532"/>
    <x v="3530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n v="27"/>
    <b v="1"/>
    <x v="1"/>
    <x v="6"/>
    <x v="2451"/>
  </r>
  <r>
    <n v="3533"/>
    <x v="3531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n v="8"/>
    <b v="1"/>
    <x v="1"/>
    <x v="6"/>
    <x v="2452"/>
  </r>
  <r>
    <n v="3534"/>
    <x v="3532"/>
    <s v="A Theatrical Prequel to Hell's Rebels, the current Pathfinder Adventure Path from Paizo Publishing"/>
    <x v="10"/>
    <x v="2339"/>
    <x v="0"/>
    <x v="0"/>
    <x v="0"/>
    <n v="1443711623"/>
    <n v="1440687623"/>
    <b v="0"/>
    <n v="204"/>
    <b v="1"/>
    <x v="1"/>
    <x v="6"/>
    <x v="2453"/>
  </r>
  <r>
    <n v="3535"/>
    <x v="3533"/>
    <s v="On the 60th anniversary of Twelve Angry Men, 12 female writers create 12 short pieces about what makes them angry."/>
    <x v="13"/>
    <x v="2340"/>
    <x v="0"/>
    <x v="1"/>
    <x v="1"/>
    <n v="1443808800"/>
    <n v="1441120910"/>
    <b v="0"/>
    <n v="46"/>
    <b v="1"/>
    <x v="1"/>
    <x v="6"/>
    <x v="1428"/>
  </r>
  <r>
    <n v="3536"/>
    <x v="3534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n v="17"/>
    <b v="1"/>
    <x v="1"/>
    <x v="6"/>
    <x v="2454"/>
  </r>
  <r>
    <n v="3537"/>
    <x v="3535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n v="28"/>
    <b v="1"/>
    <x v="1"/>
    <x v="6"/>
    <x v="145"/>
  </r>
  <r>
    <n v="3538"/>
    <x v="3536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n v="83"/>
    <b v="1"/>
    <x v="1"/>
    <x v="6"/>
    <x v="2455"/>
  </r>
  <r>
    <n v="3539"/>
    <x v="3537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n v="13"/>
    <b v="1"/>
    <x v="1"/>
    <x v="6"/>
    <x v="2456"/>
  </r>
  <r>
    <n v="3540"/>
    <x v="3538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n v="8"/>
    <b v="1"/>
    <x v="1"/>
    <x v="6"/>
    <x v="885"/>
  </r>
  <r>
    <n v="3541"/>
    <x v="3539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n v="32"/>
    <b v="1"/>
    <x v="1"/>
    <x v="6"/>
    <x v="104"/>
  </r>
  <r>
    <n v="3542"/>
    <x v="3540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n v="85"/>
    <b v="1"/>
    <x v="1"/>
    <x v="6"/>
    <x v="2457"/>
  </r>
  <r>
    <n v="3543"/>
    <x v="3541"/>
    <s v="A circus theater show. An escaped carousel horse and a beautiful wire dancer let the fantasies run wild."/>
    <x v="15"/>
    <x v="76"/>
    <x v="0"/>
    <x v="12"/>
    <x v="3"/>
    <n v="1435255659"/>
    <n v="1432663659"/>
    <b v="0"/>
    <n v="29"/>
    <b v="1"/>
    <x v="1"/>
    <x v="6"/>
    <x v="2458"/>
  </r>
  <r>
    <n v="3544"/>
    <x v="3542"/>
    <s v="Death &amp; Pretzels presents the world premiere of Paul Pasulka's Gruoch, or Lady Macbeth"/>
    <x v="30"/>
    <x v="911"/>
    <x v="0"/>
    <x v="0"/>
    <x v="0"/>
    <n v="1425758257"/>
    <n v="1423166257"/>
    <b v="0"/>
    <n v="24"/>
    <b v="1"/>
    <x v="1"/>
    <x v="6"/>
    <x v="2459"/>
  </r>
  <r>
    <n v="3545"/>
    <x v="3543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n v="8"/>
    <b v="1"/>
    <x v="1"/>
    <x v="6"/>
    <x v="90"/>
  </r>
  <r>
    <n v="3546"/>
    <x v="3544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n v="19"/>
    <b v="1"/>
    <x v="1"/>
    <x v="6"/>
    <x v="2460"/>
  </r>
  <r>
    <n v="3547"/>
    <x v="3545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n v="336"/>
    <b v="1"/>
    <x v="1"/>
    <x v="6"/>
    <x v="2461"/>
  </r>
  <r>
    <n v="3548"/>
    <x v="3546"/>
    <s v="We're putting together a production of THE UNDERSTUDY by Theresa Rebeck and hope you'll help us share this story."/>
    <x v="190"/>
    <x v="2307"/>
    <x v="0"/>
    <x v="0"/>
    <x v="0"/>
    <n v="1457139600"/>
    <n v="1455230214"/>
    <b v="0"/>
    <n v="13"/>
    <b v="1"/>
    <x v="1"/>
    <x v="6"/>
    <x v="2414"/>
  </r>
  <r>
    <n v="3549"/>
    <x v="3547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n v="42"/>
    <b v="1"/>
    <x v="1"/>
    <x v="6"/>
    <x v="2462"/>
  </r>
  <r>
    <n v="3550"/>
    <x v="3548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n v="64"/>
    <b v="1"/>
    <x v="1"/>
    <x v="6"/>
    <x v="2463"/>
  </r>
  <r>
    <n v="3551"/>
    <x v="3549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n v="25"/>
    <b v="1"/>
    <x v="1"/>
    <x v="6"/>
    <x v="1756"/>
  </r>
  <r>
    <n v="3552"/>
    <x v="3550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n v="20"/>
    <b v="1"/>
    <x v="1"/>
    <x v="6"/>
    <x v="2464"/>
  </r>
  <r>
    <n v="3553"/>
    <x v="3551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n v="104"/>
    <b v="1"/>
    <x v="1"/>
    <x v="6"/>
    <x v="1382"/>
  </r>
  <r>
    <n v="3554"/>
    <x v="3552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n v="53"/>
    <b v="1"/>
    <x v="1"/>
    <x v="6"/>
    <x v="2465"/>
  </r>
  <r>
    <n v="3555"/>
    <x v="3553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n v="14"/>
    <b v="1"/>
    <x v="1"/>
    <x v="6"/>
    <x v="1199"/>
  </r>
  <r>
    <n v="3556"/>
    <x v="3554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n v="20"/>
    <b v="1"/>
    <x v="1"/>
    <x v="6"/>
    <x v="2466"/>
  </r>
  <r>
    <n v="3557"/>
    <x v="3555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n v="558"/>
    <b v="1"/>
    <x v="1"/>
    <x v="6"/>
    <x v="2467"/>
  </r>
  <r>
    <n v="3558"/>
    <x v="3556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n v="22"/>
    <b v="1"/>
    <x v="1"/>
    <x v="6"/>
    <x v="2468"/>
  </r>
  <r>
    <n v="3559"/>
    <x v="3557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n v="24"/>
    <b v="1"/>
    <x v="1"/>
    <x v="6"/>
    <x v="2469"/>
  </r>
  <r>
    <n v="3560"/>
    <x v="3558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n v="74"/>
    <b v="1"/>
    <x v="1"/>
    <x v="6"/>
    <x v="2470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n v="54"/>
    <b v="1"/>
    <x v="1"/>
    <x v="6"/>
    <x v="2471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n v="31"/>
    <b v="1"/>
    <x v="1"/>
    <x v="6"/>
    <x v="2472"/>
  </r>
  <r>
    <n v="3563"/>
    <x v="3561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n v="25"/>
    <b v="1"/>
    <x v="1"/>
    <x v="6"/>
    <x v="2473"/>
  </r>
  <r>
    <n v="3564"/>
    <x v="3562"/>
    <s v="Multi Award-Winng play THE PILLOWMAN coming to the Arts Centre Theatre, Aberdeen"/>
    <x v="28"/>
    <x v="2025"/>
    <x v="0"/>
    <x v="1"/>
    <x v="1"/>
    <n v="1444060800"/>
    <n v="1440082649"/>
    <b v="0"/>
    <n v="17"/>
    <b v="1"/>
    <x v="1"/>
    <x v="6"/>
    <x v="2474"/>
  </r>
  <r>
    <n v="3565"/>
    <x v="3563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n v="12"/>
    <b v="1"/>
    <x v="1"/>
    <x v="6"/>
    <x v="2475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n v="38"/>
    <b v="1"/>
    <x v="1"/>
    <x v="6"/>
    <x v="2476"/>
  </r>
  <r>
    <n v="3567"/>
    <x v="3565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n v="41"/>
    <b v="1"/>
    <x v="1"/>
    <x v="6"/>
    <x v="2477"/>
  </r>
  <r>
    <n v="3568"/>
    <x v="3566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n v="19"/>
    <b v="1"/>
    <x v="1"/>
    <x v="6"/>
    <x v="700"/>
  </r>
  <r>
    <n v="3569"/>
    <x v="3567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n v="41"/>
    <b v="1"/>
    <x v="1"/>
    <x v="6"/>
    <x v="2478"/>
  </r>
  <r>
    <n v="3570"/>
    <x v="3568"/>
    <s v="Theatre Machine presents an all-new adaptation of Maxim Gorky's classic of Russian theatre, The Lower Depths."/>
    <x v="13"/>
    <x v="2361"/>
    <x v="0"/>
    <x v="0"/>
    <x v="0"/>
    <n v="1420009200"/>
    <n v="1417593483"/>
    <b v="0"/>
    <n v="26"/>
    <b v="1"/>
    <x v="1"/>
    <x v="6"/>
    <x v="1336"/>
  </r>
  <r>
    <n v="3571"/>
    <x v="3569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n v="25"/>
    <b v="1"/>
    <x v="1"/>
    <x v="6"/>
    <x v="2479"/>
  </r>
  <r>
    <n v="3572"/>
    <x v="3570"/>
    <s v="A darkly comic one woman show by Abram Rooney as part of The Camden Fringe 2015."/>
    <x v="2"/>
    <x v="83"/>
    <x v="0"/>
    <x v="1"/>
    <x v="1"/>
    <n v="1434894082"/>
    <n v="1432302082"/>
    <b v="0"/>
    <n v="9"/>
    <b v="1"/>
    <x v="1"/>
    <x v="6"/>
    <x v="2480"/>
  </r>
  <r>
    <n v="3573"/>
    <x v="3571"/>
    <s v="London based theatre makers collaborating to create a new show about the history of HipHop."/>
    <x v="9"/>
    <x v="2363"/>
    <x v="0"/>
    <x v="1"/>
    <x v="1"/>
    <n v="1415440846"/>
    <n v="1412845246"/>
    <b v="0"/>
    <n v="78"/>
    <b v="1"/>
    <x v="1"/>
    <x v="6"/>
    <x v="2481"/>
  </r>
  <r>
    <n v="3574"/>
    <x v="3572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n v="45"/>
    <b v="1"/>
    <x v="1"/>
    <x v="6"/>
    <x v="2482"/>
  </r>
  <r>
    <n v="3575"/>
    <x v="3573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n v="102"/>
    <b v="1"/>
    <x v="1"/>
    <x v="6"/>
    <x v="2483"/>
  </r>
  <r>
    <n v="3576"/>
    <x v="3574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n v="5"/>
    <b v="1"/>
    <x v="1"/>
    <x v="6"/>
    <x v="135"/>
  </r>
  <r>
    <n v="3577"/>
    <x v="3575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n v="27"/>
    <b v="1"/>
    <x v="1"/>
    <x v="6"/>
    <x v="673"/>
  </r>
  <r>
    <n v="3578"/>
    <x v="3576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n v="37"/>
    <b v="1"/>
    <x v="1"/>
    <x v="6"/>
    <x v="1318"/>
  </r>
  <r>
    <n v="3579"/>
    <x v="3577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n v="14"/>
    <b v="1"/>
    <x v="1"/>
    <x v="6"/>
    <x v="669"/>
  </r>
  <r>
    <n v="3580"/>
    <x v="3578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n v="27"/>
    <b v="1"/>
    <x v="1"/>
    <x v="6"/>
    <x v="2484"/>
  </r>
  <r>
    <n v="3581"/>
    <x v="3579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n v="45"/>
    <b v="1"/>
    <x v="1"/>
    <x v="6"/>
    <x v="836"/>
  </r>
  <r>
    <n v="3582"/>
    <x v="3580"/>
    <s v="A contemporary American play touching on the scorching realities of growing up in the Millennial generation."/>
    <x v="28"/>
    <x v="2367"/>
    <x v="0"/>
    <x v="0"/>
    <x v="0"/>
    <n v="1459822682"/>
    <n v="1458613082"/>
    <b v="0"/>
    <n v="49"/>
    <b v="1"/>
    <x v="1"/>
    <x v="6"/>
    <x v="2485"/>
  </r>
  <r>
    <n v="3583"/>
    <x v="3581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n v="24"/>
    <b v="1"/>
    <x v="1"/>
    <x v="6"/>
    <x v="938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n v="112"/>
    <b v="1"/>
    <x v="1"/>
    <x v="6"/>
    <x v="2486"/>
  </r>
  <r>
    <n v="3585"/>
    <x v="3583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n v="23"/>
    <b v="1"/>
    <x v="1"/>
    <x v="6"/>
    <x v="2487"/>
  </r>
  <r>
    <n v="3586"/>
    <x v="3584"/>
    <s v="See Theatre In A New Light"/>
    <x v="51"/>
    <x v="2369"/>
    <x v="0"/>
    <x v="0"/>
    <x v="0"/>
    <n v="1474649070"/>
    <n v="1469465070"/>
    <b v="0"/>
    <n v="54"/>
    <b v="1"/>
    <x v="1"/>
    <x v="6"/>
    <x v="2488"/>
  </r>
  <r>
    <n v="3587"/>
    <x v="3585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n v="28"/>
    <b v="1"/>
    <x v="1"/>
    <x v="6"/>
    <x v="2489"/>
  </r>
  <r>
    <n v="3588"/>
    <x v="3586"/>
    <s v="Touring the fast-paced, playful and poignant story of three twenty-somethings in a mental-health support group."/>
    <x v="48"/>
    <x v="1671"/>
    <x v="0"/>
    <x v="1"/>
    <x v="1"/>
    <n v="1430348400"/>
    <n v="1428436410"/>
    <b v="0"/>
    <n v="11"/>
    <b v="1"/>
    <x v="1"/>
    <x v="6"/>
    <x v="2490"/>
  </r>
  <r>
    <n v="3589"/>
    <x v="3587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n v="62"/>
    <b v="1"/>
    <x v="1"/>
    <x v="6"/>
    <x v="2491"/>
  </r>
  <r>
    <n v="3590"/>
    <x v="3588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n v="73"/>
    <b v="1"/>
    <x v="1"/>
    <x v="6"/>
    <x v="2492"/>
  </r>
  <r>
    <n v="3591"/>
    <x v="3589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n v="18"/>
    <b v="1"/>
    <x v="1"/>
    <x v="6"/>
    <x v="2493"/>
  </r>
  <r>
    <n v="3592"/>
    <x v="3590"/>
    <s v="Sex. Fish. A COMET THAT DESTROYS THE WORLD. boom a play by Peter Sinn Nachtrieb- Feb 19-21 at The Bridge in NYC."/>
    <x v="13"/>
    <x v="2371"/>
    <x v="0"/>
    <x v="0"/>
    <x v="0"/>
    <n v="1423630740"/>
    <n v="1418673307"/>
    <b v="0"/>
    <n v="35"/>
    <b v="1"/>
    <x v="1"/>
    <x v="6"/>
    <x v="2494"/>
  </r>
  <r>
    <n v="3593"/>
    <x v="3591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n v="43"/>
    <b v="1"/>
    <x v="1"/>
    <x v="6"/>
    <x v="2495"/>
  </r>
  <r>
    <n v="3594"/>
    <x v="3592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n v="36"/>
    <b v="1"/>
    <x v="1"/>
    <x v="6"/>
    <x v="2496"/>
  </r>
  <r>
    <n v="3595"/>
    <x v="3593"/>
    <s v="A new theatre company staging Will Eno's The Flu Season in Seattle"/>
    <x v="27"/>
    <x v="2372"/>
    <x v="0"/>
    <x v="0"/>
    <x v="0"/>
    <n v="1426229940"/>
    <n v="1423959123"/>
    <b v="0"/>
    <n v="62"/>
    <b v="1"/>
    <x v="1"/>
    <x v="6"/>
    <x v="2497"/>
  </r>
  <r>
    <n v="3596"/>
    <x v="3594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n v="15"/>
    <b v="1"/>
    <x v="1"/>
    <x v="6"/>
    <x v="2498"/>
  </r>
  <r>
    <n v="3597"/>
    <x v="3595"/>
    <s v="&quot;I think that I have my own will. I can stop this, I tell myself. But it's not true.&quot;"/>
    <x v="30"/>
    <x v="1644"/>
    <x v="0"/>
    <x v="0"/>
    <x v="0"/>
    <n v="1456984740"/>
    <n v="1455717790"/>
    <b v="0"/>
    <n v="33"/>
    <b v="1"/>
    <x v="1"/>
    <x v="6"/>
    <x v="2499"/>
  </r>
  <r>
    <n v="3598"/>
    <x v="3596"/>
    <s v="River City Theatre Company needs your support as we embark on our thirteenth production, CINDERELLA!"/>
    <x v="28"/>
    <x v="1666"/>
    <x v="0"/>
    <x v="0"/>
    <x v="0"/>
    <n v="1409720340"/>
    <n v="1408129822"/>
    <b v="0"/>
    <n v="27"/>
    <b v="1"/>
    <x v="1"/>
    <x v="6"/>
    <x v="99"/>
  </r>
  <r>
    <n v="3599"/>
    <x v="3597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n v="17"/>
    <b v="1"/>
    <x v="1"/>
    <x v="6"/>
    <x v="1225"/>
  </r>
  <r>
    <n v="3600"/>
    <x v="3598"/>
    <s v="The First Play From The Man Who Brought You The Black James Bond!"/>
    <x v="185"/>
    <x v="31"/>
    <x v="0"/>
    <x v="0"/>
    <x v="0"/>
    <n v="1476390164"/>
    <n v="1473970964"/>
    <b v="0"/>
    <n v="4"/>
    <b v="1"/>
    <x v="1"/>
    <x v="6"/>
    <x v="2500"/>
  </r>
  <r>
    <n v="3601"/>
    <x v="3599"/>
    <s v="New play 'Pink Confetti' by Paul Roberts at The Courtyard Theatre produced by Etch and directed by Oliver Dawe."/>
    <x v="13"/>
    <x v="2374"/>
    <x v="0"/>
    <x v="1"/>
    <x v="1"/>
    <n v="1421452682"/>
    <n v="1418860682"/>
    <b v="0"/>
    <n v="53"/>
    <b v="1"/>
    <x v="1"/>
    <x v="6"/>
    <x v="104"/>
  </r>
  <r>
    <n v="3602"/>
    <x v="3600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n v="49"/>
    <b v="1"/>
    <x v="1"/>
    <x v="6"/>
    <x v="2501"/>
  </r>
  <r>
    <n v="3603"/>
    <x v="3601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n v="57"/>
    <b v="1"/>
    <x v="1"/>
    <x v="6"/>
    <x v="290"/>
  </r>
  <r>
    <n v="3604"/>
    <x v="3602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n v="69"/>
    <b v="1"/>
    <x v="1"/>
    <x v="6"/>
    <x v="2502"/>
  </r>
  <r>
    <n v="3605"/>
    <x v="3603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n v="15"/>
    <b v="1"/>
    <x v="1"/>
    <x v="6"/>
    <x v="76"/>
  </r>
  <r>
    <n v="3606"/>
    <x v="3604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n v="64"/>
    <b v="1"/>
    <x v="1"/>
    <x v="6"/>
    <x v="2503"/>
  </r>
  <r>
    <n v="3607"/>
    <x v="3605"/>
    <s v="'E15' is a verbatim project that looks at the story of the Focus E15 Campaign"/>
    <x v="131"/>
    <x v="2377"/>
    <x v="0"/>
    <x v="1"/>
    <x v="1"/>
    <n v="1450137600"/>
    <n v="1448924882"/>
    <b v="0"/>
    <n v="20"/>
    <b v="1"/>
    <x v="1"/>
    <x v="6"/>
    <x v="2005"/>
  </r>
  <r>
    <n v="3608"/>
    <x v="3606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n v="27"/>
    <b v="1"/>
    <x v="1"/>
    <x v="6"/>
    <x v="1354"/>
  </r>
  <r>
    <n v="3609"/>
    <x v="3607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n v="21"/>
    <b v="1"/>
    <x v="1"/>
    <x v="6"/>
    <x v="2504"/>
  </r>
  <r>
    <n v="3610"/>
    <x v="3608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n v="31"/>
    <b v="1"/>
    <x v="1"/>
    <x v="6"/>
    <x v="2505"/>
  </r>
  <r>
    <n v="3611"/>
    <x v="3609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n v="51"/>
    <b v="1"/>
    <x v="1"/>
    <x v="6"/>
    <x v="583"/>
  </r>
  <r>
    <n v="3612"/>
    <x v="3610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n v="57"/>
    <b v="1"/>
    <x v="1"/>
    <x v="6"/>
    <x v="2506"/>
  </r>
  <r>
    <n v="3613"/>
    <x v="3611"/>
    <s v="a woman walks into a bar except she looks like a man and no one's serving drinks. one night only"/>
    <x v="21"/>
    <x v="380"/>
    <x v="0"/>
    <x v="0"/>
    <x v="0"/>
    <n v="1403964574"/>
    <n v="1401372574"/>
    <b v="0"/>
    <n v="20"/>
    <b v="1"/>
    <x v="1"/>
    <x v="6"/>
    <x v="368"/>
  </r>
  <r>
    <n v="3614"/>
    <x v="3438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n v="71"/>
    <b v="1"/>
    <x v="1"/>
    <x v="6"/>
    <x v="2507"/>
  </r>
  <r>
    <n v="3615"/>
    <x v="3612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n v="72"/>
    <b v="1"/>
    <x v="1"/>
    <x v="6"/>
    <x v="2508"/>
  </r>
  <r>
    <n v="3616"/>
    <x v="3613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n v="45"/>
    <b v="1"/>
    <x v="1"/>
    <x v="6"/>
    <x v="2509"/>
  </r>
  <r>
    <n v="3617"/>
    <x v="3614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n v="51"/>
    <b v="1"/>
    <x v="1"/>
    <x v="6"/>
    <x v="383"/>
  </r>
  <r>
    <n v="3618"/>
    <x v="3615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n v="56"/>
    <b v="1"/>
    <x v="1"/>
    <x v="6"/>
    <x v="2350"/>
  </r>
  <r>
    <n v="3619"/>
    <x v="3616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n v="17"/>
    <b v="1"/>
    <x v="1"/>
    <x v="6"/>
    <x v="1137"/>
  </r>
  <r>
    <n v="3620"/>
    <x v="3617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n v="197"/>
    <b v="1"/>
    <x v="1"/>
    <x v="6"/>
    <x v="2510"/>
  </r>
  <r>
    <n v="3621"/>
    <x v="3618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n v="70"/>
    <b v="1"/>
    <x v="1"/>
    <x v="6"/>
    <x v="2511"/>
  </r>
  <r>
    <n v="3622"/>
    <x v="3619"/>
    <s v="5 actors. 39 characters. 1 epic adventure. Presented by the Cradle Theatre Company."/>
    <x v="28"/>
    <x v="2385"/>
    <x v="0"/>
    <x v="0"/>
    <x v="0"/>
    <n v="1411874580"/>
    <n v="1409030371"/>
    <b v="0"/>
    <n v="21"/>
    <b v="1"/>
    <x v="1"/>
    <x v="6"/>
    <x v="635"/>
  </r>
  <r>
    <n v="3623"/>
    <x v="3620"/>
    <s v="An original play exploring the complications of romantic relationships in all forms."/>
    <x v="30"/>
    <x v="142"/>
    <x v="0"/>
    <x v="0"/>
    <x v="0"/>
    <n v="1406358000"/>
    <n v="1404841270"/>
    <b v="0"/>
    <n v="34"/>
    <b v="1"/>
    <x v="1"/>
    <x v="6"/>
    <x v="1461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n v="39"/>
    <b v="1"/>
    <x v="1"/>
    <x v="6"/>
    <x v="2512"/>
  </r>
  <r>
    <n v="3625"/>
    <x v="3622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n v="78"/>
    <b v="1"/>
    <x v="1"/>
    <x v="6"/>
    <x v="1765"/>
  </r>
  <r>
    <n v="3626"/>
    <x v="3623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n v="48"/>
    <b v="1"/>
    <x v="1"/>
    <x v="6"/>
    <x v="2513"/>
  </r>
  <r>
    <n v="3627"/>
    <x v="3624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n v="29"/>
    <b v="1"/>
    <x v="1"/>
    <x v="6"/>
    <x v="2514"/>
  </r>
  <r>
    <n v="3628"/>
    <x v="3625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n v="0"/>
    <b v="0"/>
    <x v="1"/>
    <x v="40"/>
    <x v="121"/>
  </r>
  <r>
    <n v="3629"/>
    <x v="3626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n v="2"/>
    <b v="0"/>
    <x v="1"/>
    <x v="40"/>
    <x v="120"/>
  </r>
  <r>
    <n v="3630"/>
    <x v="3627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n v="1"/>
    <b v="0"/>
    <x v="1"/>
    <x v="40"/>
    <x v="120"/>
  </r>
  <r>
    <n v="3631"/>
    <x v="3628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n v="59"/>
    <b v="0"/>
    <x v="1"/>
    <x v="40"/>
    <x v="2515"/>
  </r>
  <r>
    <n v="3632"/>
    <x v="3629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n v="1"/>
    <b v="0"/>
    <x v="1"/>
    <x v="40"/>
    <x v="101"/>
  </r>
  <r>
    <n v="3633"/>
    <x v="3630"/>
    <s v="SMOKEY AND THE BANDIT: THE MUSICAL_x000a_The classic film, characters and music you love, on stage, LIVE!"/>
    <x v="10"/>
    <x v="2389"/>
    <x v="2"/>
    <x v="0"/>
    <x v="0"/>
    <n v="1479517200"/>
    <n v="1475765867"/>
    <b v="0"/>
    <n v="31"/>
    <b v="0"/>
    <x v="1"/>
    <x v="40"/>
    <x v="2516"/>
  </r>
  <r>
    <n v="3634"/>
    <x v="3631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n v="18"/>
    <b v="0"/>
    <x v="1"/>
    <x v="40"/>
    <x v="2517"/>
  </r>
  <r>
    <n v="3635"/>
    <x v="3632"/>
    <s v="Mary's Son is a pop opera about Jesus and the hope he brings to all people."/>
    <x v="8"/>
    <x v="2391"/>
    <x v="2"/>
    <x v="0"/>
    <x v="0"/>
    <n v="1461186676"/>
    <n v="1458594676"/>
    <b v="0"/>
    <n v="10"/>
    <b v="0"/>
    <x v="1"/>
    <x v="40"/>
    <x v="2518"/>
  </r>
  <r>
    <n v="3636"/>
    <x v="3633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n v="0"/>
    <b v="0"/>
    <x v="1"/>
    <x v="40"/>
    <x v="121"/>
  </r>
  <r>
    <n v="3637"/>
    <x v="3634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n v="14"/>
    <b v="0"/>
    <x v="1"/>
    <x v="40"/>
    <x v="2519"/>
  </r>
  <r>
    <n v="3638"/>
    <x v="3635"/>
    <s v="A rock and roll journey that explores love, loss, redemption, duality and ascension."/>
    <x v="126"/>
    <x v="1168"/>
    <x v="2"/>
    <x v="5"/>
    <x v="5"/>
    <n v="1429456132"/>
    <n v="1424275732"/>
    <b v="0"/>
    <n v="2"/>
    <b v="0"/>
    <x v="1"/>
    <x v="40"/>
    <x v="1694"/>
  </r>
  <r>
    <n v="3639"/>
    <x v="3636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n v="1"/>
    <b v="0"/>
    <x v="1"/>
    <x v="40"/>
    <x v="120"/>
  </r>
  <r>
    <n v="3640"/>
    <x v="3637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n v="3"/>
    <b v="0"/>
    <x v="1"/>
    <x v="40"/>
    <x v="1714"/>
  </r>
  <r>
    <n v="3641"/>
    <x v="3638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n v="0"/>
    <b v="0"/>
    <x v="1"/>
    <x v="40"/>
    <x v="121"/>
  </r>
  <r>
    <n v="3642"/>
    <x v="3639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n v="2"/>
    <b v="0"/>
    <x v="1"/>
    <x v="40"/>
    <x v="501"/>
  </r>
  <r>
    <n v="3643"/>
    <x v="3640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n v="0"/>
    <b v="0"/>
    <x v="1"/>
    <x v="40"/>
    <x v="121"/>
  </r>
  <r>
    <n v="3644"/>
    <x v="3641"/>
    <s v="We are the Saugerties High School drama club. Please help us create our musical to keep theater alive!"/>
    <x v="10"/>
    <x v="378"/>
    <x v="2"/>
    <x v="0"/>
    <x v="0"/>
    <n v="1457413140"/>
    <n v="1454996887"/>
    <b v="0"/>
    <n v="12"/>
    <b v="0"/>
    <x v="1"/>
    <x v="40"/>
    <x v="2520"/>
  </r>
  <r>
    <n v="3645"/>
    <x v="3642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n v="1"/>
    <b v="0"/>
    <x v="1"/>
    <x v="40"/>
    <x v="120"/>
  </r>
  <r>
    <n v="3646"/>
    <x v="3643"/>
    <s v="Develop demo materials for new, true story of teen Revolutionary War heroes - for hybrid film/live stage musical"/>
    <x v="3"/>
    <x v="517"/>
    <x v="2"/>
    <x v="0"/>
    <x v="0"/>
    <n v="1434497400"/>
    <n v="1431770802"/>
    <b v="0"/>
    <n v="8"/>
    <b v="0"/>
    <x v="1"/>
    <x v="40"/>
    <x v="2521"/>
  </r>
  <r>
    <n v="3647"/>
    <x v="3644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n v="2"/>
    <b v="0"/>
    <x v="1"/>
    <x v="40"/>
    <x v="2"/>
  </r>
  <r>
    <n v="3648"/>
    <x v="3645"/>
    <s v="Help Moth Live! Support Moth and its artist collective to achieve its 2014/15 season."/>
    <x v="79"/>
    <x v="2392"/>
    <x v="0"/>
    <x v="0"/>
    <x v="0"/>
    <n v="1412492445"/>
    <n v="1409900445"/>
    <b v="0"/>
    <n v="73"/>
    <b v="1"/>
    <x v="1"/>
    <x v="6"/>
    <x v="2522"/>
  </r>
  <r>
    <n v="3649"/>
    <x v="3646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n v="8"/>
    <b v="1"/>
    <x v="1"/>
    <x v="6"/>
    <x v="1158"/>
  </r>
  <r>
    <n v="3650"/>
    <x v="3647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n v="17"/>
    <b v="1"/>
    <x v="1"/>
    <x v="6"/>
    <x v="2011"/>
  </r>
  <r>
    <n v="3651"/>
    <x v="3648"/>
    <s v="A Chicago staged reading of Jim Cartwright's 1992 play-with-music, &quot;The Rise and Fall of Little Voice.&quot;"/>
    <x v="2"/>
    <x v="624"/>
    <x v="0"/>
    <x v="0"/>
    <x v="0"/>
    <n v="1407686340"/>
    <n v="1404833442"/>
    <b v="0"/>
    <n v="9"/>
    <b v="1"/>
    <x v="1"/>
    <x v="6"/>
    <x v="1337"/>
  </r>
  <r>
    <n v="3652"/>
    <x v="2866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n v="17"/>
    <b v="1"/>
    <x v="1"/>
    <x v="6"/>
    <x v="2523"/>
  </r>
  <r>
    <n v="3653"/>
    <x v="3649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n v="33"/>
    <b v="1"/>
    <x v="1"/>
    <x v="6"/>
    <x v="2524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n v="38"/>
    <b v="1"/>
    <x v="1"/>
    <x v="6"/>
    <x v="2525"/>
  </r>
  <r>
    <n v="3655"/>
    <x v="3651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n v="79"/>
    <b v="1"/>
    <x v="1"/>
    <x v="6"/>
    <x v="2526"/>
  </r>
  <r>
    <n v="3656"/>
    <x v="3652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n v="46"/>
    <b v="1"/>
    <x v="1"/>
    <x v="6"/>
    <x v="2527"/>
  </r>
  <r>
    <n v="3657"/>
    <x v="3653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n v="20"/>
    <b v="1"/>
    <x v="1"/>
    <x v="6"/>
    <x v="2528"/>
  </r>
  <r>
    <n v="3658"/>
    <x v="3654"/>
    <s v="Life is hard when your own imaginary friend can't make time for you."/>
    <x v="15"/>
    <x v="17"/>
    <x v="0"/>
    <x v="0"/>
    <x v="0"/>
    <n v="1404273540"/>
    <n v="1400272580"/>
    <b v="0"/>
    <n v="20"/>
    <b v="1"/>
    <x v="1"/>
    <x v="6"/>
    <x v="1700"/>
  </r>
  <r>
    <n v="3659"/>
    <x v="3655"/>
    <s v="We want you to analyze while we dramatize if people who romanticize can recognize true love in a disguise."/>
    <x v="9"/>
    <x v="2398"/>
    <x v="0"/>
    <x v="0"/>
    <x v="0"/>
    <n v="1426775940"/>
    <n v="1424414350"/>
    <b v="0"/>
    <n v="13"/>
    <b v="1"/>
    <x v="1"/>
    <x v="6"/>
    <x v="2529"/>
  </r>
  <r>
    <n v="3660"/>
    <x v="3656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n v="22"/>
    <b v="1"/>
    <x v="1"/>
    <x v="6"/>
    <x v="2530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n v="36"/>
    <b v="1"/>
    <x v="1"/>
    <x v="6"/>
    <x v="2531"/>
  </r>
  <r>
    <n v="3662"/>
    <x v="3658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n v="40"/>
    <b v="1"/>
    <x v="1"/>
    <x v="6"/>
    <x v="2532"/>
  </r>
  <r>
    <n v="3663"/>
    <x v="3659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n v="9"/>
    <b v="1"/>
    <x v="1"/>
    <x v="6"/>
    <x v="433"/>
  </r>
  <r>
    <n v="3664"/>
    <x v="3660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n v="19"/>
    <b v="1"/>
    <x v="1"/>
    <x v="6"/>
    <x v="2533"/>
  </r>
  <r>
    <n v="3665"/>
    <x v="3661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n v="14"/>
    <b v="1"/>
    <x v="1"/>
    <x v="6"/>
    <x v="2534"/>
  </r>
  <r>
    <n v="3666"/>
    <x v="3662"/>
    <s v="Artistic Internship @ Ojai Playwrights Conference"/>
    <x v="38"/>
    <x v="647"/>
    <x v="0"/>
    <x v="0"/>
    <x v="0"/>
    <n v="1406185200"/>
    <n v="1404337382"/>
    <b v="0"/>
    <n v="38"/>
    <b v="1"/>
    <x v="1"/>
    <x v="6"/>
    <x v="2535"/>
  </r>
  <r>
    <n v="3667"/>
    <x v="3663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n v="58"/>
    <b v="1"/>
    <x v="1"/>
    <x v="6"/>
    <x v="2536"/>
  </r>
  <r>
    <n v="3668"/>
    <x v="3664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n v="28"/>
    <b v="1"/>
    <x v="1"/>
    <x v="6"/>
    <x v="2537"/>
  </r>
  <r>
    <n v="3669"/>
    <x v="3665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n v="17"/>
    <b v="1"/>
    <x v="1"/>
    <x v="6"/>
    <x v="2538"/>
  </r>
  <r>
    <n v="3670"/>
    <x v="3666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n v="12"/>
    <b v="1"/>
    <x v="1"/>
    <x v="6"/>
    <x v="2539"/>
  </r>
  <r>
    <n v="3671"/>
    <x v="3667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n v="40"/>
    <b v="1"/>
    <x v="1"/>
    <x v="6"/>
    <x v="2540"/>
  </r>
  <r>
    <n v="3672"/>
    <x v="3668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n v="57"/>
    <b v="1"/>
    <x v="1"/>
    <x v="6"/>
    <x v="2541"/>
  </r>
  <r>
    <n v="3673"/>
    <x v="3669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n v="114"/>
    <b v="1"/>
    <x v="1"/>
    <x v="6"/>
    <x v="2542"/>
  </r>
  <r>
    <n v="3674"/>
    <x v="3670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n v="31"/>
    <b v="1"/>
    <x v="1"/>
    <x v="6"/>
    <x v="2543"/>
  </r>
  <r>
    <n v="3675"/>
    <x v="3671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n v="3"/>
    <b v="1"/>
    <x v="1"/>
    <x v="6"/>
    <x v="457"/>
  </r>
  <r>
    <n v="3676"/>
    <x v="3672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n v="16"/>
    <b v="1"/>
    <x v="1"/>
    <x v="6"/>
    <x v="2544"/>
  </r>
  <r>
    <n v="3677"/>
    <x v="3673"/>
    <s v="Goldfish Memory Productions seeks at least $12,000 to begin their first 3 professional projects."/>
    <x v="14"/>
    <x v="2407"/>
    <x v="0"/>
    <x v="0"/>
    <x v="0"/>
    <n v="1404359940"/>
    <n v="1402580818"/>
    <b v="0"/>
    <n v="199"/>
    <b v="1"/>
    <x v="1"/>
    <x v="6"/>
    <x v="2545"/>
  </r>
  <r>
    <n v="3678"/>
    <x v="3674"/>
    <s v="The Ugly Collective takes Some big Some bang to the Underbelly Venues at the Edinburgh Fringe!"/>
    <x v="13"/>
    <x v="420"/>
    <x v="0"/>
    <x v="1"/>
    <x v="1"/>
    <n v="1433076298"/>
    <n v="1430052298"/>
    <b v="0"/>
    <n v="31"/>
    <b v="1"/>
    <x v="1"/>
    <x v="6"/>
    <x v="2546"/>
  </r>
  <r>
    <n v="3679"/>
    <x v="3675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n v="30"/>
    <b v="1"/>
    <x v="1"/>
    <x v="6"/>
    <x v="2547"/>
  </r>
  <r>
    <n v="3680"/>
    <x v="3676"/>
    <s v="In The Dudleys! family memories are brought to life as a malfunctioning 8-bit video game. Press Start."/>
    <x v="9"/>
    <x v="2409"/>
    <x v="0"/>
    <x v="0"/>
    <x v="0"/>
    <n v="1475664834"/>
    <n v="1473850434"/>
    <b v="0"/>
    <n v="34"/>
    <b v="1"/>
    <x v="1"/>
    <x v="6"/>
    <x v="2548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n v="18"/>
    <b v="1"/>
    <x v="1"/>
    <x v="6"/>
    <x v="1025"/>
  </r>
  <r>
    <n v="3682"/>
    <x v="3678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n v="67"/>
    <b v="1"/>
    <x v="1"/>
    <x v="6"/>
    <x v="69"/>
  </r>
  <r>
    <n v="3683"/>
    <x v="3679"/>
    <s v="A Krumpus Story is a dark holiday comedy for anyone who wants a little more spice in their holiday fare."/>
    <x v="8"/>
    <x v="2412"/>
    <x v="0"/>
    <x v="0"/>
    <x v="0"/>
    <n v="1476931696"/>
    <n v="1474339696"/>
    <b v="0"/>
    <n v="66"/>
    <b v="1"/>
    <x v="1"/>
    <x v="6"/>
    <x v="2549"/>
  </r>
  <r>
    <n v="3684"/>
    <x v="3680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n v="23"/>
    <b v="1"/>
    <x v="1"/>
    <x v="6"/>
    <x v="2550"/>
  </r>
  <r>
    <n v="3685"/>
    <x v="3681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n v="126"/>
    <b v="1"/>
    <x v="1"/>
    <x v="6"/>
    <x v="17"/>
  </r>
  <r>
    <n v="3686"/>
    <x v="3682"/>
    <s v="This October, in association with Rogue Productions at FSU, I will be directing a production of Dog sees God."/>
    <x v="18"/>
    <x v="2415"/>
    <x v="0"/>
    <x v="0"/>
    <x v="0"/>
    <n v="1440820740"/>
    <n v="1439567660"/>
    <b v="0"/>
    <n v="6"/>
    <b v="1"/>
    <x v="1"/>
    <x v="6"/>
    <x v="2551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n v="25"/>
    <b v="1"/>
    <x v="1"/>
    <x v="6"/>
    <x v="2552"/>
  </r>
  <r>
    <n v="3688"/>
    <x v="368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n v="39"/>
    <b v="1"/>
    <x v="1"/>
    <x v="6"/>
    <x v="995"/>
  </r>
  <r>
    <n v="3689"/>
    <x v="3685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n v="62"/>
    <b v="1"/>
    <x v="1"/>
    <x v="6"/>
    <x v="2553"/>
  </r>
  <r>
    <n v="3690"/>
    <x v="3686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n v="31"/>
    <b v="1"/>
    <x v="1"/>
    <x v="6"/>
    <x v="2554"/>
  </r>
  <r>
    <n v="3691"/>
    <x v="3687"/>
    <s v="World Premiere of last play written by Amiri Baraka"/>
    <x v="79"/>
    <x v="2417"/>
    <x v="0"/>
    <x v="0"/>
    <x v="0"/>
    <n v="1425272340"/>
    <n v="1421426929"/>
    <b v="0"/>
    <n v="274"/>
    <b v="1"/>
    <x v="1"/>
    <x v="6"/>
    <x v="2555"/>
  </r>
  <r>
    <n v="3692"/>
    <x v="3688"/>
    <s v="Help us independently produce two great comedies by Christopher Durang."/>
    <x v="28"/>
    <x v="2343"/>
    <x v="0"/>
    <x v="0"/>
    <x v="0"/>
    <n v="1411084800"/>
    <n v="1410304179"/>
    <b v="0"/>
    <n v="17"/>
    <b v="1"/>
    <x v="1"/>
    <x v="6"/>
    <x v="2556"/>
  </r>
  <r>
    <n v="3693"/>
    <x v="3689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n v="14"/>
    <b v="1"/>
    <x v="1"/>
    <x v="6"/>
    <x v="2557"/>
  </r>
  <r>
    <n v="3694"/>
    <x v="3690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n v="60"/>
    <b v="1"/>
    <x v="1"/>
    <x v="6"/>
    <x v="2558"/>
  </r>
  <r>
    <n v="3695"/>
    <x v="3691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n v="33"/>
    <b v="1"/>
    <x v="1"/>
    <x v="6"/>
    <x v="2559"/>
  </r>
  <r>
    <n v="3696"/>
    <x v="3692"/>
    <s v="We are 10 years old - please help us celebrate the last 10 years and secure our future for the next 10 years."/>
    <x v="13"/>
    <x v="109"/>
    <x v="0"/>
    <x v="1"/>
    <x v="1"/>
    <n v="1423838916"/>
    <n v="1418654916"/>
    <b v="0"/>
    <n v="78"/>
    <b v="1"/>
    <x v="1"/>
    <x v="6"/>
    <x v="2560"/>
  </r>
  <r>
    <n v="3697"/>
    <x v="3693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n v="30"/>
    <b v="1"/>
    <x v="1"/>
    <x v="6"/>
    <x v="2561"/>
  </r>
  <r>
    <n v="3698"/>
    <x v="3694"/>
    <s v="Two great political plays, separated in authorship by four hundred years but united in their urgency."/>
    <x v="10"/>
    <x v="2421"/>
    <x v="0"/>
    <x v="0"/>
    <x v="0"/>
    <n v="1456946487"/>
    <n v="1454354487"/>
    <b v="0"/>
    <n v="136"/>
    <b v="1"/>
    <x v="1"/>
    <x v="6"/>
    <x v="2562"/>
  </r>
  <r>
    <n v="3699"/>
    <x v="3695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n v="40"/>
    <b v="1"/>
    <x v="1"/>
    <x v="6"/>
    <x v="2007"/>
  </r>
  <r>
    <n v="3700"/>
    <x v="3696"/>
    <s v="Help me produce the play I have written for my senior project!"/>
    <x v="2"/>
    <x v="2422"/>
    <x v="0"/>
    <x v="0"/>
    <x v="0"/>
    <n v="1412092800"/>
    <n v="1409493800"/>
    <b v="0"/>
    <n v="18"/>
    <b v="1"/>
    <x v="1"/>
    <x v="6"/>
    <x v="2274"/>
  </r>
  <r>
    <n v="3701"/>
    <x v="3697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n v="39"/>
    <b v="1"/>
    <x v="1"/>
    <x v="6"/>
    <x v="2563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n v="21"/>
    <b v="1"/>
    <x v="1"/>
    <x v="6"/>
    <x v="2564"/>
  </r>
  <r>
    <n v="3703"/>
    <x v="3699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n v="30"/>
    <b v="1"/>
    <x v="1"/>
    <x v="6"/>
    <x v="2565"/>
  </r>
  <r>
    <n v="3704"/>
    <x v="3700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n v="27"/>
    <b v="1"/>
    <x v="1"/>
    <x v="6"/>
    <x v="2566"/>
  </r>
  <r>
    <n v="3705"/>
    <x v="3701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n v="35"/>
    <b v="1"/>
    <x v="1"/>
    <x v="6"/>
    <x v="1829"/>
  </r>
  <r>
    <n v="3706"/>
    <x v="3702"/>
    <s v="Our original dramatic adaption of this Mozart opera is staged to create visually stunning fun with live music."/>
    <x v="15"/>
    <x v="2426"/>
    <x v="0"/>
    <x v="0"/>
    <x v="0"/>
    <n v="1410558949"/>
    <n v="1409262949"/>
    <b v="0"/>
    <n v="13"/>
    <b v="1"/>
    <x v="1"/>
    <x v="6"/>
    <x v="2567"/>
  </r>
  <r>
    <n v="3707"/>
    <x v="3703"/>
    <s v="Support this collection of new plays by Kansas City writers and the artists who are bringing it to life!"/>
    <x v="28"/>
    <x v="586"/>
    <x v="0"/>
    <x v="0"/>
    <x v="0"/>
    <n v="1469165160"/>
    <n v="1467335378"/>
    <b v="0"/>
    <n v="23"/>
    <b v="1"/>
    <x v="1"/>
    <x v="6"/>
    <x v="2568"/>
  </r>
  <r>
    <n v="3708"/>
    <x v="3704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n v="39"/>
    <b v="1"/>
    <x v="1"/>
    <x v="6"/>
    <x v="2569"/>
  </r>
  <r>
    <n v="3709"/>
    <x v="3705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n v="35"/>
    <b v="1"/>
    <x v="1"/>
    <x v="6"/>
    <x v="2570"/>
  </r>
  <r>
    <n v="3710"/>
    <x v="3706"/>
    <s v="A comedy about, life, death, men, women, and the power of a good Kegel."/>
    <x v="46"/>
    <x v="2428"/>
    <x v="0"/>
    <x v="0"/>
    <x v="0"/>
    <n v="1428068988"/>
    <n v="1425908988"/>
    <b v="0"/>
    <n v="27"/>
    <b v="1"/>
    <x v="1"/>
    <x v="6"/>
    <x v="2571"/>
  </r>
  <r>
    <n v="3711"/>
    <x v="3707"/>
    <s v="Two teachers and twenty kids bring one of Shakespeare's plays to life!"/>
    <x v="2"/>
    <x v="365"/>
    <x v="0"/>
    <x v="0"/>
    <x v="0"/>
    <n v="1402848000"/>
    <n v="1400606573"/>
    <b v="0"/>
    <n v="21"/>
    <b v="1"/>
    <x v="1"/>
    <x v="6"/>
    <x v="2572"/>
  </r>
  <r>
    <n v="3712"/>
    <x v="3708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n v="104"/>
    <b v="1"/>
    <x v="1"/>
    <x v="6"/>
    <x v="734"/>
  </r>
  <r>
    <n v="3713"/>
    <x v="3709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n v="19"/>
    <b v="1"/>
    <x v="1"/>
    <x v="6"/>
    <x v="2573"/>
  </r>
  <r>
    <n v="3714"/>
    <x v="3710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n v="97"/>
    <b v="1"/>
    <x v="1"/>
    <x v="6"/>
    <x v="2574"/>
  </r>
  <r>
    <n v="3715"/>
    <x v="3711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n v="27"/>
    <b v="1"/>
    <x v="1"/>
    <x v="6"/>
    <x v="2575"/>
  </r>
  <r>
    <n v="3716"/>
    <x v="3712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n v="24"/>
    <b v="1"/>
    <x v="1"/>
    <x v="6"/>
    <x v="843"/>
  </r>
  <r>
    <n v="3717"/>
    <x v="3713"/>
    <s v="A heart-warming comedy by award-winning writer about Love, Sex, Friendship of three old gay men in their 60s'!"/>
    <x v="23"/>
    <x v="2432"/>
    <x v="0"/>
    <x v="1"/>
    <x v="1"/>
    <n v="1431204449"/>
    <n v="1428526049"/>
    <b v="0"/>
    <n v="13"/>
    <b v="1"/>
    <x v="1"/>
    <x v="6"/>
    <x v="2576"/>
  </r>
  <r>
    <n v="3718"/>
    <x v="3714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n v="46"/>
    <b v="1"/>
    <x v="1"/>
    <x v="6"/>
    <x v="2577"/>
  </r>
  <r>
    <n v="3719"/>
    <x v="3715"/>
    <s v="A new piece of physical theatre about love, regret and longing."/>
    <x v="48"/>
    <x v="2433"/>
    <x v="0"/>
    <x v="1"/>
    <x v="1"/>
    <n v="1434994266"/>
    <n v="1432402266"/>
    <b v="0"/>
    <n v="4"/>
    <b v="1"/>
    <x v="1"/>
    <x v="6"/>
    <x v="2432"/>
  </r>
  <r>
    <n v="3720"/>
    <x v="3716"/>
    <s v="Breaking the American Indian stereotype in the American Theatre."/>
    <x v="126"/>
    <x v="2434"/>
    <x v="0"/>
    <x v="0"/>
    <x v="0"/>
    <n v="1435881006"/>
    <n v="1433980206"/>
    <b v="0"/>
    <n v="40"/>
    <b v="1"/>
    <x v="1"/>
    <x v="6"/>
    <x v="2578"/>
  </r>
  <r>
    <n v="3721"/>
    <x v="3717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n v="44"/>
    <b v="1"/>
    <x v="1"/>
    <x v="6"/>
    <x v="2579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n v="35"/>
    <b v="1"/>
    <x v="1"/>
    <x v="6"/>
    <x v="2580"/>
  </r>
  <r>
    <n v="3723"/>
    <x v="3719"/>
    <s v="Saltmine Theatre Company present Beauty and the Beast:"/>
    <x v="37"/>
    <x v="2437"/>
    <x v="0"/>
    <x v="1"/>
    <x v="1"/>
    <n v="1417374262"/>
    <n v="1414778662"/>
    <b v="0"/>
    <n v="63"/>
    <b v="1"/>
    <x v="1"/>
    <x v="6"/>
    <x v="2581"/>
  </r>
  <r>
    <n v="3724"/>
    <x v="3720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n v="89"/>
    <b v="1"/>
    <x v="1"/>
    <x v="6"/>
    <x v="2582"/>
  </r>
  <r>
    <n v="3725"/>
    <x v="3721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n v="15"/>
    <b v="1"/>
    <x v="1"/>
    <x v="6"/>
    <x v="2583"/>
  </r>
  <r>
    <n v="3726"/>
    <x v="3722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n v="46"/>
    <b v="1"/>
    <x v="1"/>
    <x v="6"/>
    <x v="2584"/>
  </r>
  <r>
    <n v="3727"/>
    <x v="3723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n v="33"/>
    <b v="1"/>
    <x v="1"/>
    <x v="6"/>
    <x v="2503"/>
  </r>
  <r>
    <n v="3728"/>
    <x v="3724"/>
    <s v="Bare Bones Shakespeare's first season will start with a DFW school touring show: Romeo and Juliet."/>
    <x v="22"/>
    <x v="2440"/>
    <x v="2"/>
    <x v="0"/>
    <x v="0"/>
    <n v="1439957176"/>
    <n v="1437365176"/>
    <b v="0"/>
    <n v="31"/>
    <b v="0"/>
    <x v="1"/>
    <x v="6"/>
    <x v="2585"/>
  </r>
  <r>
    <n v="3729"/>
    <x v="3725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n v="5"/>
    <b v="0"/>
    <x v="1"/>
    <x v="6"/>
    <x v="2586"/>
  </r>
  <r>
    <n v="3730"/>
    <x v="3726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n v="1"/>
    <b v="0"/>
    <x v="1"/>
    <x v="6"/>
    <x v="101"/>
  </r>
  <r>
    <n v="3731"/>
    <x v="3727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n v="12"/>
    <b v="0"/>
    <x v="1"/>
    <x v="6"/>
    <x v="1237"/>
  </r>
  <r>
    <n v="3732"/>
    <x v="3728"/>
    <s v="Mijn solo voorstelling gaat over Elektra (Sophokles) en hoe zij als jongere alles beleeft en meemaakt!"/>
    <x v="16"/>
    <x v="449"/>
    <x v="2"/>
    <x v="9"/>
    <x v="3"/>
    <n v="1422100800"/>
    <n v="1416932133"/>
    <b v="0"/>
    <n v="4"/>
    <b v="0"/>
    <x v="1"/>
    <x v="6"/>
    <x v="163"/>
  </r>
  <r>
    <n v="3733"/>
    <x v="3729"/>
    <s v="want to donate tickets to residents who live in the community that cant afford the 35.00 price of ticket"/>
    <x v="15"/>
    <x v="117"/>
    <x v="2"/>
    <x v="0"/>
    <x v="0"/>
    <n v="1429396200"/>
    <n v="1428539708"/>
    <b v="0"/>
    <n v="0"/>
    <b v="0"/>
    <x v="1"/>
    <x v="6"/>
    <x v="121"/>
  </r>
  <r>
    <n v="3734"/>
    <x v="3730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n v="7"/>
    <b v="0"/>
    <x v="1"/>
    <x v="6"/>
    <x v="2254"/>
  </r>
  <r>
    <n v="3735"/>
    <x v="3731"/>
    <s v="Young Actor's taking on a Jacobean tragedy. Family, betrayal, love, lust, sex and death."/>
    <x v="325"/>
    <x v="170"/>
    <x v="2"/>
    <x v="1"/>
    <x v="1"/>
    <n v="1432831089"/>
    <n v="1430239089"/>
    <b v="0"/>
    <n v="2"/>
    <b v="0"/>
    <x v="1"/>
    <x v="6"/>
    <x v="119"/>
  </r>
  <r>
    <n v="3736"/>
    <x v="3732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n v="1"/>
    <b v="0"/>
    <x v="1"/>
    <x v="6"/>
    <x v="119"/>
  </r>
  <r>
    <n v="3737"/>
    <x v="3476"/>
    <s v="The ASU Theatre and Shakespeare Club presents Measure For Measure directed by Jordyn Ochser."/>
    <x v="176"/>
    <x v="403"/>
    <x v="2"/>
    <x v="0"/>
    <x v="0"/>
    <n v="1447311540"/>
    <n v="1445358903"/>
    <b v="0"/>
    <n v="4"/>
    <b v="0"/>
    <x v="1"/>
    <x v="6"/>
    <x v="822"/>
  </r>
  <r>
    <n v="3738"/>
    <x v="3733"/>
    <s v="A filmic, fast-paced exploration of trust, making its debut at Camden People's Theatre this July."/>
    <x v="15"/>
    <x v="795"/>
    <x v="2"/>
    <x v="1"/>
    <x v="1"/>
    <n v="1405461600"/>
    <n v="1403562705"/>
    <b v="0"/>
    <n v="6"/>
    <b v="0"/>
    <x v="1"/>
    <x v="6"/>
    <x v="817"/>
  </r>
  <r>
    <n v="3739"/>
    <x v="3734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n v="8"/>
    <b v="0"/>
    <x v="1"/>
    <x v="6"/>
    <x v="2587"/>
  </r>
  <r>
    <n v="3740"/>
    <x v="3735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n v="14"/>
    <b v="0"/>
    <x v="1"/>
    <x v="6"/>
    <x v="2588"/>
  </r>
  <r>
    <n v="3741"/>
    <x v="3736"/>
    <s v="A small community with a love for theater would like to continue. Help the children of this community continue."/>
    <x v="22"/>
    <x v="117"/>
    <x v="2"/>
    <x v="0"/>
    <x v="0"/>
    <n v="1450389950"/>
    <n v="1447797950"/>
    <b v="0"/>
    <n v="0"/>
    <b v="0"/>
    <x v="1"/>
    <x v="6"/>
    <x v="121"/>
  </r>
  <r>
    <n v="3742"/>
    <x v="3737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n v="4"/>
    <b v="0"/>
    <x v="1"/>
    <x v="6"/>
    <x v="380"/>
  </r>
  <r>
    <n v="3743"/>
    <x v="3738"/>
    <s v="I'm taking the Adventures of Huckleberry Finn puppet show down the Mississippi River!"/>
    <x v="41"/>
    <x v="117"/>
    <x v="2"/>
    <x v="0"/>
    <x v="0"/>
    <n v="1404406964"/>
    <n v="1401814964"/>
    <b v="0"/>
    <n v="0"/>
    <b v="0"/>
    <x v="1"/>
    <x v="6"/>
    <x v="121"/>
  </r>
  <r>
    <n v="3744"/>
    <x v="3739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n v="0"/>
    <b v="0"/>
    <x v="1"/>
    <x v="6"/>
    <x v="121"/>
  </r>
  <r>
    <n v="3745"/>
    <x v="3740"/>
    <s v="Tyke wants to expand her puppet theater show to weekly online web shows and is looking for backers."/>
    <x v="213"/>
    <x v="115"/>
    <x v="2"/>
    <x v="0"/>
    <x v="0"/>
    <n v="1407689102"/>
    <n v="1405097102"/>
    <b v="0"/>
    <n v="1"/>
    <b v="0"/>
    <x v="1"/>
    <x v="6"/>
    <x v="119"/>
  </r>
  <r>
    <n v="3746"/>
    <x v="3741"/>
    <s v="Generational curses CAN be broken...right?"/>
    <x v="0"/>
    <x v="1672"/>
    <x v="2"/>
    <x v="0"/>
    <x v="0"/>
    <n v="1475918439"/>
    <n v="1473326439"/>
    <b v="0"/>
    <n v="1"/>
    <b v="0"/>
    <x v="1"/>
    <x v="6"/>
    <x v="2589"/>
  </r>
  <r>
    <n v="3747"/>
    <x v="3742"/>
    <s v="The world premiere of an astonishing new play by acclaimed writer Atiha Sen Gupta."/>
    <x v="30"/>
    <x v="379"/>
    <x v="2"/>
    <x v="1"/>
    <x v="1"/>
    <n v="1436137140"/>
    <n v="1433833896"/>
    <b v="0"/>
    <n v="1"/>
    <b v="0"/>
    <x v="1"/>
    <x v="6"/>
    <x v="380"/>
  </r>
  <r>
    <n v="3748"/>
    <x v="3743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n v="52"/>
    <b v="1"/>
    <x v="1"/>
    <x v="40"/>
    <x v="2590"/>
  </r>
  <r>
    <n v="3749"/>
    <x v="3744"/>
    <s v="A night of music, fellowship, and a reflection of my experiences over the past 4 years at Ball State University."/>
    <x v="2"/>
    <x v="2"/>
    <x v="0"/>
    <x v="0"/>
    <x v="0"/>
    <n v="1461902340"/>
    <n v="1459220588"/>
    <b v="0"/>
    <n v="7"/>
    <b v="1"/>
    <x v="1"/>
    <x v="40"/>
    <x v="753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n v="28"/>
    <b v="1"/>
    <x v="1"/>
    <x v="40"/>
    <x v="2591"/>
  </r>
  <r>
    <n v="3751"/>
    <x v="3746"/>
    <s v="I will be performing in TWO productions to kick off the 2016 season. NEED HELP TO FUND THESE GREAT SHOWS!"/>
    <x v="28"/>
    <x v="2445"/>
    <x v="0"/>
    <x v="0"/>
    <x v="0"/>
    <n v="1459641073"/>
    <n v="1454460673"/>
    <b v="0"/>
    <n v="11"/>
    <b v="1"/>
    <x v="1"/>
    <x v="40"/>
    <x v="2592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n v="15"/>
    <b v="1"/>
    <x v="1"/>
    <x v="40"/>
    <x v="789"/>
  </r>
  <r>
    <n v="3753"/>
    <x v="3748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n v="30"/>
    <b v="1"/>
    <x v="1"/>
    <x v="40"/>
    <x v="2593"/>
  </r>
  <r>
    <n v="3754"/>
    <x v="3749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n v="27"/>
    <b v="1"/>
    <x v="1"/>
    <x v="40"/>
    <x v="2594"/>
  </r>
  <r>
    <n v="3755"/>
    <x v="3750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n v="28"/>
    <b v="1"/>
    <x v="1"/>
    <x v="40"/>
    <x v="2595"/>
  </r>
  <r>
    <n v="3756"/>
    <x v="3751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n v="17"/>
    <b v="1"/>
    <x v="1"/>
    <x v="40"/>
    <x v="2596"/>
  </r>
  <r>
    <n v="3757"/>
    <x v="3752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n v="50"/>
    <b v="1"/>
    <x v="1"/>
    <x v="40"/>
    <x v="2597"/>
  </r>
  <r>
    <n v="3758"/>
    <x v="3753"/>
    <s v="LUIGI'S LADIES: an original one-woman musical comedy"/>
    <x v="15"/>
    <x v="317"/>
    <x v="0"/>
    <x v="0"/>
    <x v="0"/>
    <n v="1400475600"/>
    <n v="1397819938"/>
    <b v="0"/>
    <n v="26"/>
    <b v="1"/>
    <x v="1"/>
    <x v="40"/>
    <x v="1254"/>
  </r>
  <r>
    <n v="3759"/>
    <x v="3754"/>
    <s v="A production company specializing in small-scale musicals"/>
    <x v="23"/>
    <x v="2450"/>
    <x v="0"/>
    <x v="0"/>
    <x v="0"/>
    <n v="1440556553"/>
    <n v="1435372553"/>
    <b v="0"/>
    <n v="88"/>
    <b v="1"/>
    <x v="1"/>
    <x v="40"/>
    <x v="2598"/>
  </r>
  <r>
    <n v="3760"/>
    <x v="3755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n v="91"/>
    <b v="1"/>
    <x v="1"/>
    <x v="40"/>
    <x v="2599"/>
  </r>
  <r>
    <n v="3761"/>
    <x v="3756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n v="3"/>
    <b v="1"/>
    <x v="1"/>
    <x v="40"/>
    <x v="2600"/>
  </r>
  <r>
    <n v="3762"/>
    <x v="3757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n v="28"/>
    <b v="1"/>
    <x v="1"/>
    <x v="40"/>
    <x v="2601"/>
  </r>
  <r>
    <n v="3763"/>
    <x v="3758"/>
    <s v="A musical about two guys writing a musical about...two guys writing a musical."/>
    <x v="10"/>
    <x v="97"/>
    <x v="0"/>
    <x v="0"/>
    <x v="0"/>
    <n v="1427907626"/>
    <n v="1425319226"/>
    <b v="0"/>
    <n v="77"/>
    <b v="1"/>
    <x v="1"/>
    <x v="40"/>
    <x v="2602"/>
  </r>
  <r>
    <n v="3764"/>
    <x v="3759"/>
    <s v="Talented, hard-working performers for Into the Woods JR need your help in renting microphones for our show!"/>
    <x v="15"/>
    <x v="646"/>
    <x v="0"/>
    <x v="0"/>
    <x v="0"/>
    <n v="1464482160"/>
    <n v="1462824832"/>
    <b v="0"/>
    <n v="27"/>
    <b v="1"/>
    <x v="1"/>
    <x v="40"/>
    <x v="2480"/>
  </r>
  <r>
    <n v="3765"/>
    <x v="3760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n v="107"/>
    <b v="1"/>
    <x v="1"/>
    <x v="40"/>
    <x v="2603"/>
  </r>
  <r>
    <n v="3766"/>
    <x v="3761"/>
    <s v="Trapped on a stalled New York subway, seven strangers realize it's not just the train that's stuck."/>
    <x v="3"/>
    <x v="2454"/>
    <x v="0"/>
    <x v="0"/>
    <x v="0"/>
    <n v="1404360045"/>
    <n v="1401336045"/>
    <b v="0"/>
    <n v="96"/>
    <b v="1"/>
    <x v="1"/>
    <x v="40"/>
    <x v="2604"/>
  </r>
  <r>
    <n v="3767"/>
    <x v="3762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n v="56"/>
    <b v="1"/>
    <x v="1"/>
    <x v="40"/>
    <x v="645"/>
  </r>
  <r>
    <n v="3768"/>
    <x v="3763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n v="58"/>
    <b v="1"/>
    <x v="1"/>
    <x v="40"/>
    <x v="2605"/>
  </r>
  <r>
    <n v="3769"/>
    <x v="3764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n v="15"/>
    <b v="1"/>
    <x v="1"/>
    <x v="40"/>
    <x v="2606"/>
  </r>
  <r>
    <n v="3770"/>
    <x v="3765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n v="20"/>
    <b v="1"/>
    <x v="1"/>
    <x v="40"/>
    <x v="101"/>
  </r>
  <r>
    <n v="3771"/>
    <x v="3766"/>
    <s v="I would like to make a demo recording of six songs from COME OUT SWINGIN'!"/>
    <x v="28"/>
    <x v="2457"/>
    <x v="0"/>
    <x v="0"/>
    <x v="0"/>
    <n v="1463529600"/>
    <n v="1462307652"/>
    <b v="0"/>
    <n v="38"/>
    <b v="1"/>
    <x v="1"/>
    <x v="40"/>
    <x v="2607"/>
  </r>
  <r>
    <n v="3772"/>
    <x v="3767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n v="33"/>
    <b v="1"/>
    <x v="1"/>
    <x v="40"/>
    <x v="2608"/>
  </r>
  <r>
    <n v="3773"/>
    <x v="3768"/>
    <s v="A dramatic hip-hopera, inspired from monologues written by the performers."/>
    <x v="10"/>
    <x v="106"/>
    <x v="0"/>
    <x v="0"/>
    <x v="0"/>
    <n v="1479175680"/>
    <n v="1476317247"/>
    <b v="0"/>
    <n v="57"/>
    <b v="1"/>
    <x v="1"/>
    <x v="40"/>
    <x v="2609"/>
  </r>
  <r>
    <n v="3774"/>
    <x v="3769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n v="25"/>
    <b v="1"/>
    <x v="1"/>
    <x v="40"/>
    <x v="101"/>
  </r>
  <r>
    <n v="3775"/>
    <x v="3770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n v="14"/>
    <b v="1"/>
    <x v="1"/>
    <x v="40"/>
    <x v="1451"/>
  </r>
  <r>
    <n v="3776"/>
    <x v="3771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n v="94"/>
    <b v="1"/>
    <x v="1"/>
    <x v="40"/>
    <x v="2610"/>
  </r>
  <r>
    <n v="3777"/>
    <x v="3772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n v="59"/>
    <b v="1"/>
    <x v="1"/>
    <x v="40"/>
    <x v="1129"/>
  </r>
  <r>
    <n v="3778"/>
    <x v="3773"/>
    <s v="Sponsor an AVENUE Q puppet for The Barn Players April 2015 production."/>
    <x v="262"/>
    <x v="570"/>
    <x v="0"/>
    <x v="0"/>
    <x v="0"/>
    <n v="1423942780"/>
    <n v="1418758780"/>
    <b v="0"/>
    <n v="36"/>
    <b v="1"/>
    <x v="1"/>
    <x v="40"/>
    <x v="2611"/>
  </r>
  <r>
    <n v="3779"/>
    <x v="3774"/>
    <s v="A fresh, re-telling of the Jesus story for a new generation."/>
    <x v="36"/>
    <x v="2460"/>
    <x v="0"/>
    <x v="0"/>
    <x v="0"/>
    <n v="1459010340"/>
    <n v="1456421940"/>
    <b v="0"/>
    <n v="115"/>
    <b v="1"/>
    <x v="1"/>
    <x v="40"/>
    <x v="938"/>
  </r>
  <r>
    <n v="3780"/>
    <x v="3775"/>
    <s v="Melissa Youth OnSTAGE (MYO) provides kids in North Collin County with the very best in youth theatre opportunities."/>
    <x v="30"/>
    <x v="142"/>
    <x v="0"/>
    <x v="0"/>
    <x v="0"/>
    <n v="1436817960"/>
    <n v="1433999785"/>
    <b v="0"/>
    <n v="30"/>
    <b v="1"/>
    <x v="1"/>
    <x v="40"/>
    <x v="101"/>
  </r>
  <r>
    <n v="3781"/>
    <x v="3776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n v="52"/>
    <b v="1"/>
    <x v="1"/>
    <x v="40"/>
    <x v="2612"/>
  </r>
  <r>
    <n v="3782"/>
    <x v="3777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n v="27"/>
    <b v="1"/>
    <x v="1"/>
    <x v="40"/>
    <x v="2613"/>
  </r>
  <r>
    <n v="3783"/>
    <x v="3778"/>
    <s v="Help fund Doro &amp; Diega's journey to the Orlando Fringe 2016. A brand new choose-your-own adventure musical!"/>
    <x v="38"/>
    <x v="2462"/>
    <x v="0"/>
    <x v="0"/>
    <x v="0"/>
    <n v="1458057600"/>
    <n v="1455938520"/>
    <b v="0"/>
    <n v="24"/>
    <b v="1"/>
    <x v="1"/>
    <x v="40"/>
    <x v="2614"/>
  </r>
  <r>
    <n v="3784"/>
    <x v="3779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n v="10"/>
    <b v="1"/>
    <x v="1"/>
    <x v="40"/>
    <x v="2615"/>
  </r>
  <r>
    <n v="3785"/>
    <x v="3780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n v="30"/>
    <b v="1"/>
    <x v="1"/>
    <x v="40"/>
    <x v="965"/>
  </r>
  <r>
    <n v="3786"/>
    <x v="3781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n v="71"/>
    <b v="1"/>
    <x v="1"/>
    <x v="40"/>
    <x v="2616"/>
  </r>
  <r>
    <n v="3787"/>
    <x v="3782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n v="10"/>
    <b v="1"/>
    <x v="1"/>
    <x v="40"/>
    <x v="2617"/>
  </r>
  <r>
    <n v="3788"/>
    <x v="3783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n v="1"/>
    <b v="0"/>
    <x v="1"/>
    <x v="40"/>
    <x v="130"/>
  </r>
  <r>
    <n v="3789"/>
    <x v="3784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n v="4"/>
    <b v="0"/>
    <x v="1"/>
    <x v="40"/>
    <x v="2005"/>
  </r>
  <r>
    <n v="3790"/>
    <x v="3785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n v="0"/>
    <b v="0"/>
    <x v="1"/>
    <x v="40"/>
    <x v="121"/>
  </r>
  <r>
    <n v="3791"/>
    <x v="3786"/>
    <s v="Spin! is an original musical comedy-drama presented by Blue Palm Productions."/>
    <x v="15"/>
    <x v="117"/>
    <x v="2"/>
    <x v="0"/>
    <x v="0"/>
    <n v="1404664592"/>
    <n v="1399480592"/>
    <b v="0"/>
    <n v="0"/>
    <b v="0"/>
    <x v="1"/>
    <x v="40"/>
    <x v="121"/>
  </r>
  <r>
    <n v="3792"/>
    <x v="3787"/>
    <s v="A cultural and historic journey through Puerto Rico's music and dance!"/>
    <x v="78"/>
    <x v="428"/>
    <x v="2"/>
    <x v="0"/>
    <x v="0"/>
    <n v="1436957022"/>
    <n v="1434365022"/>
    <b v="0"/>
    <n v="2"/>
    <b v="0"/>
    <x v="1"/>
    <x v="40"/>
    <x v="827"/>
  </r>
  <r>
    <n v="3793"/>
    <x v="3788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n v="24"/>
    <b v="0"/>
    <x v="1"/>
    <x v="40"/>
    <x v="2618"/>
  </r>
  <r>
    <n v="3794"/>
    <x v="3789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n v="1"/>
    <b v="0"/>
    <x v="1"/>
    <x v="40"/>
    <x v="73"/>
  </r>
  <r>
    <n v="3795"/>
    <x v="3790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n v="2"/>
    <b v="0"/>
    <x v="1"/>
    <x v="40"/>
    <x v="144"/>
  </r>
  <r>
    <n v="3796"/>
    <x v="3791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n v="1"/>
    <b v="0"/>
    <x v="1"/>
    <x v="40"/>
    <x v="120"/>
  </r>
  <r>
    <n v="3797"/>
    <x v="3792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n v="37"/>
    <b v="0"/>
    <x v="1"/>
    <x v="40"/>
    <x v="2619"/>
  </r>
  <r>
    <n v="3798"/>
    <x v="3793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n v="5"/>
    <b v="0"/>
    <x v="1"/>
    <x v="40"/>
    <x v="1491"/>
  </r>
  <r>
    <n v="3799"/>
    <x v="3794"/>
    <s v="An original musical on it's way to the stage in Minneapolis, MN. Feel free to ask any questions."/>
    <x v="3"/>
    <x v="2465"/>
    <x v="2"/>
    <x v="0"/>
    <x v="0"/>
    <n v="1457734843"/>
    <n v="1455142843"/>
    <b v="0"/>
    <n v="4"/>
    <b v="0"/>
    <x v="1"/>
    <x v="40"/>
    <x v="965"/>
  </r>
  <r>
    <n v="3800"/>
    <x v="3795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n v="16"/>
    <b v="0"/>
    <x v="1"/>
    <x v="40"/>
    <x v="2620"/>
  </r>
  <r>
    <n v="3801"/>
    <x v="3796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n v="9"/>
    <b v="0"/>
    <x v="1"/>
    <x v="40"/>
    <x v="2621"/>
  </r>
  <r>
    <n v="3802"/>
    <x v="3797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n v="0"/>
    <b v="0"/>
    <x v="1"/>
    <x v="40"/>
    <x v="121"/>
  </r>
  <r>
    <n v="3803"/>
    <x v="3798"/>
    <s v="A fully orchestrated concept album of Benjamin Button the Musical!"/>
    <x v="14"/>
    <x v="2466"/>
    <x v="2"/>
    <x v="0"/>
    <x v="0"/>
    <n v="1457133568"/>
    <n v="1454541568"/>
    <b v="0"/>
    <n v="40"/>
    <b v="0"/>
    <x v="1"/>
    <x v="40"/>
    <x v="2382"/>
  </r>
  <r>
    <n v="3804"/>
    <x v="3799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n v="0"/>
    <b v="0"/>
    <x v="1"/>
    <x v="40"/>
    <x v="121"/>
  </r>
  <r>
    <n v="3805"/>
    <x v="3800"/>
    <s v="&quot;Sounds By The River&quot; tells the story of a Detroit composer through_x000a_his music, poetry, and dance."/>
    <x v="60"/>
    <x v="158"/>
    <x v="2"/>
    <x v="0"/>
    <x v="0"/>
    <n v="1411852640"/>
    <n v="1406668640"/>
    <b v="0"/>
    <n v="2"/>
    <b v="0"/>
    <x v="1"/>
    <x v="40"/>
    <x v="1720"/>
  </r>
  <r>
    <n v="3806"/>
    <x v="3801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n v="1"/>
    <b v="0"/>
    <x v="1"/>
    <x v="40"/>
    <x v="144"/>
  </r>
  <r>
    <n v="3807"/>
    <x v="3802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n v="9"/>
    <b v="0"/>
    <x v="1"/>
    <x v="40"/>
    <x v="2622"/>
  </r>
  <r>
    <n v="3808"/>
    <x v="3803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n v="24"/>
    <b v="1"/>
    <x v="1"/>
    <x v="6"/>
    <x v="683"/>
  </r>
  <r>
    <n v="3809"/>
    <x v="3804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n v="38"/>
    <b v="1"/>
    <x v="1"/>
    <x v="6"/>
    <x v="1316"/>
  </r>
  <r>
    <n v="3810"/>
    <x v="3805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n v="26"/>
    <b v="1"/>
    <x v="1"/>
    <x v="6"/>
    <x v="2623"/>
  </r>
  <r>
    <n v="3811"/>
    <x v="3806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n v="19"/>
    <b v="1"/>
    <x v="1"/>
    <x v="6"/>
    <x v="794"/>
  </r>
  <r>
    <n v="3812"/>
    <x v="3807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n v="11"/>
    <b v="1"/>
    <x v="1"/>
    <x v="6"/>
    <x v="2624"/>
  </r>
  <r>
    <n v="3813"/>
    <x v="3808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n v="27"/>
    <b v="1"/>
    <x v="1"/>
    <x v="6"/>
    <x v="2625"/>
  </r>
  <r>
    <n v="3814"/>
    <x v="3809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n v="34"/>
    <b v="1"/>
    <x v="1"/>
    <x v="6"/>
    <x v="2626"/>
  </r>
  <r>
    <n v="3815"/>
    <x v="3810"/>
    <s v="Come and help us make the Canterbury Shakespeare Festival a reality"/>
    <x v="28"/>
    <x v="2471"/>
    <x v="0"/>
    <x v="1"/>
    <x v="1"/>
    <n v="1440111600"/>
    <n v="1437545657"/>
    <b v="0"/>
    <n v="20"/>
    <b v="1"/>
    <x v="1"/>
    <x v="6"/>
    <x v="73"/>
  </r>
  <r>
    <n v="3816"/>
    <x v="3811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n v="37"/>
    <b v="1"/>
    <x v="1"/>
    <x v="6"/>
    <x v="2627"/>
  </r>
  <r>
    <n v="3817"/>
    <x v="3812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n v="20"/>
    <b v="1"/>
    <x v="1"/>
    <x v="6"/>
    <x v="2628"/>
  </r>
  <r>
    <n v="3818"/>
    <x v="3813"/>
    <s v="The Arthurian Order of Avalon is attempting to raise funds to put on the annual Human Chessboard in March 2015!"/>
    <x v="49"/>
    <x v="365"/>
    <x v="0"/>
    <x v="0"/>
    <x v="0"/>
    <n v="1426187582"/>
    <n v="1423599182"/>
    <b v="0"/>
    <n v="10"/>
    <b v="1"/>
    <x v="1"/>
    <x v="6"/>
    <x v="2629"/>
  </r>
  <r>
    <n v="3819"/>
    <x v="3814"/>
    <s v="Support this collection of new plays by Kansas City writers and the artists who are bringing it to life!"/>
    <x v="28"/>
    <x v="2474"/>
    <x v="0"/>
    <x v="0"/>
    <x v="0"/>
    <n v="1437166920"/>
    <n v="1435554104"/>
    <b v="0"/>
    <n v="26"/>
    <b v="1"/>
    <x v="1"/>
    <x v="6"/>
    <x v="2630"/>
  </r>
  <r>
    <n v="3820"/>
    <x v="3815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n v="20"/>
    <b v="1"/>
    <x v="1"/>
    <x v="6"/>
    <x v="1615"/>
  </r>
  <r>
    <n v="3821"/>
    <x v="38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n v="46"/>
    <b v="1"/>
    <x v="1"/>
    <x v="6"/>
    <x v="2631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n v="76"/>
    <b v="1"/>
    <x v="1"/>
    <x v="6"/>
    <x v="2632"/>
  </r>
  <r>
    <n v="3823"/>
    <x v="3818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n v="41"/>
    <b v="1"/>
    <x v="1"/>
    <x v="6"/>
    <x v="1622"/>
  </r>
  <r>
    <n v="3824"/>
    <x v="3819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n v="7"/>
    <b v="1"/>
    <x v="1"/>
    <x v="6"/>
    <x v="2633"/>
  </r>
  <r>
    <n v="3825"/>
    <x v="3820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n v="49"/>
    <b v="1"/>
    <x v="1"/>
    <x v="6"/>
    <x v="2634"/>
  </r>
  <r>
    <n v="3826"/>
    <x v="3821"/>
    <s v="This is the story about the Westons. One family who live with mental illness on a daily basis."/>
    <x v="20"/>
    <x v="526"/>
    <x v="0"/>
    <x v="1"/>
    <x v="1"/>
    <n v="1430993394"/>
    <n v="1428401394"/>
    <b v="0"/>
    <n v="26"/>
    <b v="1"/>
    <x v="1"/>
    <x v="6"/>
    <x v="440"/>
  </r>
  <r>
    <n v="3827"/>
    <x v="3822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n v="65"/>
    <b v="1"/>
    <x v="1"/>
    <x v="6"/>
    <x v="2635"/>
  </r>
  <r>
    <n v="3828"/>
    <x v="3823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n v="28"/>
    <b v="1"/>
    <x v="1"/>
    <x v="6"/>
    <x v="2636"/>
  </r>
  <r>
    <n v="3829"/>
    <x v="3824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n v="8"/>
    <b v="1"/>
    <x v="1"/>
    <x v="6"/>
    <x v="2637"/>
  </r>
  <r>
    <n v="3830"/>
    <x v="3825"/>
    <s v="The Aeon Theatre company is producing another original play by Parker Hale at the Manhattan Reportory Theatre"/>
    <x v="213"/>
    <x v="1175"/>
    <x v="0"/>
    <x v="0"/>
    <x v="0"/>
    <n v="1464371211"/>
    <n v="1463161611"/>
    <b v="0"/>
    <n v="3"/>
    <b v="1"/>
    <x v="1"/>
    <x v="6"/>
    <x v="753"/>
  </r>
  <r>
    <n v="3831"/>
    <x v="3826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n v="9"/>
    <b v="1"/>
    <x v="1"/>
    <x v="6"/>
    <x v="2638"/>
  </r>
  <r>
    <n v="3832"/>
    <x v="3827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n v="9"/>
    <b v="1"/>
    <x v="1"/>
    <x v="6"/>
    <x v="2639"/>
  </r>
  <r>
    <n v="3833"/>
    <x v="3828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n v="20"/>
    <b v="1"/>
    <x v="1"/>
    <x v="6"/>
    <x v="277"/>
  </r>
  <r>
    <n v="3834"/>
    <x v="3829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n v="57"/>
    <b v="1"/>
    <x v="1"/>
    <x v="6"/>
    <x v="2640"/>
  </r>
  <r>
    <n v="3835"/>
    <x v="3830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n v="8"/>
    <b v="1"/>
    <x v="1"/>
    <x v="6"/>
    <x v="375"/>
  </r>
  <r>
    <n v="3836"/>
    <x v="3831"/>
    <s v="&quot;The surveyor said the foundation was shaky&quot;. A woman finds what it means to rebuild her marriage."/>
    <x v="134"/>
    <x v="72"/>
    <x v="0"/>
    <x v="0"/>
    <x v="0"/>
    <n v="1470197340"/>
    <n v="1467497652"/>
    <b v="0"/>
    <n v="14"/>
    <b v="1"/>
    <x v="1"/>
    <x v="6"/>
    <x v="2641"/>
  </r>
  <r>
    <n v="3837"/>
    <x v="3832"/>
    <s v="A high-flying French farce with the thrust of a well-tuned jet engine"/>
    <x v="13"/>
    <x v="2485"/>
    <x v="0"/>
    <x v="1"/>
    <x v="1"/>
    <n v="1435947758"/>
    <n v="1432837358"/>
    <b v="0"/>
    <n v="17"/>
    <b v="1"/>
    <x v="1"/>
    <x v="6"/>
    <x v="2642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n v="100"/>
    <b v="1"/>
    <x v="1"/>
    <x v="6"/>
    <x v="2643"/>
  </r>
  <r>
    <n v="3839"/>
    <x v="3834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n v="32"/>
    <b v="1"/>
    <x v="1"/>
    <x v="6"/>
    <x v="2644"/>
  </r>
  <r>
    <n v="3840"/>
    <x v="3835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n v="3"/>
    <b v="1"/>
    <x v="1"/>
    <x v="6"/>
    <x v="94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n v="34"/>
    <b v="0"/>
    <x v="1"/>
    <x v="6"/>
    <x v="2645"/>
  </r>
  <r>
    <n v="3842"/>
    <x v="3837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n v="23"/>
    <b v="0"/>
    <x v="1"/>
    <x v="6"/>
    <x v="2646"/>
  </r>
  <r>
    <n v="3843"/>
    <x v="3838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n v="19"/>
    <b v="0"/>
    <x v="1"/>
    <x v="6"/>
    <x v="2647"/>
  </r>
  <r>
    <n v="3844"/>
    <x v="3839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n v="50"/>
    <b v="0"/>
    <x v="1"/>
    <x v="6"/>
    <x v="2648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n v="12"/>
    <b v="0"/>
    <x v="1"/>
    <x v="6"/>
    <x v="2649"/>
  </r>
  <r>
    <n v="3846"/>
    <x v="3841"/>
    <s v="My Insane Shakespeare. An original play by Arthur Elbakyan premiering October 13th at United Solo, New York City."/>
    <x v="39"/>
    <x v="2492"/>
    <x v="2"/>
    <x v="0"/>
    <x v="0"/>
    <n v="1412405940"/>
    <n v="1409721542"/>
    <b v="1"/>
    <n v="8"/>
    <b v="0"/>
    <x v="1"/>
    <x v="6"/>
    <x v="2120"/>
  </r>
  <r>
    <n v="3847"/>
    <x v="3842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n v="9"/>
    <b v="0"/>
    <x v="1"/>
    <x v="6"/>
    <x v="2650"/>
  </r>
  <r>
    <n v="3848"/>
    <x v="3843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n v="43"/>
    <b v="0"/>
    <x v="1"/>
    <x v="6"/>
    <x v="2651"/>
  </r>
  <r>
    <n v="3849"/>
    <x v="3844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n v="28"/>
    <b v="0"/>
    <x v="1"/>
    <x v="6"/>
    <x v="2652"/>
  </r>
  <r>
    <n v="3850"/>
    <x v="3845"/>
    <s v="V-Day is a global activist movement to end violence against women and girls."/>
    <x v="28"/>
    <x v="2495"/>
    <x v="2"/>
    <x v="0"/>
    <x v="0"/>
    <n v="1420081143"/>
    <n v="1417489143"/>
    <b v="1"/>
    <n v="4"/>
    <b v="0"/>
    <x v="1"/>
    <x v="6"/>
    <x v="2653"/>
  </r>
  <r>
    <n v="3851"/>
    <x v="3846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n v="24"/>
    <b v="0"/>
    <x v="1"/>
    <x v="6"/>
    <x v="2654"/>
  </r>
  <r>
    <n v="3852"/>
    <x v="3847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n v="2"/>
    <b v="0"/>
    <x v="1"/>
    <x v="6"/>
    <x v="119"/>
  </r>
  <r>
    <n v="3853"/>
    <x v="3848"/>
    <s v="A dose of One-woman &quot;Dramedy&quot; to cure those daily blues is just what the doctor ordered!"/>
    <x v="57"/>
    <x v="375"/>
    <x v="2"/>
    <x v="0"/>
    <x v="0"/>
    <n v="1409602178"/>
    <n v="1406578178"/>
    <b v="0"/>
    <n v="2"/>
    <b v="0"/>
    <x v="1"/>
    <x v="6"/>
    <x v="31"/>
  </r>
  <r>
    <n v="3854"/>
    <x v="3849"/>
    <s v="A play dedicated to the 100th anniversary of the Armenian Genocide."/>
    <x v="34"/>
    <x v="2496"/>
    <x v="2"/>
    <x v="0"/>
    <x v="0"/>
    <n v="1431206058"/>
    <n v="1428614058"/>
    <b v="0"/>
    <n v="20"/>
    <b v="0"/>
    <x v="1"/>
    <x v="6"/>
    <x v="2655"/>
  </r>
  <r>
    <n v="3855"/>
    <x v="3850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n v="1"/>
    <b v="0"/>
    <x v="1"/>
    <x v="6"/>
    <x v="380"/>
  </r>
  <r>
    <n v="3856"/>
    <x v="3851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n v="1"/>
    <b v="0"/>
    <x v="1"/>
    <x v="6"/>
    <x v="120"/>
  </r>
  <r>
    <n v="3857"/>
    <x v="3852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n v="4"/>
    <b v="0"/>
    <x v="1"/>
    <x v="6"/>
    <x v="177"/>
  </r>
  <r>
    <n v="3858"/>
    <x v="3853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n v="1"/>
    <b v="0"/>
    <x v="1"/>
    <x v="6"/>
    <x v="119"/>
  </r>
  <r>
    <n v="3859"/>
    <x v="3854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n v="1"/>
    <b v="0"/>
    <x v="1"/>
    <x v="6"/>
    <x v="120"/>
  </r>
  <r>
    <n v="3860"/>
    <x v="3855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n v="13"/>
    <b v="0"/>
    <x v="1"/>
    <x v="6"/>
    <x v="2656"/>
  </r>
  <r>
    <n v="3861"/>
    <x v="3856"/>
    <s v="THE COMING OF THE LORD!"/>
    <x v="13"/>
    <x v="173"/>
    <x v="2"/>
    <x v="0"/>
    <x v="0"/>
    <n v="1415828820"/>
    <n v="1412258977"/>
    <b v="0"/>
    <n v="1"/>
    <b v="0"/>
    <x v="1"/>
    <x v="6"/>
    <x v="101"/>
  </r>
  <r>
    <n v="3862"/>
    <x v="3857"/>
    <s v="The hit immersive theatre experience of England comes to Corpus Christi!"/>
    <x v="51"/>
    <x v="116"/>
    <x v="2"/>
    <x v="0"/>
    <x v="0"/>
    <n v="1473699540"/>
    <n v="1472451356"/>
    <b v="0"/>
    <n v="1"/>
    <b v="0"/>
    <x v="1"/>
    <x v="6"/>
    <x v="120"/>
  </r>
  <r>
    <n v="3863"/>
    <x v="3858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n v="0"/>
    <b v="0"/>
    <x v="1"/>
    <x v="6"/>
    <x v="121"/>
  </r>
  <r>
    <n v="3864"/>
    <x v="3859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n v="3"/>
    <b v="0"/>
    <x v="1"/>
    <x v="6"/>
    <x v="135"/>
  </r>
  <r>
    <n v="3865"/>
    <x v="3860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n v="14"/>
    <b v="0"/>
    <x v="1"/>
    <x v="6"/>
    <x v="2235"/>
  </r>
  <r>
    <n v="3866"/>
    <x v="3861"/>
    <s v="A funny, moving, witty piece about a girl, her oboe, and her dreams."/>
    <x v="13"/>
    <x v="143"/>
    <x v="2"/>
    <x v="0"/>
    <x v="0"/>
    <n v="1458703740"/>
    <n v="1454453021"/>
    <b v="0"/>
    <n v="2"/>
    <b v="0"/>
    <x v="1"/>
    <x v="6"/>
    <x v="148"/>
  </r>
  <r>
    <n v="3867"/>
    <x v="3862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n v="5"/>
    <b v="0"/>
    <x v="1"/>
    <x v="6"/>
    <x v="2214"/>
  </r>
  <r>
    <n v="3868"/>
    <x v="3863"/>
    <s v="New collection of music by Scott Evan Davis!"/>
    <x v="10"/>
    <x v="115"/>
    <x v="1"/>
    <x v="1"/>
    <x v="1"/>
    <n v="1410191405"/>
    <n v="1408031405"/>
    <b v="0"/>
    <n v="1"/>
    <b v="0"/>
    <x v="1"/>
    <x v="40"/>
    <x v="119"/>
  </r>
  <r>
    <n v="3869"/>
    <x v="3864"/>
    <s v="A Musical about 3 women who pursue their Pleasure and end up finding themselves."/>
    <x v="426"/>
    <x v="2497"/>
    <x v="1"/>
    <x v="0"/>
    <x v="0"/>
    <n v="1426302660"/>
    <n v="1423761792"/>
    <b v="0"/>
    <n v="15"/>
    <b v="0"/>
    <x v="1"/>
    <x v="40"/>
    <x v="882"/>
  </r>
  <r>
    <n v="3870"/>
    <x v="3865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n v="10"/>
    <b v="0"/>
    <x v="1"/>
    <x v="40"/>
    <x v="1795"/>
  </r>
  <r>
    <n v="3871"/>
    <x v="3866"/>
    <s v="Our musical is finally ready to come to life, and we're raising funds to help make that happen!"/>
    <x v="15"/>
    <x v="130"/>
    <x v="1"/>
    <x v="0"/>
    <x v="0"/>
    <n v="1490809450"/>
    <n v="1485629050"/>
    <b v="0"/>
    <n v="3"/>
    <b v="0"/>
    <x v="1"/>
    <x v="40"/>
    <x v="140"/>
  </r>
  <r>
    <n v="3872"/>
    <x v="3867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n v="0"/>
    <b v="0"/>
    <x v="1"/>
    <x v="40"/>
    <x v="121"/>
  </r>
  <r>
    <n v="3873"/>
    <x v="3868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n v="0"/>
    <b v="0"/>
    <x v="1"/>
    <x v="40"/>
    <x v="121"/>
  </r>
  <r>
    <n v="3874"/>
    <x v="3869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n v="0"/>
    <b v="0"/>
    <x v="1"/>
    <x v="40"/>
    <x v="121"/>
  </r>
  <r>
    <n v="3875"/>
    <x v="3870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n v="0"/>
    <b v="0"/>
    <x v="1"/>
    <x v="40"/>
    <x v="121"/>
  </r>
  <r>
    <n v="3876"/>
    <x v="3871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n v="46"/>
    <b v="0"/>
    <x v="1"/>
    <x v="40"/>
    <x v="2355"/>
  </r>
  <r>
    <n v="3877"/>
    <x v="3872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n v="14"/>
    <b v="0"/>
    <x v="1"/>
    <x v="40"/>
    <x v="2657"/>
  </r>
  <r>
    <n v="3878"/>
    <x v="3873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n v="1"/>
    <b v="0"/>
    <x v="1"/>
    <x v="40"/>
    <x v="119"/>
  </r>
  <r>
    <n v="3879"/>
    <x v="3874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n v="0"/>
    <b v="0"/>
    <x v="1"/>
    <x v="40"/>
    <x v="121"/>
  </r>
  <r>
    <n v="3880"/>
    <x v="3875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n v="17"/>
    <b v="0"/>
    <x v="1"/>
    <x v="40"/>
    <x v="350"/>
  </r>
  <r>
    <n v="3881"/>
    <x v="3876"/>
    <s v="A musical journey coming to the Blue Venue at the 2017 Orlando Fringe Festival!"/>
    <x v="2"/>
    <x v="379"/>
    <x v="1"/>
    <x v="0"/>
    <x v="0"/>
    <n v="1487550399"/>
    <n v="1484958399"/>
    <b v="0"/>
    <n v="1"/>
    <b v="0"/>
    <x v="1"/>
    <x v="40"/>
    <x v="380"/>
  </r>
  <r>
    <n v="3882"/>
    <x v="3877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n v="0"/>
    <b v="0"/>
    <x v="1"/>
    <x v="40"/>
    <x v="121"/>
  </r>
  <r>
    <n v="3883"/>
    <x v="3878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n v="0"/>
    <b v="0"/>
    <x v="1"/>
    <x v="40"/>
    <x v="121"/>
  </r>
  <r>
    <n v="3884"/>
    <x v="3879"/>
    <s v="The Group M3 is striving to give one of the poorest towns in the country hope again this Easter Holiday."/>
    <x v="3"/>
    <x v="117"/>
    <x v="1"/>
    <x v="0"/>
    <x v="0"/>
    <n v="1427479192"/>
    <n v="1425322792"/>
    <b v="0"/>
    <n v="0"/>
    <b v="0"/>
    <x v="1"/>
    <x v="40"/>
    <x v="121"/>
  </r>
  <r>
    <n v="3885"/>
    <x v="3880"/>
    <s v="A LIVE musical spectacular theatrical experience of The Beatles recording sessions at Abbey Road Studios."/>
    <x v="427"/>
    <x v="117"/>
    <x v="1"/>
    <x v="0"/>
    <x v="0"/>
    <n v="1462834191"/>
    <n v="1460242191"/>
    <b v="0"/>
    <n v="0"/>
    <b v="0"/>
    <x v="1"/>
    <x v="40"/>
    <x v="121"/>
  </r>
  <r>
    <n v="3886"/>
    <x v="3881"/>
    <n v="1"/>
    <x v="3"/>
    <x v="117"/>
    <x v="1"/>
    <x v="2"/>
    <x v="2"/>
    <n v="1418275702"/>
    <n v="1415683702"/>
    <b v="0"/>
    <n v="0"/>
    <b v="0"/>
    <x v="1"/>
    <x v="40"/>
    <x v="121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n v="2"/>
    <b v="0"/>
    <x v="1"/>
    <x v="40"/>
    <x v="827"/>
  </r>
  <r>
    <n v="3888"/>
    <x v="3883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n v="14"/>
    <b v="0"/>
    <x v="1"/>
    <x v="6"/>
    <x v="2418"/>
  </r>
  <r>
    <n v="3889"/>
    <x v="3884"/>
    <s v="A romantic comedy about a girl trying to figure out what to do with her life and an angel who comes to help her."/>
    <x v="6"/>
    <x v="1497"/>
    <x v="2"/>
    <x v="0"/>
    <x v="0"/>
    <n v="1420413960"/>
    <n v="1417651630"/>
    <b v="0"/>
    <n v="9"/>
    <b v="0"/>
    <x v="1"/>
    <x v="6"/>
    <x v="2658"/>
  </r>
  <r>
    <n v="3890"/>
    <x v="3885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n v="8"/>
    <b v="0"/>
    <x v="1"/>
    <x v="6"/>
    <x v="2659"/>
  </r>
  <r>
    <n v="3891"/>
    <x v="3886"/>
    <s v="A comedy about a mime who dreams of becoming a stand up comedian."/>
    <x v="134"/>
    <x v="92"/>
    <x v="2"/>
    <x v="0"/>
    <x v="0"/>
    <n v="1427086740"/>
    <n v="1424488244"/>
    <b v="0"/>
    <n v="7"/>
    <b v="0"/>
    <x v="1"/>
    <x v="6"/>
    <x v="2218"/>
  </r>
  <r>
    <n v="3892"/>
    <x v="3887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n v="0"/>
    <b v="0"/>
    <x v="1"/>
    <x v="6"/>
    <x v="121"/>
  </r>
  <r>
    <n v="3893"/>
    <x v="3888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n v="84"/>
    <b v="0"/>
    <x v="1"/>
    <x v="6"/>
    <x v="2660"/>
  </r>
  <r>
    <n v="3894"/>
    <x v="3889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n v="11"/>
    <b v="0"/>
    <x v="1"/>
    <x v="6"/>
    <x v="1296"/>
  </r>
  <r>
    <n v="3895"/>
    <x v="3890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n v="1"/>
    <b v="0"/>
    <x v="1"/>
    <x v="6"/>
    <x v="73"/>
  </r>
  <r>
    <n v="3896"/>
    <x v="3891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n v="4"/>
    <b v="0"/>
    <x v="1"/>
    <x v="6"/>
    <x v="655"/>
  </r>
  <r>
    <n v="3897"/>
    <x v="3892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n v="10"/>
    <b v="0"/>
    <x v="1"/>
    <x v="6"/>
    <x v="878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n v="16"/>
    <b v="0"/>
    <x v="1"/>
    <x v="6"/>
    <x v="1302"/>
  </r>
  <r>
    <n v="3899"/>
    <x v="3894"/>
    <s v="More than just a play, RAIN is an outreach to hurting people who feel disengaged or rejected by others."/>
    <x v="3"/>
    <x v="366"/>
    <x v="2"/>
    <x v="0"/>
    <x v="0"/>
    <n v="1407868561"/>
    <n v="1406140561"/>
    <b v="0"/>
    <n v="2"/>
    <b v="0"/>
    <x v="1"/>
    <x v="6"/>
    <x v="368"/>
  </r>
  <r>
    <n v="3900"/>
    <x v="3895"/>
    <s v="HUB Theatre Group collaborates with local artists to present John Logan's RED to the community."/>
    <x v="30"/>
    <x v="2503"/>
    <x v="2"/>
    <x v="0"/>
    <x v="0"/>
    <n v="1433988791"/>
    <n v="1431396791"/>
    <b v="0"/>
    <n v="5"/>
    <b v="0"/>
    <x v="1"/>
    <x v="6"/>
    <x v="2661"/>
  </r>
  <r>
    <n v="3901"/>
    <x v="3896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n v="1"/>
    <b v="0"/>
    <x v="1"/>
    <x v="6"/>
    <x v="380"/>
  </r>
  <r>
    <n v="3902"/>
    <x v="3897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n v="31"/>
    <b v="0"/>
    <x v="1"/>
    <x v="6"/>
    <x v="2662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n v="0"/>
    <b v="0"/>
    <x v="1"/>
    <x v="6"/>
    <x v="121"/>
  </r>
  <r>
    <n v="3904"/>
    <x v="3899"/>
    <s v="A play that will cover 4000 years of black history."/>
    <x v="3"/>
    <x v="158"/>
    <x v="2"/>
    <x v="0"/>
    <x v="0"/>
    <n v="1429074240"/>
    <n v="1427866200"/>
    <b v="0"/>
    <n v="2"/>
    <b v="0"/>
    <x v="1"/>
    <x v="6"/>
    <x v="1720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n v="7"/>
    <b v="0"/>
    <x v="1"/>
    <x v="6"/>
    <x v="2663"/>
  </r>
  <r>
    <n v="3906"/>
    <x v="3901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n v="16"/>
    <b v="0"/>
    <x v="1"/>
    <x v="6"/>
    <x v="2664"/>
  </r>
  <r>
    <n v="3907"/>
    <x v="3902"/>
    <s v="Burqa&amp;Rifle dramatizes the  encounter between two women -- a vigilante and a convert to Islam."/>
    <x v="28"/>
    <x v="358"/>
    <x v="2"/>
    <x v="0"/>
    <x v="0"/>
    <n v="1414354080"/>
    <n v="1411587606"/>
    <b v="0"/>
    <n v="4"/>
    <b v="0"/>
    <x v="1"/>
    <x v="6"/>
    <x v="2665"/>
  </r>
  <r>
    <n v="3908"/>
    <x v="3903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n v="4"/>
    <b v="0"/>
    <x v="1"/>
    <x v="6"/>
    <x v="1783"/>
  </r>
  <r>
    <n v="3909"/>
    <x v="3904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n v="4"/>
    <b v="0"/>
    <x v="1"/>
    <x v="6"/>
    <x v="1178"/>
  </r>
  <r>
    <n v="3910"/>
    <x v="3905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n v="3"/>
    <b v="0"/>
    <x v="1"/>
    <x v="6"/>
    <x v="2666"/>
  </r>
  <r>
    <n v="3911"/>
    <x v="3906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n v="36"/>
    <b v="0"/>
    <x v="1"/>
    <x v="6"/>
    <x v="2417"/>
  </r>
  <r>
    <n v="3912"/>
    <x v="3907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n v="1"/>
    <b v="0"/>
    <x v="1"/>
    <x v="6"/>
    <x v="120"/>
  </r>
  <r>
    <n v="3913"/>
    <x v="3908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n v="7"/>
    <b v="0"/>
    <x v="1"/>
    <x v="6"/>
    <x v="2667"/>
  </r>
  <r>
    <n v="3914"/>
    <x v="3909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n v="27"/>
    <b v="0"/>
    <x v="1"/>
    <x v="6"/>
    <x v="2274"/>
  </r>
  <r>
    <n v="3915"/>
    <x v="3910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n v="1"/>
    <b v="0"/>
    <x v="1"/>
    <x v="6"/>
    <x v="144"/>
  </r>
  <r>
    <n v="3916"/>
    <x v="3911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n v="0"/>
    <b v="0"/>
    <x v="1"/>
    <x v="6"/>
    <x v="121"/>
  </r>
  <r>
    <n v="3917"/>
    <x v="3912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n v="1"/>
    <b v="0"/>
    <x v="1"/>
    <x v="6"/>
    <x v="119"/>
  </r>
  <r>
    <n v="3918"/>
    <x v="3913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n v="3"/>
    <b v="0"/>
    <x v="1"/>
    <x v="6"/>
    <x v="375"/>
  </r>
  <r>
    <n v="3919"/>
    <x v="3914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n v="3"/>
    <b v="0"/>
    <x v="1"/>
    <x v="6"/>
    <x v="179"/>
  </r>
  <r>
    <n v="3920"/>
    <x v="3915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n v="3"/>
    <b v="0"/>
    <x v="1"/>
    <x v="6"/>
    <x v="817"/>
  </r>
  <r>
    <n v="3921"/>
    <x v="3916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n v="0"/>
    <b v="0"/>
    <x v="1"/>
    <x v="6"/>
    <x v="121"/>
  </r>
  <r>
    <n v="3922"/>
    <x v="3917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n v="6"/>
    <b v="0"/>
    <x v="1"/>
    <x v="6"/>
    <x v="2668"/>
  </r>
  <r>
    <n v="3923"/>
    <x v="3918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n v="17"/>
    <b v="0"/>
    <x v="1"/>
    <x v="6"/>
    <x v="2669"/>
  </r>
  <r>
    <n v="3924"/>
    <x v="3919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n v="40"/>
    <b v="0"/>
    <x v="1"/>
    <x v="6"/>
    <x v="1338"/>
  </r>
  <r>
    <n v="3925"/>
    <x v="3920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n v="3"/>
    <b v="0"/>
    <x v="1"/>
    <x v="6"/>
    <x v="144"/>
  </r>
  <r>
    <n v="3926"/>
    <x v="3921"/>
    <s v="Producing syllabus-relevant theatre targeted to HSC students on the NSW Central Coast"/>
    <x v="10"/>
    <x v="493"/>
    <x v="2"/>
    <x v="2"/>
    <x v="2"/>
    <n v="1419645748"/>
    <n v="1417053748"/>
    <b v="0"/>
    <n v="1"/>
    <b v="0"/>
    <x v="1"/>
    <x v="6"/>
    <x v="2"/>
  </r>
  <r>
    <n v="3927"/>
    <x v="3922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n v="2"/>
    <b v="0"/>
    <x v="1"/>
    <x v="6"/>
    <x v="381"/>
  </r>
  <r>
    <n v="3928"/>
    <x v="3923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n v="7"/>
    <b v="0"/>
    <x v="1"/>
    <x v="6"/>
    <x v="2670"/>
  </r>
  <r>
    <n v="3929"/>
    <x v="3924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n v="14"/>
    <b v="0"/>
    <x v="1"/>
    <x v="6"/>
    <x v="2671"/>
  </r>
  <r>
    <n v="3930"/>
    <x v="3925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n v="0"/>
    <b v="0"/>
    <x v="1"/>
    <x v="6"/>
    <x v="121"/>
  </r>
  <r>
    <n v="3931"/>
    <x v="3926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n v="0"/>
    <b v="0"/>
    <x v="1"/>
    <x v="6"/>
    <x v="121"/>
  </r>
  <r>
    <n v="3932"/>
    <x v="3927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n v="1"/>
    <b v="0"/>
    <x v="1"/>
    <x v="6"/>
    <x v="120"/>
  </r>
  <r>
    <n v="3933"/>
    <x v="3928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n v="12"/>
    <b v="0"/>
    <x v="1"/>
    <x v="6"/>
    <x v="1466"/>
  </r>
  <r>
    <n v="3934"/>
    <x v="3929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n v="12"/>
    <b v="0"/>
    <x v="1"/>
    <x v="6"/>
    <x v="2672"/>
  </r>
  <r>
    <n v="3935"/>
    <x v="3930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n v="23"/>
    <b v="0"/>
    <x v="1"/>
    <x v="6"/>
    <x v="2213"/>
  </r>
  <r>
    <n v="3936"/>
    <x v="3931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n v="0"/>
    <b v="0"/>
    <x v="1"/>
    <x v="6"/>
    <x v="121"/>
  </r>
  <r>
    <n v="3937"/>
    <x v="3932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n v="10"/>
    <b v="0"/>
    <x v="1"/>
    <x v="6"/>
    <x v="2673"/>
  </r>
  <r>
    <n v="3938"/>
    <x v="393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n v="5"/>
    <b v="0"/>
    <x v="1"/>
    <x v="6"/>
    <x v="295"/>
  </r>
  <r>
    <n v="3939"/>
    <x v="3934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n v="1"/>
    <b v="0"/>
    <x v="1"/>
    <x v="6"/>
    <x v="144"/>
  </r>
  <r>
    <n v="3940"/>
    <x v="3935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n v="2"/>
    <b v="0"/>
    <x v="1"/>
    <x v="6"/>
    <x v="148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n v="2"/>
    <b v="0"/>
    <x v="1"/>
    <x v="6"/>
    <x v="380"/>
  </r>
  <r>
    <n v="3942"/>
    <x v="3937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n v="0"/>
    <b v="0"/>
    <x v="1"/>
    <x v="6"/>
    <x v="121"/>
  </r>
  <r>
    <n v="3943"/>
    <x v="3938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n v="13"/>
    <b v="0"/>
    <x v="1"/>
    <x v="6"/>
    <x v="2674"/>
  </r>
  <r>
    <n v="3944"/>
    <x v="3939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n v="0"/>
    <b v="0"/>
    <x v="1"/>
    <x v="6"/>
    <x v="121"/>
  </r>
  <r>
    <n v="3945"/>
    <x v="3940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n v="1"/>
    <b v="0"/>
    <x v="1"/>
    <x v="6"/>
    <x v="144"/>
  </r>
  <r>
    <n v="3946"/>
    <x v="3941"/>
    <s v="Dr. Mecurio's is an original work of fantasy designed and written for the stage."/>
    <x v="12"/>
    <x v="666"/>
    <x v="2"/>
    <x v="0"/>
    <x v="0"/>
    <n v="1425110400"/>
    <n v="1422388822"/>
    <b v="0"/>
    <n v="5"/>
    <b v="0"/>
    <x v="1"/>
    <x v="6"/>
    <x v="492"/>
  </r>
  <r>
    <n v="3947"/>
    <x v="3942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n v="2"/>
    <b v="0"/>
    <x v="1"/>
    <x v="6"/>
    <x v="470"/>
  </r>
  <r>
    <n v="3948"/>
    <x v="3943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n v="0"/>
    <b v="0"/>
    <x v="1"/>
    <x v="6"/>
    <x v="121"/>
  </r>
  <r>
    <n v="3949"/>
    <x v="3944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n v="32"/>
    <b v="0"/>
    <x v="1"/>
    <x v="6"/>
    <x v="2675"/>
  </r>
  <r>
    <n v="3950"/>
    <x v="3945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n v="1"/>
    <b v="0"/>
    <x v="1"/>
    <x v="6"/>
    <x v="380"/>
  </r>
  <r>
    <n v="3951"/>
    <x v="3946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n v="1"/>
    <b v="0"/>
    <x v="1"/>
    <x v="6"/>
    <x v="120"/>
  </r>
  <r>
    <n v="3952"/>
    <x v="3947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n v="1"/>
    <b v="0"/>
    <x v="1"/>
    <x v="6"/>
    <x v="380"/>
  </r>
  <r>
    <n v="3953"/>
    <x v="3948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n v="0"/>
    <b v="0"/>
    <x v="1"/>
    <x v="6"/>
    <x v="121"/>
  </r>
  <r>
    <n v="3954"/>
    <x v="3949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n v="0"/>
    <b v="0"/>
    <x v="1"/>
    <x v="6"/>
    <x v="121"/>
  </r>
  <r>
    <n v="3955"/>
    <x v="3950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n v="8"/>
    <b v="0"/>
    <x v="1"/>
    <x v="6"/>
    <x v="97"/>
  </r>
  <r>
    <n v="3956"/>
    <x v="3951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n v="0"/>
    <b v="0"/>
    <x v="1"/>
    <x v="6"/>
    <x v="121"/>
  </r>
  <r>
    <n v="3957"/>
    <x v="3952"/>
    <s v="A play about something, or maybe nothing. Four actors depicting all 9 seasons of Seinfeld in 90 minutes."/>
    <x v="89"/>
    <x v="1001"/>
    <x v="2"/>
    <x v="0"/>
    <x v="0"/>
    <n v="1468020354"/>
    <n v="1464045954"/>
    <b v="0"/>
    <n v="1"/>
    <b v="0"/>
    <x v="1"/>
    <x v="6"/>
    <x v="582"/>
  </r>
  <r>
    <n v="3958"/>
    <x v="3953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n v="16"/>
    <b v="0"/>
    <x v="1"/>
    <x v="6"/>
    <x v="2676"/>
  </r>
  <r>
    <n v="3959"/>
    <x v="3954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n v="12"/>
    <b v="0"/>
    <x v="1"/>
    <x v="6"/>
    <x v="821"/>
  </r>
  <r>
    <n v="3960"/>
    <x v="3955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n v="4"/>
    <b v="0"/>
    <x v="1"/>
    <x v="6"/>
    <x v="784"/>
  </r>
  <r>
    <n v="3961"/>
    <x v="3956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n v="2"/>
    <b v="0"/>
    <x v="1"/>
    <x v="6"/>
    <x v="678"/>
  </r>
  <r>
    <n v="3962"/>
    <x v="3957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n v="3"/>
    <b v="0"/>
    <x v="1"/>
    <x v="6"/>
    <x v="2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n v="0"/>
    <b v="0"/>
    <x v="1"/>
    <x v="6"/>
    <x v="121"/>
  </r>
  <r>
    <n v="3964"/>
    <x v="3959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n v="3"/>
    <b v="0"/>
    <x v="1"/>
    <x v="6"/>
    <x v="823"/>
  </r>
  <r>
    <n v="3965"/>
    <x v="3960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n v="4"/>
    <b v="0"/>
    <x v="1"/>
    <x v="6"/>
    <x v="367"/>
  </r>
  <r>
    <n v="3966"/>
    <x v="3961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n v="2"/>
    <b v="0"/>
    <x v="1"/>
    <x v="6"/>
    <x v="377"/>
  </r>
  <r>
    <n v="3967"/>
    <x v="3962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n v="10"/>
    <b v="0"/>
    <x v="1"/>
    <x v="6"/>
    <x v="2121"/>
  </r>
  <r>
    <n v="3968"/>
    <x v="3963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n v="11"/>
    <b v="0"/>
    <x v="1"/>
    <x v="6"/>
    <x v="1447"/>
  </r>
  <r>
    <n v="3969"/>
    <x v="3964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n v="6"/>
    <b v="0"/>
    <x v="1"/>
    <x v="6"/>
    <x v="2677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n v="2"/>
    <b v="0"/>
    <x v="1"/>
    <x v="6"/>
    <x v="148"/>
  </r>
  <r>
    <n v="3971"/>
    <x v="3966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n v="6"/>
    <b v="0"/>
    <x v="1"/>
    <x v="6"/>
    <x v="2678"/>
  </r>
  <r>
    <n v="3972"/>
    <x v="3967"/>
    <s v="We're a horror based theatre company in Oklahoma City beginning our first season of shows."/>
    <x v="28"/>
    <x v="2518"/>
    <x v="2"/>
    <x v="0"/>
    <x v="0"/>
    <n v="1423186634"/>
    <n v="1418002634"/>
    <b v="0"/>
    <n v="8"/>
    <b v="0"/>
    <x v="1"/>
    <x v="6"/>
    <x v="2679"/>
  </r>
  <r>
    <n v="3973"/>
    <x v="3968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n v="37"/>
    <b v="0"/>
    <x v="1"/>
    <x v="6"/>
    <x v="2680"/>
  </r>
  <r>
    <n v="3974"/>
    <x v="3969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n v="11"/>
    <b v="0"/>
    <x v="1"/>
    <x v="6"/>
    <x v="2681"/>
  </r>
  <r>
    <n v="3975"/>
    <x v="3970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n v="0"/>
    <b v="0"/>
    <x v="1"/>
    <x v="6"/>
    <x v="121"/>
  </r>
  <r>
    <n v="3976"/>
    <x v="3971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n v="10"/>
    <b v="0"/>
    <x v="1"/>
    <x v="6"/>
    <x v="2682"/>
  </r>
  <r>
    <n v="3977"/>
    <x v="3972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n v="6"/>
    <b v="0"/>
    <x v="1"/>
    <x v="6"/>
    <x v="2683"/>
  </r>
  <r>
    <n v="3978"/>
    <x v="3973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n v="8"/>
    <b v="0"/>
    <x v="1"/>
    <x v="6"/>
    <x v="1261"/>
  </r>
  <r>
    <n v="3979"/>
    <x v="3974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n v="6"/>
    <b v="0"/>
    <x v="1"/>
    <x v="6"/>
    <x v="1714"/>
  </r>
  <r>
    <n v="3980"/>
    <x v="3975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n v="7"/>
    <b v="0"/>
    <x v="1"/>
    <x v="6"/>
    <x v="2641"/>
  </r>
  <r>
    <n v="3981"/>
    <x v="3357"/>
    <s v="A Theatrical Production Celebrating the Lebanese Culture and the Human Spirit in Time of War."/>
    <x v="11"/>
    <x v="1281"/>
    <x v="2"/>
    <x v="0"/>
    <x v="0"/>
    <n v="1468729149"/>
    <n v="1463545149"/>
    <b v="0"/>
    <n v="7"/>
    <b v="0"/>
    <x v="1"/>
    <x v="6"/>
    <x v="628"/>
  </r>
  <r>
    <n v="3982"/>
    <x v="3976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n v="5"/>
    <b v="0"/>
    <x v="1"/>
    <x v="6"/>
    <x v="441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n v="46"/>
    <b v="0"/>
    <x v="1"/>
    <x v="6"/>
    <x v="2684"/>
  </r>
  <r>
    <n v="3984"/>
    <x v="3978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n v="10"/>
    <b v="0"/>
    <x v="1"/>
    <x v="6"/>
    <x v="2653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n v="19"/>
    <b v="0"/>
    <x v="1"/>
    <x v="6"/>
    <x v="2685"/>
  </r>
  <r>
    <n v="3986"/>
    <x v="3980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n v="13"/>
    <b v="0"/>
    <x v="1"/>
    <x v="6"/>
    <x v="2686"/>
  </r>
  <r>
    <n v="3987"/>
    <x v="3981"/>
    <s v="Write Now 5 is a new writing festival in south east London promoting new work from emerging playwrights."/>
    <x v="44"/>
    <x v="118"/>
    <x v="2"/>
    <x v="1"/>
    <x v="1"/>
    <n v="1400278290"/>
    <n v="1399414290"/>
    <b v="0"/>
    <n v="13"/>
    <b v="0"/>
    <x v="1"/>
    <x v="6"/>
    <x v="2687"/>
  </r>
  <r>
    <n v="3988"/>
    <x v="3982"/>
    <s v="An evening of of stories based both in myth and truth."/>
    <x v="15"/>
    <x v="573"/>
    <x v="2"/>
    <x v="0"/>
    <x v="0"/>
    <n v="1440813413"/>
    <n v="1439517413"/>
    <b v="0"/>
    <n v="4"/>
    <b v="0"/>
    <x v="1"/>
    <x v="6"/>
    <x v="1729"/>
  </r>
  <r>
    <n v="3989"/>
    <x v="3983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n v="0"/>
    <b v="0"/>
    <x v="1"/>
    <x v="6"/>
    <x v="121"/>
  </r>
  <r>
    <n v="3990"/>
    <x v="3984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n v="3"/>
    <b v="0"/>
    <x v="1"/>
    <x v="6"/>
    <x v="1534"/>
  </r>
  <r>
    <n v="3991"/>
    <x v="3985"/>
    <s v="North Texas first actor-driven theatre company needs your help"/>
    <x v="2"/>
    <x v="173"/>
    <x v="2"/>
    <x v="0"/>
    <x v="0"/>
    <n v="1433086082"/>
    <n v="1430494082"/>
    <b v="0"/>
    <n v="1"/>
    <b v="0"/>
    <x v="1"/>
    <x v="6"/>
    <x v="101"/>
  </r>
  <r>
    <n v="3992"/>
    <x v="3986"/>
    <s v="A richly textured and intellectually powerful social commentary about family, community and America."/>
    <x v="3"/>
    <x v="2526"/>
    <x v="2"/>
    <x v="0"/>
    <x v="0"/>
    <n v="1449876859"/>
    <n v="1444689259"/>
    <b v="0"/>
    <n v="9"/>
    <b v="0"/>
    <x v="1"/>
    <x v="6"/>
    <x v="2688"/>
  </r>
  <r>
    <n v="3993"/>
    <x v="3987"/>
    <s v="I am seeking to turn my collection of urban poetry into a stage play. My desire is to inspire victims to heal."/>
    <x v="63"/>
    <x v="158"/>
    <x v="2"/>
    <x v="0"/>
    <x v="0"/>
    <n v="1431549912"/>
    <n v="1428957912"/>
    <b v="0"/>
    <n v="1"/>
    <b v="0"/>
    <x v="1"/>
    <x v="6"/>
    <x v="362"/>
  </r>
  <r>
    <n v="3994"/>
    <x v="3988"/>
    <s v="Is Henson willing to dare risk a theatrical speaking tour of his North Pole adventures...and more?"/>
    <x v="13"/>
    <x v="139"/>
    <x v="2"/>
    <x v="0"/>
    <x v="0"/>
    <n v="1405761690"/>
    <n v="1403169690"/>
    <b v="0"/>
    <n v="1"/>
    <b v="0"/>
    <x v="1"/>
    <x v="6"/>
    <x v="144"/>
  </r>
  <r>
    <n v="3995"/>
    <x v="3989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n v="4"/>
    <b v="0"/>
    <x v="1"/>
    <x v="6"/>
    <x v="827"/>
  </r>
  <r>
    <n v="3996"/>
    <x v="3990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n v="17"/>
    <b v="0"/>
    <x v="1"/>
    <x v="6"/>
    <x v="779"/>
  </r>
  <r>
    <n v="3997"/>
    <x v="3991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n v="0"/>
    <b v="0"/>
    <x v="1"/>
    <x v="6"/>
    <x v="121"/>
  </r>
  <r>
    <n v="3998"/>
    <x v="3992"/>
    <s v="Forsaken Angels, a powerful new play by William Leary, author of DCMTA's Best Of 2014 Play Masquerade."/>
    <x v="21"/>
    <x v="526"/>
    <x v="2"/>
    <x v="0"/>
    <x v="0"/>
    <n v="1427580426"/>
    <n v="1424992026"/>
    <b v="0"/>
    <n v="12"/>
    <b v="0"/>
    <x v="1"/>
    <x v="6"/>
    <x v="2689"/>
  </r>
  <r>
    <n v="3999"/>
    <x v="3993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n v="14"/>
    <b v="0"/>
    <x v="1"/>
    <x v="6"/>
    <x v="2690"/>
  </r>
  <r>
    <n v="4000"/>
    <x v="3994"/>
    <s v="An Enticing Trip into the World of Assisted Dying"/>
    <x v="6"/>
    <x v="115"/>
    <x v="2"/>
    <x v="0"/>
    <x v="0"/>
    <n v="1462631358"/>
    <n v="1457450958"/>
    <b v="0"/>
    <n v="1"/>
    <b v="0"/>
    <x v="1"/>
    <x v="6"/>
    <x v="119"/>
  </r>
  <r>
    <n v="4001"/>
    <x v="3995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n v="14"/>
    <b v="0"/>
    <x v="1"/>
    <x v="6"/>
    <x v="2671"/>
  </r>
  <r>
    <n v="4002"/>
    <x v="3996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n v="4"/>
    <b v="0"/>
    <x v="1"/>
    <x v="6"/>
    <x v="2012"/>
  </r>
  <r>
    <n v="4003"/>
    <x v="3997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n v="2"/>
    <b v="0"/>
    <x v="1"/>
    <x v="6"/>
    <x v="965"/>
  </r>
  <r>
    <n v="4004"/>
    <x v="3998"/>
    <s v="Help Launch The Queen Into South Florida!"/>
    <x v="2"/>
    <x v="116"/>
    <x v="2"/>
    <x v="0"/>
    <x v="0"/>
    <n v="1412740457"/>
    <n v="1410148457"/>
    <b v="0"/>
    <n v="1"/>
    <b v="0"/>
    <x v="1"/>
    <x v="6"/>
    <x v="120"/>
  </r>
  <r>
    <n v="4005"/>
    <x v="3999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n v="2"/>
    <b v="0"/>
    <x v="1"/>
    <x v="6"/>
    <x v="135"/>
  </r>
  <r>
    <n v="4006"/>
    <x v="4000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n v="1"/>
    <b v="0"/>
    <x v="1"/>
    <x v="6"/>
    <x v="447"/>
  </r>
  <r>
    <n v="4007"/>
    <x v="3988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n v="1"/>
    <b v="0"/>
    <x v="1"/>
    <x v="6"/>
    <x v="144"/>
  </r>
  <r>
    <n v="4008"/>
    <x v="4001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n v="4"/>
    <b v="0"/>
    <x v="1"/>
    <x v="6"/>
    <x v="2"/>
  </r>
  <r>
    <n v="4009"/>
    <x v="4002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n v="3"/>
    <b v="0"/>
    <x v="1"/>
    <x v="6"/>
    <x v="380"/>
  </r>
  <r>
    <n v="4010"/>
    <x v="4003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n v="38"/>
    <b v="0"/>
    <x v="1"/>
    <x v="6"/>
    <x v="2691"/>
  </r>
  <r>
    <n v="4011"/>
    <x v="4004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n v="4"/>
    <b v="0"/>
    <x v="1"/>
    <x v="6"/>
    <x v="2692"/>
  </r>
  <r>
    <n v="4012"/>
    <x v="4005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n v="0"/>
    <b v="0"/>
    <x v="1"/>
    <x v="6"/>
    <x v="121"/>
  </r>
  <r>
    <n v="4013"/>
    <x v="4006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n v="2"/>
    <b v="0"/>
    <x v="1"/>
    <x v="6"/>
    <x v="31"/>
  </r>
  <r>
    <n v="4014"/>
    <x v="4007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n v="0"/>
    <b v="0"/>
    <x v="1"/>
    <x v="6"/>
    <x v="121"/>
  </r>
  <r>
    <n v="4015"/>
    <x v="4008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n v="1"/>
    <b v="0"/>
    <x v="1"/>
    <x v="6"/>
    <x v="120"/>
  </r>
  <r>
    <n v="4016"/>
    <x v="4009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n v="7"/>
    <b v="0"/>
    <x v="1"/>
    <x v="6"/>
    <x v="119"/>
  </r>
  <r>
    <n v="4017"/>
    <x v="4010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n v="2"/>
    <b v="0"/>
    <x v="1"/>
    <x v="6"/>
    <x v="1780"/>
  </r>
  <r>
    <n v="4018"/>
    <x v="4011"/>
    <s v="Funding for a production of Time Please at the Brighton Fringe 2017... and beyond."/>
    <x v="15"/>
    <x v="176"/>
    <x v="2"/>
    <x v="1"/>
    <x v="1"/>
    <n v="1475877108"/>
    <n v="1473285108"/>
    <b v="0"/>
    <n v="4"/>
    <b v="0"/>
    <x v="1"/>
    <x v="6"/>
    <x v="151"/>
  </r>
  <r>
    <n v="4019"/>
    <x v="4012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n v="4"/>
    <b v="0"/>
    <x v="1"/>
    <x v="6"/>
    <x v="1797"/>
  </r>
  <r>
    <n v="4020"/>
    <x v="4013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n v="3"/>
    <b v="0"/>
    <x v="1"/>
    <x v="6"/>
    <x v="836"/>
  </r>
  <r>
    <n v="4021"/>
    <x v="4014"/>
    <s v="Help a group of actors end bigotry in Houston, TX by supporting a  full production of Angels in America."/>
    <x v="36"/>
    <x v="366"/>
    <x v="2"/>
    <x v="0"/>
    <x v="0"/>
    <n v="1414360358"/>
    <n v="1409176358"/>
    <b v="0"/>
    <n v="2"/>
    <b v="0"/>
    <x v="1"/>
    <x v="6"/>
    <x v="368"/>
  </r>
  <r>
    <n v="4022"/>
    <x v="4015"/>
    <s v="Help us produce a video of the first Original Pronunciation Merchant of Venice."/>
    <x v="102"/>
    <x v="2530"/>
    <x v="2"/>
    <x v="0"/>
    <x v="0"/>
    <n v="1422759240"/>
    <n v="1418824867"/>
    <b v="0"/>
    <n v="197"/>
    <b v="0"/>
    <x v="1"/>
    <x v="6"/>
    <x v="2693"/>
  </r>
  <r>
    <n v="4023"/>
    <x v="4016"/>
    <s v="An original gospel stage play that explores the pain and hurt caused by those who struggle to forgive others!"/>
    <x v="39"/>
    <x v="117"/>
    <x v="2"/>
    <x v="0"/>
    <x v="0"/>
    <n v="1458860363"/>
    <n v="1454975963"/>
    <b v="0"/>
    <n v="0"/>
    <b v="0"/>
    <x v="1"/>
    <x v="6"/>
    <x v="121"/>
  </r>
  <r>
    <n v="4024"/>
    <x v="4017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n v="1"/>
    <b v="0"/>
    <x v="1"/>
    <x v="6"/>
    <x v="119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n v="4"/>
    <b v="0"/>
    <x v="1"/>
    <x v="6"/>
    <x v="368"/>
  </r>
  <r>
    <n v="4026"/>
    <x v="4019"/>
    <s v="This is a play that voices that stories of the black experience in America using spoken word, song and dance."/>
    <x v="23"/>
    <x v="117"/>
    <x v="2"/>
    <x v="0"/>
    <x v="0"/>
    <n v="1449247439"/>
    <n v="1444059839"/>
    <b v="0"/>
    <n v="0"/>
    <b v="0"/>
    <x v="1"/>
    <x v="6"/>
    <x v="121"/>
  </r>
  <r>
    <n v="4027"/>
    <x v="4020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n v="7"/>
    <b v="0"/>
    <x v="1"/>
    <x v="6"/>
    <x v="2557"/>
  </r>
  <r>
    <n v="4028"/>
    <x v="4021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n v="11"/>
    <b v="0"/>
    <x v="1"/>
    <x v="6"/>
    <x v="2534"/>
  </r>
  <r>
    <n v="4029"/>
    <x v="4022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n v="0"/>
    <b v="0"/>
    <x v="1"/>
    <x v="6"/>
    <x v="121"/>
  </r>
  <r>
    <n v="4030"/>
    <x v="4023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n v="6"/>
    <b v="0"/>
    <x v="1"/>
    <x v="6"/>
    <x v="583"/>
  </r>
  <r>
    <n v="4031"/>
    <x v="4024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n v="0"/>
    <b v="0"/>
    <x v="1"/>
    <x v="6"/>
    <x v="121"/>
  </r>
  <r>
    <n v="4032"/>
    <x v="4025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n v="7"/>
    <b v="0"/>
    <x v="1"/>
    <x v="6"/>
    <x v="578"/>
  </r>
  <r>
    <n v="4033"/>
    <x v="4026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n v="94"/>
    <b v="0"/>
    <x v="1"/>
    <x v="6"/>
    <x v="2694"/>
  </r>
  <r>
    <n v="4034"/>
    <x v="4027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n v="2"/>
    <b v="0"/>
    <x v="1"/>
    <x v="6"/>
    <x v="101"/>
  </r>
  <r>
    <n v="4035"/>
    <x v="4028"/>
    <s v="&quot;Stories are where you go to look for the truth of your own life.&quot; (Frank Delaney)"/>
    <x v="3"/>
    <x v="2534"/>
    <x v="2"/>
    <x v="0"/>
    <x v="0"/>
    <n v="1413925887"/>
    <n v="1411333887"/>
    <b v="0"/>
    <n v="25"/>
    <b v="0"/>
    <x v="1"/>
    <x v="6"/>
    <x v="2695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n v="17"/>
    <b v="0"/>
    <x v="1"/>
    <x v="6"/>
    <x v="2696"/>
  </r>
  <r>
    <n v="4037"/>
    <x v="4030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n v="2"/>
    <b v="0"/>
    <x v="1"/>
    <x v="6"/>
    <x v="375"/>
  </r>
  <r>
    <n v="4038"/>
    <x v="4031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n v="4"/>
    <b v="0"/>
    <x v="1"/>
    <x v="6"/>
    <x v="2697"/>
  </r>
  <r>
    <n v="4039"/>
    <x v="4032"/>
    <s v="Help stage an original One Act Play that brings awareness to Alzheimer's in its debut performance."/>
    <x v="2"/>
    <x v="452"/>
    <x v="2"/>
    <x v="0"/>
    <x v="0"/>
    <n v="1448949540"/>
    <n v="1446048367"/>
    <b v="0"/>
    <n v="5"/>
    <b v="0"/>
    <x v="1"/>
    <x v="6"/>
    <x v="88"/>
  </r>
  <r>
    <n v="4040"/>
    <x v="4033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n v="2"/>
    <b v="0"/>
    <x v="1"/>
    <x v="6"/>
    <x v="2698"/>
  </r>
  <r>
    <n v="4041"/>
    <x v="4034"/>
    <s v="A bold, colouful, vibrant play centred around the last remaining monarchy of Africa."/>
    <x v="10"/>
    <x v="577"/>
    <x v="2"/>
    <x v="1"/>
    <x v="1"/>
    <n v="1473160954"/>
    <n v="1467976954"/>
    <b v="0"/>
    <n v="2"/>
    <b v="0"/>
    <x v="1"/>
    <x v="6"/>
    <x v="678"/>
  </r>
  <r>
    <n v="4042"/>
    <x v="4035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n v="3"/>
    <b v="0"/>
    <x v="1"/>
    <x v="6"/>
    <x v="582"/>
  </r>
  <r>
    <n v="4043"/>
    <x v="4036"/>
    <s v="This could be my last play, need to bring my son out to see it before it's over.  Need to fly him here from BC"/>
    <x v="43"/>
    <x v="117"/>
    <x v="2"/>
    <x v="5"/>
    <x v="5"/>
    <n v="1416524325"/>
    <n v="1415228325"/>
    <b v="0"/>
    <n v="0"/>
    <b v="0"/>
    <x v="1"/>
    <x v="6"/>
    <x v="121"/>
  </r>
  <r>
    <n v="4044"/>
    <x v="4037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n v="4"/>
    <b v="0"/>
    <x v="1"/>
    <x v="6"/>
    <x v="690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n v="1"/>
    <b v="0"/>
    <x v="1"/>
    <x v="6"/>
    <x v="120"/>
  </r>
  <r>
    <n v="4046"/>
    <x v="4039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n v="12"/>
    <b v="0"/>
    <x v="1"/>
    <x v="6"/>
    <x v="134"/>
  </r>
  <r>
    <n v="4047"/>
    <x v="4040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n v="4"/>
    <b v="0"/>
    <x v="1"/>
    <x v="6"/>
    <x v="440"/>
  </r>
  <r>
    <n v="4048"/>
    <x v="4041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n v="91"/>
    <b v="0"/>
    <x v="1"/>
    <x v="6"/>
    <x v="2699"/>
  </r>
  <r>
    <n v="4049"/>
    <x v="4042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n v="1"/>
    <b v="0"/>
    <x v="1"/>
    <x v="6"/>
    <x v="580"/>
  </r>
  <r>
    <n v="4050"/>
    <x v="4043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n v="1"/>
    <b v="0"/>
    <x v="1"/>
    <x v="6"/>
    <x v="120"/>
  </r>
  <r>
    <n v="4051"/>
    <x v="4044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n v="0"/>
    <b v="0"/>
    <x v="1"/>
    <x v="6"/>
    <x v="121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n v="13"/>
    <b v="0"/>
    <x v="1"/>
    <x v="6"/>
    <x v="2700"/>
  </r>
  <r>
    <n v="4053"/>
    <x v="4046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n v="2"/>
    <b v="0"/>
    <x v="1"/>
    <x v="6"/>
    <x v="687"/>
  </r>
  <r>
    <n v="4054"/>
    <x v="4047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n v="0"/>
    <b v="0"/>
    <x v="1"/>
    <x v="6"/>
    <x v="121"/>
  </r>
  <r>
    <n v="4055"/>
    <x v="4048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n v="21"/>
    <b v="0"/>
    <x v="1"/>
    <x v="6"/>
    <x v="2701"/>
  </r>
  <r>
    <n v="4056"/>
    <x v="4049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n v="9"/>
    <b v="0"/>
    <x v="1"/>
    <x v="6"/>
    <x v="596"/>
  </r>
  <r>
    <n v="4057"/>
    <x v="4050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n v="6"/>
    <b v="0"/>
    <x v="1"/>
    <x v="6"/>
    <x v="947"/>
  </r>
  <r>
    <n v="4058"/>
    <x v="4051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n v="4"/>
    <b v="0"/>
    <x v="1"/>
    <x v="6"/>
    <x v="2702"/>
  </r>
  <r>
    <n v="4059"/>
    <x v="4052"/>
    <s v="A very Canadian children's play inspired by the tradition of British pantomimes like Aladdin, and the Nutcracker."/>
    <x v="3"/>
    <x v="156"/>
    <x v="2"/>
    <x v="5"/>
    <x v="5"/>
    <n v="1410836400"/>
    <n v="1408116152"/>
    <b v="0"/>
    <n v="7"/>
    <b v="0"/>
    <x v="1"/>
    <x v="6"/>
    <x v="669"/>
  </r>
  <r>
    <n v="4060"/>
    <x v="4053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n v="5"/>
    <b v="0"/>
    <x v="1"/>
    <x v="6"/>
    <x v="2629"/>
  </r>
  <r>
    <n v="4061"/>
    <x v="4054"/>
    <s v="SKYLAR'S SYNDROME is a tremendous psychodrama by master playwright Gavin Kayner!"/>
    <x v="441"/>
    <x v="117"/>
    <x v="2"/>
    <x v="0"/>
    <x v="0"/>
    <n v="1461205423"/>
    <n v="1456025023"/>
    <b v="0"/>
    <n v="0"/>
    <b v="0"/>
    <x v="1"/>
    <x v="6"/>
    <x v="121"/>
  </r>
  <r>
    <n v="4062"/>
    <x v="4055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n v="3"/>
    <b v="0"/>
    <x v="1"/>
    <x v="6"/>
    <x v="2703"/>
  </r>
  <r>
    <n v="4063"/>
    <x v="4056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n v="9"/>
    <b v="0"/>
    <x v="1"/>
    <x v="6"/>
    <x v="2"/>
  </r>
  <r>
    <n v="4064"/>
    <x v="4057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n v="6"/>
    <b v="0"/>
    <x v="1"/>
    <x v="6"/>
    <x v="1057"/>
  </r>
  <r>
    <n v="4065"/>
    <x v="4058"/>
    <s v="A classical/ fantasy version of midsummers done by professionally trained actors in Tulsa!"/>
    <x v="23"/>
    <x v="2539"/>
    <x v="2"/>
    <x v="0"/>
    <x v="0"/>
    <n v="1407883811"/>
    <n v="1405291811"/>
    <b v="0"/>
    <n v="4"/>
    <b v="0"/>
    <x v="1"/>
    <x v="6"/>
    <x v="2704"/>
  </r>
  <r>
    <n v="4066"/>
    <x v="4059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n v="1"/>
    <b v="0"/>
    <x v="1"/>
    <x v="6"/>
    <x v="380"/>
  </r>
  <r>
    <n v="4067"/>
    <x v="4060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n v="17"/>
    <b v="0"/>
    <x v="1"/>
    <x v="6"/>
    <x v="2705"/>
  </r>
  <r>
    <n v="4068"/>
    <x v="4061"/>
    <s v="Be a PRODUCER of the Original stage play BELLE DAME SANS MERCI by Michael Fenlason! :-) :-( !"/>
    <x v="442"/>
    <x v="2540"/>
    <x v="2"/>
    <x v="0"/>
    <x v="0"/>
    <n v="1484348700"/>
    <n v="1481756855"/>
    <b v="0"/>
    <n v="1"/>
    <b v="0"/>
    <x v="1"/>
    <x v="6"/>
    <x v="2706"/>
  </r>
  <r>
    <n v="4069"/>
    <x v="4062"/>
    <s v="'The Pendulum Swings' is a three-act dark comedy that sees Frank and Michael await their execution on Death Row."/>
    <x v="21"/>
    <x v="357"/>
    <x v="2"/>
    <x v="1"/>
    <x v="1"/>
    <n v="1425124800"/>
    <n v="1421596356"/>
    <b v="0"/>
    <n v="13"/>
    <b v="0"/>
    <x v="1"/>
    <x v="6"/>
    <x v="2707"/>
  </r>
  <r>
    <n v="4070"/>
    <x v="4063"/>
    <s v="V-Day Southern Utah University 2015 and Second Studio Players presents: The Vagina Monologues"/>
    <x v="28"/>
    <x v="785"/>
    <x v="2"/>
    <x v="0"/>
    <x v="0"/>
    <n v="1425178800"/>
    <n v="1422374420"/>
    <b v="0"/>
    <n v="6"/>
    <b v="0"/>
    <x v="1"/>
    <x v="6"/>
    <x v="440"/>
  </r>
  <r>
    <n v="4071"/>
    <x v="4064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n v="0"/>
    <b v="0"/>
    <x v="1"/>
    <x v="6"/>
    <x v="121"/>
  </r>
  <r>
    <n v="4072"/>
    <x v="4065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n v="2"/>
    <b v="0"/>
    <x v="1"/>
    <x v="6"/>
    <x v="447"/>
  </r>
  <r>
    <n v="4073"/>
    <x v="4066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n v="2"/>
    <b v="0"/>
    <x v="1"/>
    <x v="6"/>
    <x v="2708"/>
  </r>
  <r>
    <n v="4074"/>
    <x v="4067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n v="21"/>
    <b v="0"/>
    <x v="1"/>
    <x v="6"/>
    <x v="431"/>
  </r>
  <r>
    <n v="4075"/>
    <x v="4068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n v="13"/>
    <b v="0"/>
    <x v="1"/>
    <x v="6"/>
    <x v="2709"/>
  </r>
  <r>
    <n v="4076"/>
    <x v="4069"/>
    <s v="A play to raise awareness about the effects of mental illness on a military family in the Cold War area."/>
    <x v="176"/>
    <x v="117"/>
    <x v="2"/>
    <x v="0"/>
    <x v="0"/>
    <n v="1413921060"/>
    <n v="1411499149"/>
    <b v="0"/>
    <n v="0"/>
    <b v="0"/>
    <x v="1"/>
    <x v="6"/>
    <x v="121"/>
  </r>
  <r>
    <n v="4077"/>
    <x v="4070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n v="6"/>
    <b v="0"/>
    <x v="1"/>
    <x v="6"/>
    <x v="2710"/>
  </r>
  <r>
    <n v="4078"/>
    <x v="4071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n v="0"/>
    <b v="0"/>
    <x v="1"/>
    <x v="6"/>
    <x v="121"/>
  </r>
  <r>
    <n v="4079"/>
    <x v="4072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n v="1"/>
    <b v="0"/>
    <x v="1"/>
    <x v="6"/>
    <x v="144"/>
  </r>
  <r>
    <n v="4080"/>
    <x v="4073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n v="0"/>
    <b v="0"/>
    <x v="1"/>
    <x v="6"/>
    <x v="121"/>
  </r>
  <r>
    <n v="4081"/>
    <x v="4074"/>
    <s v="AUTheatreWing is a student theatre association fostering the development of the dramatic arts at our university."/>
    <x v="443"/>
    <x v="457"/>
    <x v="2"/>
    <x v="0"/>
    <x v="0"/>
    <n v="1425819425"/>
    <n v="1423231025"/>
    <b v="0"/>
    <n v="12"/>
    <b v="0"/>
    <x v="1"/>
    <x v="6"/>
    <x v="2242"/>
  </r>
  <r>
    <n v="4082"/>
    <x v="4075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n v="2"/>
    <b v="0"/>
    <x v="1"/>
    <x v="6"/>
    <x v="1720"/>
  </r>
  <r>
    <n v="4083"/>
    <x v="4076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n v="6"/>
    <b v="0"/>
    <x v="1"/>
    <x v="6"/>
    <x v="2711"/>
  </r>
  <r>
    <n v="4084"/>
    <x v="4077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n v="1"/>
    <b v="0"/>
    <x v="1"/>
    <x v="6"/>
    <x v="119"/>
  </r>
  <r>
    <n v="4085"/>
    <x v="4078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n v="1"/>
    <b v="0"/>
    <x v="1"/>
    <x v="6"/>
    <x v="119"/>
  </r>
  <r>
    <n v="4086"/>
    <x v="4079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n v="5"/>
    <b v="0"/>
    <x v="1"/>
    <x v="6"/>
    <x v="2712"/>
  </r>
  <r>
    <n v="4087"/>
    <x v="4080"/>
    <s v="Comedy Stage Play"/>
    <x v="376"/>
    <x v="117"/>
    <x v="2"/>
    <x v="0"/>
    <x v="0"/>
    <n v="1468777786"/>
    <n v="1466185786"/>
    <b v="0"/>
    <n v="0"/>
    <b v="0"/>
    <x v="1"/>
    <x v="6"/>
    <x v="121"/>
  </r>
  <r>
    <n v="4088"/>
    <x v="4081"/>
    <s v="Young persons theatre company working in deprived area seeking funding for children's theatrical production."/>
    <x v="13"/>
    <x v="1168"/>
    <x v="2"/>
    <x v="1"/>
    <x v="1"/>
    <n v="1421403960"/>
    <n v="1418827324"/>
    <b v="0"/>
    <n v="3"/>
    <b v="0"/>
    <x v="1"/>
    <x v="6"/>
    <x v="2561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n v="8"/>
    <b v="0"/>
    <x v="1"/>
    <x v="6"/>
    <x v="179"/>
  </r>
  <r>
    <n v="4090"/>
    <x v="4083"/>
    <s v="A gripping re-enactment of a true breast cancer survival story, highlighted with inspiration and laughter!"/>
    <x v="28"/>
    <x v="573"/>
    <x v="2"/>
    <x v="0"/>
    <x v="0"/>
    <n v="1438959600"/>
    <n v="1437754137"/>
    <b v="0"/>
    <n v="3"/>
    <b v="0"/>
    <x v="1"/>
    <x v="6"/>
    <x v="1545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n v="8"/>
    <b v="0"/>
    <x v="1"/>
    <x v="6"/>
    <x v="156"/>
  </r>
  <r>
    <n v="4092"/>
    <x v="4085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n v="1"/>
    <b v="0"/>
    <x v="1"/>
    <x v="6"/>
    <x v="135"/>
  </r>
  <r>
    <n v="4093"/>
    <x v="4086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n v="4"/>
    <b v="0"/>
    <x v="1"/>
    <x v="6"/>
    <x v="2"/>
  </r>
  <r>
    <n v="4094"/>
    <x v="4087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n v="8"/>
    <b v="0"/>
    <x v="1"/>
    <x v="6"/>
    <x v="2713"/>
  </r>
  <r>
    <n v="4095"/>
    <x v="4088"/>
    <s v="Proyecto teatral dirigido por MartÃ­n Acosta que habla y reflexiona sobre el amor y su naturaleza."/>
    <x v="11"/>
    <x v="25"/>
    <x v="2"/>
    <x v="14"/>
    <x v="10"/>
    <n v="1482108350"/>
    <n v="1479516350"/>
    <b v="0"/>
    <n v="1"/>
    <b v="0"/>
    <x v="1"/>
    <x v="6"/>
    <x v="2714"/>
  </r>
  <r>
    <n v="4096"/>
    <x v="4089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n v="5"/>
    <b v="0"/>
    <x v="1"/>
    <x v="6"/>
    <x v="2715"/>
  </r>
  <r>
    <n v="4097"/>
    <x v="4090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n v="0"/>
    <b v="0"/>
    <x v="1"/>
    <x v="6"/>
    <x v="121"/>
  </r>
  <r>
    <n v="4098"/>
    <x v="4091"/>
    <s v="Community Youth play, written by and performed by the youth about finding joy in the simple things in life"/>
    <x v="96"/>
    <x v="117"/>
    <x v="2"/>
    <x v="0"/>
    <x v="0"/>
    <n v="1465060797"/>
    <n v="1462468797"/>
    <b v="0"/>
    <n v="0"/>
    <b v="0"/>
    <x v="1"/>
    <x v="6"/>
    <x v="121"/>
  </r>
  <r>
    <n v="4099"/>
    <x v="4092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n v="1"/>
    <b v="0"/>
    <x v="1"/>
    <x v="6"/>
    <x v="73"/>
  </r>
  <r>
    <n v="4100"/>
    <x v="4093"/>
    <s v="How does war change a family?  A peek into one family's kitchen as their soldier fights in Iraq."/>
    <x v="444"/>
    <x v="117"/>
    <x v="2"/>
    <x v="0"/>
    <x v="0"/>
    <n v="1414205990"/>
    <n v="1413341990"/>
    <b v="0"/>
    <n v="0"/>
    <b v="0"/>
    <x v="1"/>
    <x v="6"/>
    <x v="121"/>
  </r>
  <r>
    <n v="4101"/>
    <x v="4094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n v="0"/>
    <b v="0"/>
    <x v="1"/>
    <x v="6"/>
    <x v="121"/>
  </r>
  <r>
    <n v="4102"/>
    <x v="4095"/>
    <s v="Local Community theater to get up and running in the Idaho Falls area. Something new, something different!"/>
    <x v="2"/>
    <x v="2547"/>
    <x v="2"/>
    <x v="0"/>
    <x v="0"/>
    <n v="1463343673"/>
    <n v="1460751673"/>
    <b v="0"/>
    <n v="6"/>
    <b v="0"/>
    <x v="1"/>
    <x v="6"/>
    <x v="2716"/>
  </r>
  <r>
    <n v="4103"/>
    <x v="4096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n v="6"/>
    <b v="0"/>
    <x v="1"/>
    <x v="6"/>
    <x v="407"/>
  </r>
  <r>
    <n v="4104"/>
    <x v="4097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n v="14"/>
    <b v="0"/>
    <x v="1"/>
    <x v="6"/>
    <x v="2717"/>
  </r>
  <r>
    <n v="4105"/>
    <x v="4098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n v="6"/>
    <b v="0"/>
    <x v="1"/>
    <x v="6"/>
    <x v="2718"/>
  </r>
  <r>
    <n v="4106"/>
    <x v="4099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n v="33"/>
    <b v="0"/>
    <x v="1"/>
    <x v="6"/>
    <x v="2719"/>
  </r>
  <r>
    <n v="4107"/>
    <x v="4100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n v="4"/>
    <b v="0"/>
    <x v="1"/>
    <x v="6"/>
    <x v="2150"/>
  </r>
  <r>
    <n v="4108"/>
    <x v="4101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n v="1"/>
    <b v="0"/>
    <x v="1"/>
    <x v="6"/>
    <x v="578"/>
  </r>
  <r>
    <n v="4109"/>
    <x v="4102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n v="0"/>
    <b v="0"/>
    <x v="1"/>
    <x v="6"/>
    <x v="121"/>
  </r>
  <r>
    <n v="4110"/>
    <x v="4103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n v="6"/>
    <b v="0"/>
    <x v="1"/>
    <x v="6"/>
    <x v="2720"/>
  </r>
  <r>
    <n v="4111"/>
    <x v="4104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n v="6"/>
    <b v="0"/>
    <x v="1"/>
    <x v="6"/>
    <x v="2721"/>
  </r>
  <r>
    <n v="4112"/>
    <x v="4105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n v="1"/>
    <b v="0"/>
    <x v="1"/>
    <x v="6"/>
    <x v="120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n v="3"/>
    <b v="0"/>
    <x v="1"/>
    <x v="6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  <x v="9"/>
  </r>
  <r>
    <m/>
    <m/>
    <m/>
    <m/>
    <m/>
    <x v="4"/>
    <m/>
    <m/>
    <m/>
    <m/>
    <m/>
    <m/>
    <m/>
    <x v="9"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E2792-2FDB-4892-AF0B-9111EE62F27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24E76E-83E9-4171-9CE8-611F35BC8DF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C08EA-B8AE-4AD7-B704-01F323D0BA59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6451E-46D9-4C53-B6FC-213AE040AF1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C12:G26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7AF3E-BA26-41AB-A4C0-099E5912593B}">
  <dimension ref="A1:F6"/>
  <sheetViews>
    <sheetView zoomScale="85" zoomScaleNormal="85" workbookViewId="0">
      <selection activeCell="D45" sqref="D4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8224</v>
      </c>
    </row>
    <row r="3" spans="1:6" x14ac:dyDescent="0.25">
      <c r="A3" s="11" t="s">
        <v>8321</v>
      </c>
      <c r="B3" s="11" t="s">
        <v>8320</v>
      </c>
    </row>
    <row r="4" spans="1:6" x14ac:dyDescent="0.25">
      <c r="A4" s="11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12" t="s">
        <v>8272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25">
      <c r="A6" s="12" t="s">
        <v>8318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62B59-823F-478A-9C25-77316795E382}">
  <dimension ref="A1:E7"/>
  <sheetViews>
    <sheetView topLeftCell="C1" workbookViewId="0">
      <selection activeCell="T11" sqref="T7:U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8319</v>
      </c>
    </row>
    <row r="2" spans="1:5" x14ac:dyDescent="0.25">
      <c r="A2" s="11" t="s">
        <v>8315</v>
      </c>
      <c r="B2" t="s">
        <v>8319</v>
      </c>
    </row>
    <row r="4" spans="1:5" x14ac:dyDescent="0.25">
      <c r="A4" s="11" t="s">
        <v>8321</v>
      </c>
      <c r="B4" s="11" t="s">
        <v>8320</v>
      </c>
    </row>
    <row r="5" spans="1:5" x14ac:dyDescent="0.25">
      <c r="A5" s="11" t="s">
        <v>8317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5">
      <c r="A6" s="12" t="s">
        <v>8273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8318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DC729-923C-4DD8-9428-1A727086C8B6}">
  <dimension ref="A1:F18"/>
  <sheetViews>
    <sheetView workbookViewId="0">
      <selection activeCell="E39" sqref="E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8315</v>
      </c>
      <c r="B1" t="s">
        <v>8319</v>
      </c>
    </row>
    <row r="2" spans="1:6" x14ac:dyDescent="0.25">
      <c r="A2" s="11" t="s">
        <v>8336</v>
      </c>
      <c r="B2" t="s">
        <v>8319</v>
      </c>
    </row>
    <row r="4" spans="1:6" x14ac:dyDescent="0.25">
      <c r="A4" s="11" t="s">
        <v>8321</v>
      </c>
      <c r="B4" s="11" t="s">
        <v>8320</v>
      </c>
    </row>
    <row r="5" spans="1:6" x14ac:dyDescent="0.25">
      <c r="A5" s="11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14" t="s">
        <v>8330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4" t="s">
        <v>8331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4" t="s">
        <v>8332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4" t="s">
        <v>8333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4" t="s">
        <v>8324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4" t="s">
        <v>8334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4" t="s">
        <v>8325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4" t="s">
        <v>8326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4" t="s">
        <v>8327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4" t="s">
        <v>8328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4" t="s">
        <v>8329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4" t="s">
        <v>8335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4" t="s">
        <v>8318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4115"/>
  <sheetViews>
    <sheetView topLeftCell="D1" zoomScale="70" zoomScaleNormal="70" workbookViewId="0">
      <selection activeCell="C536" sqref="C53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customWidth="1"/>
    <col min="17" max="17" width="30.5703125" bestFit="1" customWidth="1"/>
    <col min="18" max="18" width="28.7109375" bestFit="1" customWidth="1"/>
    <col min="20" max="20" width="8.8554687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" t="s">
        <v>8316</v>
      </c>
      <c r="P1" s="1" t="s">
        <v>8264</v>
      </c>
      <c r="Q1" s="16" t="s">
        <v>8322</v>
      </c>
      <c r="R1" s="16" t="s">
        <v>8323</v>
      </c>
      <c r="S1" s="16" t="s">
        <v>8336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8265</v>
      </c>
      <c r="O2" t="s">
        <v>8266</v>
      </c>
      <c r="P2">
        <f>IFERROR(ROUND(E2/L2,2),0)</f>
        <v>63.92</v>
      </c>
      <c r="Q2" s="15">
        <f t="shared" ref="Q2:Q65" si="0">(((J2/60)/60)/24+(DATE(1970,1,1)))</f>
        <v>42177.007071759261</v>
      </c>
      <c r="R2" s="15">
        <f t="shared" ref="R2:R65" si="1">(((I2/60)/60)/24)+DATE(1970,1,1)</f>
        <v>42208.125</v>
      </c>
      <c r="S2">
        <f>YEAR(Q2)</f>
        <v>2015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8265</v>
      </c>
      <c r="O3" t="s">
        <v>8266</v>
      </c>
      <c r="P3">
        <f>IFERROR(ROUND(E3/L3,2),0)</f>
        <v>185.48</v>
      </c>
      <c r="Q3" s="15">
        <f t="shared" si="0"/>
        <v>42766.600497685184</v>
      </c>
      <c r="R3" s="15">
        <f t="shared" si="1"/>
        <v>42796.600497685184</v>
      </c>
      <c r="S3">
        <f t="shared" ref="S3:S66" si="2">YEAR(Q3)</f>
        <v>2017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8265</v>
      </c>
      <c r="O4" t="s">
        <v>8266</v>
      </c>
      <c r="P4">
        <f t="shared" ref="P4:P66" si="3">IFERROR(ROUND(E4/L4,2),0)</f>
        <v>15</v>
      </c>
      <c r="Q4" s="15">
        <f t="shared" si="0"/>
        <v>42405.702349537038</v>
      </c>
      <c r="R4" s="15">
        <f t="shared" si="1"/>
        <v>42415.702349537038</v>
      </c>
      <c r="S4">
        <f t="shared" si="2"/>
        <v>2016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8265</v>
      </c>
      <c r="O5" t="s">
        <v>8266</v>
      </c>
      <c r="P5">
        <f t="shared" si="3"/>
        <v>69.27</v>
      </c>
      <c r="Q5" s="15">
        <f t="shared" si="0"/>
        <v>41828.515127314815</v>
      </c>
      <c r="R5" s="15">
        <f t="shared" si="1"/>
        <v>41858.515127314815</v>
      </c>
      <c r="S5">
        <f t="shared" si="2"/>
        <v>2014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8265</v>
      </c>
      <c r="O6" t="s">
        <v>8266</v>
      </c>
      <c r="P6">
        <f t="shared" si="3"/>
        <v>190.55</v>
      </c>
      <c r="Q6" s="15">
        <f t="shared" si="0"/>
        <v>42327.834247685183</v>
      </c>
      <c r="R6" s="15">
        <f t="shared" si="1"/>
        <v>42357.834247685183</v>
      </c>
      <c r="S6">
        <f t="shared" si="2"/>
        <v>2015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8265</v>
      </c>
      <c r="O7" t="s">
        <v>8266</v>
      </c>
      <c r="P7">
        <f t="shared" si="3"/>
        <v>93.4</v>
      </c>
      <c r="Q7" s="15">
        <f t="shared" si="0"/>
        <v>42563.932951388888</v>
      </c>
      <c r="R7" s="15">
        <f t="shared" si="1"/>
        <v>42580.232638888891</v>
      </c>
      <c r="S7">
        <f t="shared" si="2"/>
        <v>2016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8265</v>
      </c>
      <c r="O8" t="s">
        <v>8266</v>
      </c>
      <c r="P8">
        <f t="shared" si="3"/>
        <v>146.88</v>
      </c>
      <c r="Q8" s="15">
        <f t="shared" si="0"/>
        <v>41794.072337962964</v>
      </c>
      <c r="R8" s="15">
        <f t="shared" si="1"/>
        <v>41804.072337962964</v>
      </c>
      <c r="S8">
        <f t="shared" si="2"/>
        <v>2014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8265</v>
      </c>
      <c r="O9" t="s">
        <v>8266</v>
      </c>
      <c r="P9">
        <f t="shared" si="3"/>
        <v>159.82</v>
      </c>
      <c r="Q9" s="15">
        <f t="shared" si="0"/>
        <v>42516.047071759262</v>
      </c>
      <c r="R9" s="15">
        <f t="shared" si="1"/>
        <v>42556.047071759262</v>
      </c>
      <c r="S9">
        <f t="shared" si="2"/>
        <v>2016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8265</v>
      </c>
      <c r="O10" t="s">
        <v>8266</v>
      </c>
      <c r="P10">
        <f t="shared" si="3"/>
        <v>291.79000000000002</v>
      </c>
      <c r="Q10" s="15">
        <f t="shared" si="0"/>
        <v>42468.94458333333</v>
      </c>
      <c r="R10" s="15">
        <f t="shared" si="1"/>
        <v>42475.875</v>
      </c>
      <c r="S10">
        <f t="shared" si="2"/>
        <v>2016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8265</v>
      </c>
      <c r="O11" t="s">
        <v>8266</v>
      </c>
      <c r="P11">
        <f t="shared" si="3"/>
        <v>31.5</v>
      </c>
      <c r="Q11" s="15">
        <f t="shared" si="0"/>
        <v>42447.103518518517</v>
      </c>
      <c r="R11" s="15">
        <f t="shared" si="1"/>
        <v>42477.103518518517</v>
      </c>
      <c r="S11">
        <f t="shared" si="2"/>
        <v>2016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8265</v>
      </c>
      <c r="O12" t="s">
        <v>8266</v>
      </c>
      <c r="P12">
        <f t="shared" si="3"/>
        <v>158.68</v>
      </c>
      <c r="Q12" s="15">
        <f t="shared" si="0"/>
        <v>41780.068043981482</v>
      </c>
      <c r="R12" s="15">
        <f t="shared" si="1"/>
        <v>41815.068043981482</v>
      </c>
      <c r="S12">
        <f t="shared" si="2"/>
        <v>2014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8265</v>
      </c>
      <c r="O13" t="s">
        <v>8266</v>
      </c>
      <c r="P13">
        <f t="shared" si="3"/>
        <v>80.33</v>
      </c>
      <c r="Q13" s="15">
        <f t="shared" si="0"/>
        <v>42572.778495370367</v>
      </c>
      <c r="R13" s="15">
        <f t="shared" si="1"/>
        <v>42604.125</v>
      </c>
      <c r="S13">
        <f t="shared" si="2"/>
        <v>2016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8265</v>
      </c>
      <c r="O14" t="s">
        <v>8266</v>
      </c>
      <c r="P14">
        <f t="shared" si="3"/>
        <v>59.96</v>
      </c>
      <c r="Q14" s="15">
        <f t="shared" si="0"/>
        <v>41791.713252314818</v>
      </c>
      <c r="R14" s="15">
        <f t="shared" si="1"/>
        <v>41836.125</v>
      </c>
      <c r="S14">
        <f t="shared" si="2"/>
        <v>2014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8265</v>
      </c>
      <c r="O15" t="s">
        <v>8266</v>
      </c>
      <c r="P15">
        <f t="shared" si="3"/>
        <v>109.78</v>
      </c>
      <c r="Q15" s="15">
        <f t="shared" si="0"/>
        <v>42508.677187499998</v>
      </c>
      <c r="R15" s="15">
        <f t="shared" si="1"/>
        <v>42544.852083333331</v>
      </c>
      <c r="S15">
        <f t="shared" si="2"/>
        <v>2016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8265</v>
      </c>
      <c r="O16" t="s">
        <v>8266</v>
      </c>
      <c r="P16">
        <f t="shared" si="3"/>
        <v>147.71</v>
      </c>
      <c r="Q16" s="15">
        <f t="shared" si="0"/>
        <v>41808.02648148148</v>
      </c>
      <c r="R16" s="15">
        <f t="shared" si="1"/>
        <v>41833.582638888889</v>
      </c>
      <c r="S16">
        <f t="shared" si="2"/>
        <v>2014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8265</v>
      </c>
      <c r="O17" t="s">
        <v>8266</v>
      </c>
      <c r="P17">
        <f t="shared" si="3"/>
        <v>21.76</v>
      </c>
      <c r="Q17" s="15">
        <f t="shared" si="0"/>
        <v>42256.391875000001</v>
      </c>
      <c r="R17" s="15">
        <f t="shared" si="1"/>
        <v>42274.843055555553</v>
      </c>
      <c r="S17">
        <f t="shared" si="2"/>
        <v>2015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8265</v>
      </c>
      <c r="O18" t="s">
        <v>8266</v>
      </c>
      <c r="P18">
        <f t="shared" si="3"/>
        <v>171.84</v>
      </c>
      <c r="Q18" s="15">
        <f t="shared" si="0"/>
        <v>41760.796423611115</v>
      </c>
      <c r="R18" s="15">
        <f t="shared" si="1"/>
        <v>41806.229166666664</v>
      </c>
      <c r="S18">
        <f t="shared" si="2"/>
        <v>2014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8265</v>
      </c>
      <c r="O19" t="s">
        <v>8266</v>
      </c>
      <c r="P19">
        <f t="shared" si="3"/>
        <v>41.94</v>
      </c>
      <c r="Q19" s="15">
        <f t="shared" si="0"/>
        <v>41917.731736111113</v>
      </c>
      <c r="R19" s="15">
        <f t="shared" si="1"/>
        <v>41947.773402777777</v>
      </c>
      <c r="S19">
        <f t="shared" si="2"/>
        <v>2014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8265</v>
      </c>
      <c r="O20" t="s">
        <v>8266</v>
      </c>
      <c r="P20">
        <f t="shared" si="3"/>
        <v>93.26</v>
      </c>
      <c r="Q20" s="15">
        <f t="shared" si="0"/>
        <v>41869.542314814818</v>
      </c>
      <c r="R20" s="15">
        <f t="shared" si="1"/>
        <v>41899.542314814818</v>
      </c>
      <c r="S20">
        <f t="shared" si="2"/>
        <v>2014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8265</v>
      </c>
      <c r="O21" t="s">
        <v>8266</v>
      </c>
      <c r="P21">
        <f t="shared" si="3"/>
        <v>56.14</v>
      </c>
      <c r="Q21" s="15">
        <f t="shared" si="0"/>
        <v>42175.816365740742</v>
      </c>
      <c r="R21" s="15">
        <f t="shared" si="1"/>
        <v>42205.816365740742</v>
      </c>
      <c r="S21">
        <f t="shared" si="2"/>
        <v>2015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8265</v>
      </c>
      <c r="O22" t="s">
        <v>8266</v>
      </c>
      <c r="P22">
        <f t="shared" si="3"/>
        <v>80.16</v>
      </c>
      <c r="Q22" s="15">
        <f t="shared" si="0"/>
        <v>42200.758240740746</v>
      </c>
      <c r="R22" s="15">
        <f t="shared" si="1"/>
        <v>42260.758240740746</v>
      </c>
      <c r="S22">
        <f t="shared" si="2"/>
        <v>2015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8265</v>
      </c>
      <c r="O23" t="s">
        <v>8266</v>
      </c>
      <c r="P23">
        <f t="shared" si="3"/>
        <v>199.9</v>
      </c>
      <c r="Q23" s="15">
        <f t="shared" si="0"/>
        <v>41878.627187500002</v>
      </c>
      <c r="R23" s="15">
        <f t="shared" si="1"/>
        <v>41908.627187500002</v>
      </c>
      <c r="S23">
        <f t="shared" si="2"/>
        <v>2014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8265</v>
      </c>
      <c r="O24" t="s">
        <v>8266</v>
      </c>
      <c r="P24">
        <f t="shared" si="3"/>
        <v>51.25</v>
      </c>
      <c r="Q24" s="15">
        <f t="shared" si="0"/>
        <v>41989.91134259259</v>
      </c>
      <c r="R24" s="15">
        <f t="shared" si="1"/>
        <v>42005.332638888889</v>
      </c>
      <c r="S24">
        <f t="shared" si="2"/>
        <v>2014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8265</v>
      </c>
      <c r="O25" t="s">
        <v>8266</v>
      </c>
      <c r="P25">
        <f t="shared" si="3"/>
        <v>103.04</v>
      </c>
      <c r="Q25" s="15">
        <f t="shared" si="0"/>
        <v>42097.778946759259</v>
      </c>
      <c r="R25" s="15">
        <f t="shared" si="1"/>
        <v>42124.638888888891</v>
      </c>
      <c r="S25">
        <f t="shared" si="2"/>
        <v>2015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8265</v>
      </c>
      <c r="O26" t="s">
        <v>8266</v>
      </c>
      <c r="P26">
        <f t="shared" si="3"/>
        <v>66.349999999999994</v>
      </c>
      <c r="Q26" s="15">
        <f t="shared" si="0"/>
        <v>42229.820173611108</v>
      </c>
      <c r="R26" s="15">
        <f t="shared" si="1"/>
        <v>42262.818750000006</v>
      </c>
      <c r="S26">
        <f t="shared" si="2"/>
        <v>2015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8265</v>
      </c>
      <c r="O27" t="s">
        <v>8266</v>
      </c>
      <c r="P27">
        <f t="shared" si="3"/>
        <v>57.14</v>
      </c>
      <c r="Q27" s="15">
        <f t="shared" si="0"/>
        <v>42318.025011574078</v>
      </c>
      <c r="R27" s="15">
        <f t="shared" si="1"/>
        <v>42378.025011574078</v>
      </c>
      <c r="S27">
        <f t="shared" si="2"/>
        <v>2015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8265</v>
      </c>
      <c r="O28" t="s">
        <v>8266</v>
      </c>
      <c r="P28">
        <f t="shared" si="3"/>
        <v>102.11</v>
      </c>
      <c r="Q28" s="15">
        <f t="shared" si="0"/>
        <v>41828.515555555554</v>
      </c>
      <c r="R28" s="15">
        <f t="shared" si="1"/>
        <v>41868.515555555554</v>
      </c>
      <c r="S28">
        <f t="shared" si="2"/>
        <v>2014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8265</v>
      </c>
      <c r="O29" t="s">
        <v>8266</v>
      </c>
      <c r="P29">
        <f t="shared" si="3"/>
        <v>148.97</v>
      </c>
      <c r="Q29" s="15">
        <f t="shared" si="0"/>
        <v>41929.164733796293</v>
      </c>
      <c r="R29" s="15">
        <f t="shared" si="1"/>
        <v>41959.206400462965</v>
      </c>
      <c r="S29">
        <f t="shared" si="2"/>
        <v>2014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8265</v>
      </c>
      <c r="O30" t="s">
        <v>8266</v>
      </c>
      <c r="P30">
        <f t="shared" si="3"/>
        <v>169.61</v>
      </c>
      <c r="Q30" s="15">
        <f t="shared" si="0"/>
        <v>42324.96393518518</v>
      </c>
      <c r="R30" s="15">
        <f t="shared" si="1"/>
        <v>42354.96393518518</v>
      </c>
      <c r="S30">
        <f t="shared" si="2"/>
        <v>2015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8265</v>
      </c>
      <c r="O31" t="s">
        <v>8266</v>
      </c>
      <c r="P31">
        <f t="shared" si="3"/>
        <v>31.62</v>
      </c>
      <c r="Q31" s="15">
        <f t="shared" si="0"/>
        <v>41812.67324074074</v>
      </c>
      <c r="R31" s="15">
        <f t="shared" si="1"/>
        <v>41842.67324074074</v>
      </c>
      <c r="S31">
        <f t="shared" si="2"/>
        <v>2014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8265</v>
      </c>
      <c r="O32" t="s">
        <v>8266</v>
      </c>
      <c r="P32">
        <f t="shared" si="3"/>
        <v>76.45</v>
      </c>
      <c r="Q32" s="15">
        <f t="shared" si="0"/>
        <v>41842.292997685188</v>
      </c>
      <c r="R32" s="15">
        <f t="shared" si="1"/>
        <v>41872.292997685188</v>
      </c>
      <c r="S32">
        <f t="shared" si="2"/>
        <v>2014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8265</v>
      </c>
      <c r="O33" t="s">
        <v>8266</v>
      </c>
      <c r="P33">
        <f t="shared" si="3"/>
        <v>13</v>
      </c>
      <c r="Q33" s="15">
        <f t="shared" si="0"/>
        <v>42376.79206018518</v>
      </c>
      <c r="R33" s="15">
        <f t="shared" si="1"/>
        <v>42394.79206018518</v>
      </c>
      <c r="S33">
        <f t="shared" si="2"/>
        <v>2016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8265</v>
      </c>
      <c r="O34" t="s">
        <v>8266</v>
      </c>
      <c r="P34">
        <f t="shared" si="3"/>
        <v>320.45</v>
      </c>
      <c r="Q34" s="15">
        <f t="shared" si="0"/>
        <v>42461.627511574072</v>
      </c>
      <c r="R34" s="15">
        <f t="shared" si="1"/>
        <v>42503.165972222225</v>
      </c>
      <c r="S34">
        <f t="shared" si="2"/>
        <v>2016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8265</v>
      </c>
      <c r="O35" t="s">
        <v>8266</v>
      </c>
      <c r="P35">
        <f t="shared" si="3"/>
        <v>83.75</v>
      </c>
      <c r="Q35" s="15">
        <f t="shared" si="0"/>
        <v>42286.660891203705</v>
      </c>
      <c r="R35" s="15">
        <f t="shared" si="1"/>
        <v>42316.702557870376</v>
      </c>
      <c r="S35">
        <f t="shared" si="2"/>
        <v>2015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8265</v>
      </c>
      <c r="O36" t="s">
        <v>8266</v>
      </c>
      <c r="P36">
        <f t="shared" si="3"/>
        <v>49.88</v>
      </c>
      <c r="Q36" s="15">
        <f t="shared" si="0"/>
        <v>41841.321770833332</v>
      </c>
      <c r="R36" s="15">
        <f t="shared" si="1"/>
        <v>41856.321770833332</v>
      </c>
      <c r="S36">
        <f t="shared" si="2"/>
        <v>2014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8265</v>
      </c>
      <c r="O37" t="s">
        <v>8266</v>
      </c>
      <c r="P37">
        <f t="shared" si="3"/>
        <v>59.46</v>
      </c>
      <c r="Q37" s="15">
        <f t="shared" si="0"/>
        <v>42098.291828703703</v>
      </c>
      <c r="R37" s="15">
        <f t="shared" si="1"/>
        <v>42122</v>
      </c>
      <c r="S37">
        <f t="shared" si="2"/>
        <v>2015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8265</v>
      </c>
      <c r="O38" t="s">
        <v>8266</v>
      </c>
      <c r="P38">
        <f t="shared" si="3"/>
        <v>193.84</v>
      </c>
      <c r="Q38" s="15">
        <f t="shared" si="0"/>
        <v>42068.307002314818</v>
      </c>
      <c r="R38" s="15">
        <f t="shared" si="1"/>
        <v>42098.265335648146</v>
      </c>
      <c r="S38">
        <f t="shared" si="2"/>
        <v>2015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8265</v>
      </c>
      <c r="O39" t="s">
        <v>8266</v>
      </c>
      <c r="P39">
        <f t="shared" si="3"/>
        <v>159.51</v>
      </c>
      <c r="Q39" s="15">
        <f t="shared" si="0"/>
        <v>42032.693043981482</v>
      </c>
      <c r="R39" s="15">
        <f t="shared" si="1"/>
        <v>42062.693043981482</v>
      </c>
      <c r="S39">
        <f t="shared" si="2"/>
        <v>2015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8265</v>
      </c>
      <c r="O40" t="s">
        <v>8266</v>
      </c>
      <c r="P40">
        <f t="shared" si="3"/>
        <v>41.68</v>
      </c>
      <c r="Q40" s="15">
        <f t="shared" si="0"/>
        <v>41375.057222222218</v>
      </c>
      <c r="R40" s="15">
        <f t="shared" si="1"/>
        <v>41405.057222222218</v>
      </c>
      <c r="S40">
        <f t="shared" si="2"/>
        <v>2013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8265</v>
      </c>
      <c r="O41" t="s">
        <v>8266</v>
      </c>
      <c r="P41">
        <f t="shared" si="3"/>
        <v>150.9</v>
      </c>
      <c r="Q41" s="15">
        <f t="shared" si="0"/>
        <v>41754.047083333331</v>
      </c>
      <c r="R41" s="15">
        <f t="shared" si="1"/>
        <v>41784.957638888889</v>
      </c>
      <c r="S41">
        <f t="shared" si="2"/>
        <v>2014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8265</v>
      </c>
      <c r="O42" t="s">
        <v>8266</v>
      </c>
      <c r="P42">
        <f t="shared" si="3"/>
        <v>126.69</v>
      </c>
      <c r="Q42" s="15">
        <f t="shared" si="0"/>
        <v>41789.21398148148</v>
      </c>
      <c r="R42" s="15">
        <f t="shared" si="1"/>
        <v>41809.166666666664</v>
      </c>
      <c r="S42">
        <f t="shared" si="2"/>
        <v>2014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8265</v>
      </c>
      <c r="O43" t="s">
        <v>8266</v>
      </c>
      <c r="P43">
        <f t="shared" si="3"/>
        <v>105.26</v>
      </c>
      <c r="Q43" s="15">
        <f t="shared" si="0"/>
        <v>41887.568912037037</v>
      </c>
      <c r="R43" s="15">
        <f t="shared" si="1"/>
        <v>41917.568912037037</v>
      </c>
      <c r="S43">
        <f t="shared" si="2"/>
        <v>2014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8265</v>
      </c>
      <c r="O44" t="s">
        <v>8266</v>
      </c>
      <c r="P44">
        <f t="shared" si="3"/>
        <v>117.51</v>
      </c>
      <c r="Q44" s="15">
        <f t="shared" si="0"/>
        <v>41971.639189814814</v>
      </c>
      <c r="R44" s="15">
        <f t="shared" si="1"/>
        <v>42001.639189814814</v>
      </c>
      <c r="S44">
        <f t="shared" si="2"/>
        <v>2014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8265</v>
      </c>
      <c r="O45" t="s">
        <v>8266</v>
      </c>
      <c r="P45">
        <f t="shared" si="3"/>
        <v>117.36</v>
      </c>
      <c r="Q45" s="15">
        <f t="shared" si="0"/>
        <v>41802.790347222224</v>
      </c>
      <c r="R45" s="15">
        <f t="shared" si="1"/>
        <v>41833</v>
      </c>
      <c r="S45">
        <f t="shared" si="2"/>
        <v>2014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8265</v>
      </c>
      <c r="O46" t="s">
        <v>8266</v>
      </c>
      <c r="P46">
        <f t="shared" si="3"/>
        <v>133.33000000000001</v>
      </c>
      <c r="Q46" s="15">
        <f t="shared" si="0"/>
        <v>41874.098807870374</v>
      </c>
      <c r="R46" s="15">
        <f t="shared" si="1"/>
        <v>41919.098807870374</v>
      </c>
      <c r="S46">
        <f t="shared" si="2"/>
        <v>2014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8265</v>
      </c>
      <c r="O47" t="s">
        <v>8266</v>
      </c>
      <c r="P47">
        <f t="shared" si="3"/>
        <v>98.36</v>
      </c>
      <c r="Q47" s="15">
        <f t="shared" si="0"/>
        <v>42457.623923611114</v>
      </c>
      <c r="R47" s="15">
        <f t="shared" si="1"/>
        <v>42487.623923611114</v>
      </c>
      <c r="S47">
        <f t="shared" si="2"/>
        <v>2016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8265</v>
      </c>
      <c r="O48" t="s">
        <v>8266</v>
      </c>
      <c r="P48">
        <f t="shared" si="3"/>
        <v>194.44</v>
      </c>
      <c r="Q48" s="15">
        <f t="shared" si="0"/>
        <v>42323.964976851858</v>
      </c>
      <c r="R48" s="15">
        <f t="shared" si="1"/>
        <v>42353.964976851858</v>
      </c>
      <c r="S48">
        <f t="shared" si="2"/>
        <v>2015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8265</v>
      </c>
      <c r="O49" t="s">
        <v>8266</v>
      </c>
      <c r="P49">
        <f t="shared" si="3"/>
        <v>76.87</v>
      </c>
      <c r="Q49" s="15">
        <f t="shared" si="0"/>
        <v>41932.819525462961</v>
      </c>
      <c r="R49" s="15">
        <f t="shared" si="1"/>
        <v>41992.861192129625</v>
      </c>
      <c r="S49">
        <f t="shared" si="2"/>
        <v>2014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8265</v>
      </c>
      <c r="O50" t="s">
        <v>8266</v>
      </c>
      <c r="P50">
        <f t="shared" si="3"/>
        <v>56.82</v>
      </c>
      <c r="Q50" s="15">
        <f t="shared" si="0"/>
        <v>42033.516898148147</v>
      </c>
      <c r="R50" s="15">
        <f t="shared" si="1"/>
        <v>42064.5</v>
      </c>
      <c r="S50">
        <f t="shared" si="2"/>
        <v>2015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8265</v>
      </c>
      <c r="O51" t="s">
        <v>8266</v>
      </c>
      <c r="P51">
        <f t="shared" si="3"/>
        <v>137.93</v>
      </c>
      <c r="Q51" s="15">
        <f t="shared" si="0"/>
        <v>42271.176446759258</v>
      </c>
      <c r="R51" s="15">
        <f t="shared" si="1"/>
        <v>42301.176446759258</v>
      </c>
      <c r="S51">
        <f t="shared" si="2"/>
        <v>2015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8265</v>
      </c>
      <c r="O52" t="s">
        <v>8266</v>
      </c>
      <c r="P52">
        <f t="shared" si="3"/>
        <v>27.27</v>
      </c>
      <c r="Q52" s="15">
        <f t="shared" si="0"/>
        <v>41995.752986111111</v>
      </c>
      <c r="R52" s="15">
        <f t="shared" si="1"/>
        <v>42034.708333333328</v>
      </c>
      <c r="S52">
        <f t="shared" si="2"/>
        <v>2014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8265</v>
      </c>
      <c r="O53" t="s">
        <v>8266</v>
      </c>
      <c r="P53">
        <f t="shared" si="3"/>
        <v>118.34</v>
      </c>
      <c r="Q53" s="15">
        <f t="shared" si="0"/>
        <v>42196.928668981483</v>
      </c>
      <c r="R53" s="15">
        <f t="shared" si="1"/>
        <v>42226.928668981483</v>
      </c>
      <c r="S53">
        <f t="shared" si="2"/>
        <v>2015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8265</v>
      </c>
      <c r="O54" t="s">
        <v>8266</v>
      </c>
      <c r="P54">
        <f t="shared" si="3"/>
        <v>223.48</v>
      </c>
      <c r="Q54" s="15">
        <f t="shared" si="0"/>
        <v>41807.701921296299</v>
      </c>
      <c r="R54" s="15">
        <f t="shared" si="1"/>
        <v>41837.701921296299</v>
      </c>
      <c r="S54">
        <f t="shared" si="2"/>
        <v>2014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8265</v>
      </c>
      <c r="O55" t="s">
        <v>8266</v>
      </c>
      <c r="P55">
        <f t="shared" si="3"/>
        <v>28.11</v>
      </c>
      <c r="Q55" s="15">
        <f t="shared" si="0"/>
        <v>41719.549131944441</v>
      </c>
      <c r="R55" s="15">
        <f t="shared" si="1"/>
        <v>41733.916666666664</v>
      </c>
      <c r="S55">
        <f t="shared" si="2"/>
        <v>2014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8265</v>
      </c>
      <c r="O56" t="s">
        <v>8266</v>
      </c>
      <c r="P56">
        <f t="shared" si="3"/>
        <v>194.23</v>
      </c>
      <c r="Q56" s="15">
        <f t="shared" si="0"/>
        <v>42333.713206018518</v>
      </c>
      <c r="R56" s="15">
        <f t="shared" si="1"/>
        <v>42363.713206018518</v>
      </c>
      <c r="S56">
        <f t="shared" si="2"/>
        <v>2015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8265</v>
      </c>
      <c r="O57" t="s">
        <v>8266</v>
      </c>
      <c r="P57">
        <f t="shared" si="3"/>
        <v>128.94999999999999</v>
      </c>
      <c r="Q57" s="15">
        <f t="shared" si="0"/>
        <v>42496.968935185185</v>
      </c>
      <c r="R57" s="15">
        <f t="shared" si="1"/>
        <v>42517.968935185185</v>
      </c>
      <c r="S57">
        <f t="shared" si="2"/>
        <v>2016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8265</v>
      </c>
      <c r="O58" t="s">
        <v>8266</v>
      </c>
      <c r="P58">
        <f t="shared" si="3"/>
        <v>49.32</v>
      </c>
      <c r="Q58" s="15">
        <f t="shared" si="0"/>
        <v>42149.548888888887</v>
      </c>
      <c r="R58" s="15">
        <f t="shared" si="1"/>
        <v>42163.666666666672</v>
      </c>
      <c r="S58">
        <f t="shared" si="2"/>
        <v>2015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8265</v>
      </c>
      <c r="O59" t="s">
        <v>8266</v>
      </c>
      <c r="P59">
        <f t="shared" si="3"/>
        <v>221.52</v>
      </c>
      <c r="Q59" s="15">
        <f t="shared" si="0"/>
        <v>42089.83289351852</v>
      </c>
      <c r="R59" s="15">
        <f t="shared" si="1"/>
        <v>42119.83289351852</v>
      </c>
      <c r="S59">
        <f t="shared" si="2"/>
        <v>2015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8265</v>
      </c>
      <c r="O60" t="s">
        <v>8266</v>
      </c>
      <c r="P60">
        <f t="shared" si="3"/>
        <v>137.21</v>
      </c>
      <c r="Q60" s="15">
        <f t="shared" si="0"/>
        <v>41932.745046296295</v>
      </c>
      <c r="R60" s="15">
        <f t="shared" si="1"/>
        <v>41962.786712962959</v>
      </c>
      <c r="S60">
        <f t="shared" si="2"/>
        <v>2014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8265</v>
      </c>
      <c r="O61" t="s">
        <v>8266</v>
      </c>
      <c r="P61">
        <f t="shared" si="3"/>
        <v>606.82000000000005</v>
      </c>
      <c r="Q61" s="15">
        <f t="shared" si="0"/>
        <v>42230.23583333334</v>
      </c>
      <c r="R61" s="15">
        <f t="shared" si="1"/>
        <v>42261.875</v>
      </c>
      <c r="S61">
        <f t="shared" si="2"/>
        <v>2015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8265</v>
      </c>
      <c r="O62" t="s">
        <v>8267</v>
      </c>
      <c r="P62">
        <f t="shared" si="3"/>
        <v>43.04</v>
      </c>
      <c r="Q62" s="15">
        <f t="shared" si="0"/>
        <v>41701.901817129627</v>
      </c>
      <c r="R62" s="15">
        <f t="shared" si="1"/>
        <v>41721</v>
      </c>
      <c r="S62">
        <f t="shared" si="2"/>
        <v>2014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8265</v>
      </c>
      <c r="O63" t="s">
        <v>8267</v>
      </c>
      <c r="P63">
        <f t="shared" si="3"/>
        <v>322.39</v>
      </c>
      <c r="Q63" s="15">
        <f t="shared" si="0"/>
        <v>41409.814317129632</v>
      </c>
      <c r="R63" s="15">
        <f t="shared" si="1"/>
        <v>41431.814317129632</v>
      </c>
      <c r="S63">
        <f t="shared" si="2"/>
        <v>2013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8265</v>
      </c>
      <c r="O64" t="s">
        <v>8267</v>
      </c>
      <c r="P64">
        <f t="shared" si="3"/>
        <v>96.71</v>
      </c>
      <c r="Q64" s="15">
        <f t="shared" si="0"/>
        <v>41311.799513888887</v>
      </c>
      <c r="R64" s="15">
        <f t="shared" si="1"/>
        <v>41336.799513888887</v>
      </c>
      <c r="S64">
        <f t="shared" si="2"/>
        <v>2013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8265</v>
      </c>
      <c r="O65" t="s">
        <v>8267</v>
      </c>
      <c r="P65">
        <f t="shared" si="3"/>
        <v>35.47</v>
      </c>
      <c r="Q65" s="15">
        <f t="shared" si="0"/>
        <v>41612.912187499998</v>
      </c>
      <c r="R65" s="15">
        <f t="shared" si="1"/>
        <v>41636.207638888889</v>
      </c>
      <c r="S65">
        <f t="shared" si="2"/>
        <v>2013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8265</v>
      </c>
      <c r="O66" t="s">
        <v>8267</v>
      </c>
      <c r="P66">
        <f t="shared" si="3"/>
        <v>86.67</v>
      </c>
      <c r="Q66" s="15">
        <f t="shared" ref="Q66:Q129" si="4">(((J66/60)/60)/24+(DATE(1970,1,1)))</f>
        <v>41433.01829861111</v>
      </c>
      <c r="R66" s="15">
        <f t="shared" ref="R66:R129" si="5">(((I66/60)/60)/24)+DATE(1970,1,1)</f>
        <v>41463.01829861111</v>
      </c>
      <c r="S66">
        <f t="shared" si="2"/>
        <v>2013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8265</v>
      </c>
      <c r="O67" t="s">
        <v>8267</v>
      </c>
      <c r="P67">
        <f t="shared" ref="P67:P130" si="6">IFERROR(ROUND(E67/L67,2),0)</f>
        <v>132.05000000000001</v>
      </c>
      <c r="Q67" s="15">
        <f t="shared" si="4"/>
        <v>41835.821226851855</v>
      </c>
      <c r="R67" s="15">
        <f t="shared" si="5"/>
        <v>41862.249305555553</v>
      </c>
      <c r="S67">
        <f t="shared" ref="S67:S130" si="7">YEAR(Q67)</f>
        <v>2014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8265</v>
      </c>
      <c r="O68" t="s">
        <v>8267</v>
      </c>
      <c r="P68">
        <f t="shared" si="6"/>
        <v>91.23</v>
      </c>
      <c r="Q68" s="15">
        <f t="shared" si="4"/>
        <v>42539.849768518514</v>
      </c>
      <c r="R68" s="15">
        <f t="shared" si="5"/>
        <v>42569.849768518514</v>
      </c>
      <c r="S68">
        <f t="shared" si="7"/>
        <v>2016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8265</v>
      </c>
      <c r="O69" t="s">
        <v>8267</v>
      </c>
      <c r="P69">
        <f t="shared" si="6"/>
        <v>116.25</v>
      </c>
      <c r="Q69" s="15">
        <f t="shared" si="4"/>
        <v>41075.583379629628</v>
      </c>
      <c r="R69" s="15">
        <f t="shared" si="5"/>
        <v>41105.583379629628</v>
      </c>
      <c r="S69">
        <f t="shared" si="7"/>
        <v>2012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8265</v>
      </c>
      <c r="O70" t="s">
        <v>8267</v>
      </c>
      <c r="P70">
        <f t="shared" si="6"/>
        <v>21.19</v>
      </c>
      <c r="Q70" s="15">
        <f t="shared" si="4"/>
        <v>41663.569340277776</v>
      </c>
      <c r="R70" s="15">
        <f t="shared" si="5"/>
        <v>41693.569340277776</v>
      </c>
      <c r="S70">
        <f t="shared" si="7"/>
        <v>2014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8265</v>
      </c>
      <c r="O71" t="s">
        <v>8267</v>
      </c>
      <c r="P71">
        <f t="shared" si="6"/>
        <v>62.33</v>
      </c>
      <c r="Q71" s="15">
        <f t="shared" si="4"/>
        <v>40786.187789351854</v>
      </c>
      <c r="R71" s="15">
        <f t="shared" si="5"/>
        <v>40818.290972222225</v>
      </c>
      <c r="S71">
        <f t="shared" si="7"/>
        <v>2011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8265</v>
      </c>
      <c r="O72" t="s">
        <v>8267</v>
      </c>
      <c r="P72">
        <f t="shared" si="6"/>
        <v>37.409999999999997</v>
      </c>
      <c r="Q72" s="15">
        <f t="shared" si="4"/>
        <v>40730.896354166667</v>
      </c>
      <c r="R72" s="15">
        <f t="shared" si="5"/>
        <v>40790.896354166667</v>
      </c>
      <c r="S72">
        <f t="shared" si="7"/>
        <v>2011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8265</v>
      </c>
      <c r="O73" t="s">
        <v>8267</v>
      </c>
      <c r="P73">
        <f t="shared" si="6"/>
        <v>69.72</v>
      </c>
      <c r="Q73" s="15">
        <f t="shared" si="4"/>
        <v>40997.271493055552</v>
      </c>
      <c r="R73" s="15">
        <f t="shared" si="5"/>
        <v>41057.271493055552</v>
      </c>
      <c r="S73">
        <f t="shared" si="7"/>
        <v>2012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8265</v>
      </c>
      <c r="O74" t="s">
        <v>8267</v>
      </c>
      <c r="P74">
        <f t="shared" si="6"/>
        <v>58.17</v>
      </c>
      <c r="Q74" s="15">
        <f t="shared" si="4"/>
        <v>41208.010196759256</v>
      </c>
      <c r="R74" s="15">
        <f t="shared" si="5"/>
        <v>41228</v>
      </c>
      <c r="S74">
        <f t="shared" si="7"/>
        <v>2012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8265</v>
      </c>
      <c r="O75" t="s">
        <v>8267</v>
      </c>
      <c r="P75">
        <f t="shared" si="6"/>
        <v>50</v>
      </c>
      <c r="Q75" s="15">
        <f t="shared" si="4"/>
        <v>40587.75675925926</v>
      </c>
      <c r="R75" s="15">
        <f t="shared" si="5"/>
        <v>40666.165972222225</v>
      </c>
      <c r="S75">
        <f t="shared" si="7"/>
        <v>2011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8265</v>
      </c>
      <c r="O76" t="s">
        <v>8267</v>
      </c>
      <c r="P76">
        <f t="shared" si="6"/>
        <v>19.47</v>
      </c>
      <c r="Q76" s="15">
        <f t="shared" si="4"/>
        <v>42360.487210648149</v>
      </c>
      <c r="R76" s="15">
        <f t="shared" si="5"/>
        <v>42390.487210648149</v>
      </c>
      <c r="S76">
        <f t="shared" si="7"/>
        <v>2015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8265</v>
      </c>
      <c r="O77" t="s">
        <v>8267</v>
      </c>
      <c r="P77">
        <f t="shared" si="6"/>
        <v>85.96</v>
      </c>
      <c r="Q77" s="15">
        <f t="shared" si="4"/>
        <v>41357.209166666667</v>
      </c>
      <c r="R77" s="15">
        <f t="shared" si="5"/>
        <v>41387.209166666667</v>
      </c>
      <c r="S77">
        <f t="shared" si="7"/>
        <v>2013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8265</v>
      </c>
      <c r="O78" t="s">
        <v>8267</v>
      </c>
      <c r="P78">
        <f t="shared" si="6"/>
        <v>30.67</v>
      </c>
      <c r="Q78" s="15">
        <f t="shared" si="4"/>
        <v>40844.691643518519</v>
      </c>
      <c r="R78" s="15">
        <f t="shared" si="5"/>
        <v>40904.733310185184</v>
      </c>
      <c r="S78">
        <f t="shared" si="7"/>
        <v>2011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8265</v>
      </c>
      <c r="O79" t="s">
        <v>8267</v>
      </c>
      <c r="P79">
        <f t="shared" si="6"/>
        <v>60.38</v>
      </c>
      <c r="Q79" s="15">
        <f t="shared" si="4"/>
        <v>40997.144872685189</v>
      </c>
      <c r="R79" s="15">
        <f t="shared" si="5"/>
        <v>41050.124305555553</v>
      </c>
      <c r="S79">
        <f t="shared" si="7"/>
        <v>2012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8265</v>
      </c>
      <c r="O80" t="s">
        <v>8267</v>
      </c>
      <c r="P80">
        <f t="shared" si="6"/>
        <v>38.6</v>
      </c>
      <c r="Q80" s="15">
        <f t="shared" si="4"/>
        <v>42604.730567129634</v>
      </c>
      <c r="R80" s="15">
        <f t="shared" si="5"/>
        <v>42614.730567129634</v>
      </c>
      <c r="S80">
        <f t="shared" si="7"/>
        <v>2016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8265</v>
      </c>
      <c r="O81" t="s">
        <v>8267</v>
      </c>
      <c r="P81">
        <f t="shared" si="6"/>
        <v>40.270000000000003</v>
      </c>
      <c r="Q81" s="15">
        <f t="shared" si="4"/>
        <v>41724.776539351849</v>
      </c>
      <c r="R81" s="15">
        <f t="shared" si="5"/>
        <v>41754.776539351849</v>
      </c>
      <c r="S81">
        <f t="shared" si="7"/>
        <v>2014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8265</v>
      </c>
      <c r="O82" t="s">
        <v>8267</v>
      </c>
      <c r="P82">
        <f t="shared" si="6"/>
        <v>273.83</v>
      </c>
      <c r="Q82" s="15">
        <f t="shared" si="4"/>
        <v>41583.083981481483</v>
      </c>
      <c r="R82" s="15">
        <f t="shared" si="5"/>
        <v>41618.083981481483</v>
      </c>
      <c r="S82">
        <f t="shared" si="7"/>
        <v>2013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8265</v>
      </c>
      <c r="O83" t="s">
        <v>8267</v>
      </c>
      <c r="P83">
        <f t="shared" si="6"/>
        <v>53.04</v>
      </c>
      <c r="Q83" s="15">
        <f t="shared" si="4"/>
        <v>41100.158877314818</v>
      </c>
      <c r="R83" s="15">
        <f t="shared" si="5"/>
        <v>41104.126388888886</v>
      </c>
      <c r="S83">
        <f t="shared" si="7"/>
        <v>2012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8265</v>
      </c>
      <c r="O84" t="s">
        <v>8267</v>
      </c>
      <c r="P84">
        <f t="shared" si="6"/>
        <v>40.01</v>
      </c>
      <c r="Q84" s="15">
        <f t="shared" si="4"/>
        <v>40795.820150462961</v>
      </c>
      <c r="R84" s="15">
        <f t="shared" si="5"/>
        <v>40825.820150462961</v>
      </c>
      <c r="S84">
        <f t="shared" si="7"/>
        <v>2011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8265</v>
      </c>
      <c r="O85" t="s">
        <v>8267</v>
      </c>
      <c r="P85">
        <f t="shared" si="6"/>
        <v>15.77</v>
      </c>
      <c r="Q85" s="15">
        <f t="shared" si="4"/>
        <v>42042.615613425922</v>
      </c>
      <c r="R85" s="15">
        <f t="shared" si="5"/>
        <v>42057.479166666672</v>
      </c>
      <c r="S85">
        <f t="shared" si="7"/>
        <v>2015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8265</v>
      </c>
      <c r="O86" t="s">
        <v>8267</v>
      </c>
      <c r="P86">
        <f t="shared" si="6"/>
        <v>71.430000000000007</v>
      </c>
      <c r="Q86" s="15">
        <f t="shared" si="4"/>
        <v>40648.757939814815</v>
      </c>
      <c r="R86" s="15">
        <f t="shared" si="5"/>
        <v>40678.757939814815</v>
      </c>
      <c r="S86">
        <f t="shared" si="7"/>
        <v>2011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8265</v>
      </c>
      <c r="O87" t="s">
        <v>8267</v>
      </c>
      <c r="P87">
        <f t="shared" si="6"/>
        <v>71.709999999999994</v>
      </c>
      <c r="Q87" s="15">
        <f t="shared" si="4"/>
        <v>40779.125428240739</v>
      </c>
      <c r="R87" s="15">
        <f t="shared" si="5"/>
        <v>40809.125428240739</v>
      </c>
      <c r="S87">
        <f t="shared" si="7"/>
        <v>2011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8265</v>
      </c>
      <c r="O88" t="s">
        <v>8267</v>
      </c>
      <c r="P88">
        <f t="shared" si="6"/>
        <v>375.76</v>
      </c>
      <c r="Q88" s="15">
        <f t="shared" si="4"/>
        <v>42291.556076388893</v>
      </c>
      <c r="R88" s="15">
        <f t="shared" si="5"/>
        <v>42365.59774305555</v>
      </c>
      <c r="S88">
        <f t="shared" si="7"/>
        <v>2015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8265</v>
      </c>
      <c r="O89" t="s">
        <v>8267</v>
      </c>
      <c r="P89">
        <f t="shared" si="6"/>
        <v>104.6</v>
      </c>
      <c r="Q89" s="15">
        <f t="shared" si="4"/>
        <v>40322.53938657407</v>
      </c>
      <c r="R89" s="15">
        <f t="shared" si="5"/>
        <v>40332.070138888892</v>
      </c>
      <c r="S89">
        <f t="shared" si="7"/>
        <v>2010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8265</v>
      </c>
      <c r="O90" t="s">
        <v>8267</v>
      </c>
      <c r="P90">
        <f t="shared" si="6"/>
        <v>60</v>
      </c>
      <c r="Q90" s="15">
        <f t="shared" si="4"/>
        <v>41786.65892361111</v>
      </c>
      <c r="R90" s="15">
        <f t="shared" si="5"/>
        <v>41812.65892361111</v>
      </c>
      <c r="S90">
        <f t="shared" si="7"/>
        <v>2014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8265</v>
      </c>
      <c r="O91" t="s">
        <v>8267</v>
      </c>
      <c r="P91">
        <f t="shared" si="6"/>
        <v>123.29</v>
      </c>
      <c r="Q91" s="15">
        <f t="shared" si="4"/>
        <v>41402.752222222225</v>
      </c>
      <c r="R91" s="15">
        <f t="shared" si="5"/>
        <v>41427.752222222225</v>
      </c>
      <c r="S91">
        <f t="shared" si="7"/>
        <v>2013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8265</v>
      </c>
      <c r="O92" t="s">
        <v>8267</v>
      </c>
      <c r="P92">
        <f t="shared" si="6"/>
        <v>31.38</v>
      </c>
      <c r="Q92" s="15">
        <f t="shared" si="4"/>
        <v>40706.297442129631</v>
      </c>
      <c r="R92" s="15">
        <f t="shared" si="5"/>
        <v>40736.297442129631</v>
      </c>
      <c r="S92">
        <f t="shared" si="7"/>
        <v>2011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8265</v>
      </c>
      <c r="O93" t="s">
        <v>8267</v>
      </c>
      <c r="P93">
        <f t="shared" si="6"/>
        <v>78.260000000000005</v>
      </c>
      <c r="Q93" s="15">
        <f t="shared" si="4"/>
        <v>40619.402361111112</v>
      </c>
      <c r="R93" s="15">
        <f t="shared" si="5"/>
        <v>40680.402361111112</v>
      </c>
      <c r="S93">
        <f t="shared" si="7"/>
        <v>2011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8265</v>
      </c>
      <c r="O94" t="s">
        <v>8267</v>
      </c>
      <c r="P94">
        <f t="shared" si="6"/>
        <v>122.33</v>
      </c>
      <c r="Q94" s="15">
        <f t="shared" si="4"/>
        <v>42721.198877314819</v>
      </c>
      <c r="R94" s="15">
        <f t="shared" si="5"/>
        <v>42767.333333333328</v>
      </c>
      <c r="S94">
        <f t="shared" si="7"/>
        <v>2016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8265</v>
      </c>
      <c r="O95" t="s">
        <v>8267</v>
      </c>
      <c r="P95">
        <f t="shared" si="6"/>
        <v>73.73</v>
      </c>
      <c r="Q95" s="15">
        <f t="shared" si="4"/>
        <v>41065.858067129629</v>
      </c>
      <c r="R95" s="15">
        <f t="shared" si="5"/>
        <v>41093.875</v>
      </c>
      <c r="S95">
        <f t="shared" si="7"/>
        <v>2012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8265</v>
      </c>
      <c r="O96" t="s">
        <v>8267</v>
      </c>
      <c r="P96">
        <f t="shared" si="6"/>
        <v>21.67</v>
      </c>
      <c r="Q96" s="15">
        <f t="shared" si="4"/>
        <v>41716.717847222222</v>
      </c>
      <c r="R96" s="15">
        <f t="shared" si="5"/>
        <v>41736.717847222222</v>
      </c>
      <c r="S96">
        <f t="shared" si="7"/>
        <v>2014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8265</v>
      </c>
      <c r="O97" t="s">
        <v>8267</v>
      </c>
      <c r="P97">
        <f t="shared" si="6"/>
        <v>21.9</v>
      </c>
      <c r="Q97" s="15">
        <f t="shared" si="4"/>
        <v>40935.005104166667</v>
      </c>
      <c r="R97" s="15">
        <f t="shared" si="5"/>
        <v>40965.005104166667</v>
      </c>
      <c r="S97">
        <f t="shared" si="7"/>
        <v>2012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8265</v>
      </c>
      <c r="O98" t="s">
        <v>8267</v>
      </c>
      <c r="P98">
        <f t="shared" si="6"/>
        <v>50.59</v>
      </c>
      <c r="Q98" s="15">
        <f t="shared" si="4"/>
        <v>40324.662511574075</v>
      </c>
      <c r="R98" s="15">
        <f t="shared" si="5"/>
        <v>40391.125</v>
      </c>
      <c r="S98">
        <f t="shared" si="7"/>
        <v>2010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8265</v>
      </c>
      <c r="O99" t="s">
        <v>8267</v>
      </c>
      <c r="P99">
        <f t="shared" si="6"/>
        <v>53.13</v>
      </c>
      <c r="Q99" s="15">
        <f t="shared" si="4"/>
        <v>40706.135208333333</v>
      </c>
      <c r="R99" s="15">
        <f t="shared" si="5"/>
        <v>40736.135208333333</v>
      </c>
      <c r="S99">
        <f t="shared" si="7"/>
        <v>2011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8265</v>
      </c>
      <c r="O100" t="s">
        <v>8267</v>
      </c>
      <c r="P100">
        <f t="shared" si="6"/>
        <v>56.67</v>
      </c>
      <c r="Q100" s="15">
        <f t="shared" si="4"/>
        <v>41214.79483796296</v>
      </c>
      <c r="R100" s="15">
        <f t="shared" si="5"/>
        <v>41250.979166666664</v>
      </c>
      <c r="S100">
        <f t="shared" si="7"/>
        <v>2012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8265</v>
      </c>
      <c r="O101" t="s">
        <v>8267</v>
      </c>
      <c r="P101">
        <f t="shared" si="6"/>
        <v>40.78</v>
      </c>
      <c r="Q101" s="15">
        <f t="shared" si="4"/>
        <v>41631.902766203704</v>
      </c>
      <c r="R101" s="15">
        <f t="shared" si="5"/>
        <v>41661.902766203704</v>
      </c>
      <c r="S101">
        <f t="shared" si="7"/>
        <v>2013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8265</v>
      </c>
      <c r="O102" t="s">
        <v>8267</v>
      </c>
      <c r="P102">
        <f t="shared" si="6"/>
        <v>192.31</v>
      </c>
      <c r="Q102" s="15">
        <f t="shared" si="4"/>
        <v>41197.753310185188</v>
      </c>
      <c r="R102" s="15">
        <f t="shared" si="5"/>
        <v>41217.794976851852</v>
      </c>
      <c r="S102">
        <f t="shared" si="7"/>
        <v>2012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8265</v>
      </c>
      <c r="O103" t="s">
        <v>8267</v>
      </c>
      <c r="P103">
        <f t="shared" si="6"/>
        <v>100</v>
      </c>
      <c r="Q103" s="15">
        <f t="shared" si="4"/>
        <v>41274.776736111111</v>
      </c>
      <c r="R103" s="15">
        <f t="shared" si="5"/>
        <v>41298.776736111111</v>
      </c>
      <c r="S103">
        <f t="shared" si="7"/>
        <v>2012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8265</v>
      </c>
      <c r="O104" t="s">
        <v>8267</v>
      </c>
      <c r="P104">
        <f t="shared" si="6"/>
        <v>117.92</v>
      </c>
      <c r="Q104" s="15">
        <f t="shared" si="4"/>
        <v>40505.131168981483</v>
      </c>
      <c r="R104" s="15">
        <f t="shared" si="5"/>
        <v>40535.131168981483</v>
      </c>
      <c r="S104">
        <f t="shared" si="7"/>
        <v>2010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8265</v>
      </c>
      <c r="O105" t="s">
        <v>8267</v>
      </c>
      <c r="P105">
        <f t="shared" si="6"/>
        <v>27.9</v>
      </c>
      <c r="Q105" s="15">
        <f t="shared" si="4"/>
        <v>41682.805902777778</v>
      </c>
      <c r="R105" s="15">
        <f t="shared" si="5"/>
        <v>41705.805902777778</v>
      </c>
      <c r="S105">
        <f t="shared" si="7"/>
        <v>2014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8265</v>
      </c>
      <c r="O106" t="s">
        <v>8267</v>
      </c>
      <c r="P106">
        <f t="shared" si="6"/>
        <v>60</v>
      </c>
      <c r="Q106" s="15">
        <f t="shared" si="4"/>
        <v>40612.695208333331</v>
      </c>
      <c r="R106" s="15">
        <f t="shared" si="5"/>
        <v>40636.041666666664</v>
      </c>
      <c r="S106">
        <f t="shared" si="7"/>
        <v>2011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8265</v>
      </c>
      <c r="O107" t="s">
        <v>8267</v>
      </c>
      <c r="P107">
        <f t="shared" si="6"/>
        <v>39.380000000000003</v>
      </c>
      <c r="Q107" s="15">
        <f t="shared" si="4"/>
        <v>42485.724768518514</v>
      </c>
      <c r="R107" s="15">
        <f t="shared" si="5"/>
        <v>42504</v>
      </c>
      <c r="S107">
        <f t="shared" si="7"/>
        <v>2016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8265</v>
      </c>
      <c r="O108" t="s">
        <v>8267</v>
      </c>
      <c r="P108">
        <f t="shared" si="6"/>
        <v>186.11</v>
      </c>
      <c r="Q108" s="15">
        <f t="shared" si="4"/>
        <v>40987.776631944449</v>
      </c>
      <c r="R108" s="15">
        <f t="shared" si="5"/>
        <v>41001.776631944449</v>
      </c>
      <c r="S108">
        <f t="shared" si="7"/>
        <v>2012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8265</v>
      </c>
      <c r="O109" t="s">
        <v>8267</v>
      </c>
      <c r="P109">
        <f t="shared" si="6"/>
        <v>111.38</v>
      </c>
      <c r="Q109" s="15">
        <f t="shared" si="4"/>
        <v>40635.982488425929</v>
      </c>
      <c r="R109" s="15">
        <f t="shared" si="5"/>
        <v>40657.982488425929</v>
      </c>
      <c r="S109">
        <f t="shared" si="7"/>
        <v>2011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8265</v>
      </c>
      <c r="O110" t="s">
        <v>8267</v>
      </c>
      <c r="P110">
        <f t="shared" si="6"/>
        <v>78.72</v>
      </c>
      <c r="Q110" s="15">
        <f t="shared" si="4"/>
        <v>41365.613078703704</v>
      </c>
      <c r="R110" s="15">
        <f t="shared" si="5"/>
        <v>41425.613078703704</v>
      </c>
      <c r="S110">
        <f t="shared" si="7"/>
        <v>2013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8265</v>
      </c>
      <c r="O111" t="s">
        <v>8267</v>
      </c>
      <c r="P111">
        <f t="shared" si="6"/>
        <v>46.7</v>
      </c>
      <c r="Q111" s="15">
        <f t="shared" si="4"/>
        <v>40570.025810185187</v>
      </c>
      <c r="R111" s="15">
        <f t="shared" si="5"/>
        <v>40600.025810185187</v>
      </c>
      <c r="S111">
        <f t="shared" si="7"/>
        <v>2011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8265</v>
      </c>
      <c r="O112" t="s">
        <v>8267</v>
      </c>
      <c r="P112">
        <f t="shared" si="6"/>
        <v>65.38</v>
      </c>
      <c r="Q112" s="15">
        <f t="shared" si="4"/>
        <v>41557.949687500004</v>
      </c>
      <c r="R112" s="15">
        <f t="shared" si="5"/>
        <v>41592.249305555553</v>
      </c>
      <c r="S112">
        <f t="shared" si="7"/>
        <v>2013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8265</v>
      </c>
      <c r="O113" t="s">
        <v>8267</v>
      </c>
      <c r="P113">
        <f t="shared" si="6"/>
        <v>102.08</v>
      </c>
      <c r="Q113" s="15">
        <f t="shared" si="4"/>
        <v>42125.333182870367</v>
      </c>
      <c r="R113" s="15">
        <f t="shared" si="5"/>
        <v>42155.333182870367</v>
      </c>
      <c r="S113">
        <f t="shared" si="7"/>
        <v>2015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8265</v>
      </c>
      <c r="O114" t="s">
        <v>8267</v>
      </c>
      <c r="P114">
        <f t="shared" si="6"/>
        <v>64.2</v>
      </c>
      <c r="Q114" s="15">
        <f t="shared" si="4"/>
        <v>41718.043032407404</v>
      </c>
      <c r="R114" s="15">
        <f t="shared" si="5"/>
        <v>41742.083333333336</v>
      </c>
      <c r="S114">
        <f t="shared" si="7"/>
        <v>2014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8265</v>
      </c>
      <c r="O115" t="s">
        <v>8267</v>
      </c>
      <c r="P115">
        <f t="shared" si="6"/>
        <v>90.38</v>
      </c>
      <c r="Q115" s="15">
        <f t="shared" si="4"/>
        <v>40753.758425925924</v>
      </c>
      <c r="R115" s="15">
        <f t="shared" si="5"/>
        <v>40761.625</v>
      </c>
      <c r="S115">
        <f t="shared" si="7"/>
        <v>2011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8265</v>
      </c>
      <c r="O116" t="s">
        <v>8267</v>
      </c>
      <c r="P116">
        <f t="shared" si="6"/>
        <v>88.57</v>
      </c>
      <c r="Q116" s="15">
        <f t="shared" si="4"/>
        <v>40861.27416666667</v>
      </c>
      <c r="R116" s="15">
        <f t="shared" si="5"/>
        <v>40921.27416666667</v>
      </c>
      <c r="S116">
        <f t="shared" si="7"/>
        <v>2011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8265</v>
      </c>
      <c r="O117" t="s">
        <v>8267</v>
      </c>
      <c r="P117">
        <f t="shared" si="6"/>
        <v>28.73</v>
      </c>
      <c r="Q117" s="15">
        <f t="shared" si="4"/>
        <v>40918.738935185182</v>
      </c>
      <c r="R117" s="15">
        <f t="shared" si="5"/>
        <v>40943.738935185182</v>
      </c>
      <c r="S117">
        <f t="shared" si="7"/>
        <v>2012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8265</v>
      </c>
      <c r="O118" t="s">
        <v>8267</v>
      </c>
      <c r="P118">
        <f t="shared" si="6"/>
        <v>69.790000000000006</v>
      </c>
      <c r="Q118" s="15">
        <f t="shared" si="4"/>
        <v>40595.497164351851</v>
      </c>
      <c r="R118" s="15">
        <f t="shared" si="5"/>
        <v>40641.455497685187</v>
      </c>
      <c r="S118">
        <f t="shared" si="7"/>
        <v>2011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8265</v>
      </c>
      <c r="O119" t="s">
        <v>8267</v>
      </c>
      <c r="P119">
        <f t="shared" si="6"/>
        <v>167.49</v>
      </c>
      <c r="Q119" s="15">
        <f t="shared" si="4"/>
        <v>40248.834999999999</v>
      </c>
      <c r="R119" s="15">
        <f t="shared" si="5"/>
        <v>40338.791666666664</v>
      </c>
      <c r="S119">
        <f t="shared" si="7"/>
        <v>2010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8265</v>
      </c>
      <c r="O120" t="s">
        <v>8267</v>
      </c>
      <c r="P120">
        <f t="shared" si="6"/>
        <v>144.91</v>
      </c>
      <c r="Q120" s="15">
        <f t="shared" si="4"/>
        <v>40723.053657407407</v>
      </c>
      <c r="R120" s="15">
        <f t="shared" si="5"/>
        <v>40753.053657407407</v>
      </c>
      <c r="S120">
        <f t="shared" si="7"/>
        <v>2011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8265</v>
      </c>
      <c r="O121" t="s">
        <v>8267</v>
      </c>
      <c r="P121">
        <f t="shared" si="6"/>
        <v>91.84</v>
      </c>
      <c r="Q121" s="15">
        <f t="shared" si="4"/>
        <v>40739.069282407407</v>
      </c>
      <c r="R121" s="15">
        <f t="shared" si="5"/>
        <v>40768.958333333336</v>
      </c>
      <c r="S121">
        <f t="shared" si="7"/>
        <v>2011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8265</v>
      </c>
      <c r="O122" t="s">
        <v>8268</v>
      </c>
      <c r="P122">
        <f t="shared" si="6"/>
        <v>10</v>
      </c>
      <c r="Q122" s="15">
        <f t="shared" si="4"/>
        <v>42616.049849537041</v>
      </c>
      <c r="R122" s="15">
        <f t="shared" si="5"/>
        <v>42646.049849537041</v>
      </c>
      <c r="S122">
        <f t="shared" si="7"/>
        <v>2016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8265</v>
      </c>
      <c r="O123" t="s">
        <v>8268</v>
      </c>
      <c r="P123">
        <f t="shared" si="6"/>
        <v>1</v>
      </c>
      <c r="Q123" s="15">
        <f t="shared" si="4"/>
        <v>42096.704976851848</v>
      </c>
      <c r="R123" s="15">
        <f t="shared" si="5"/>
        <v>42112.427777777775</v>
      </c>
      <c r="S123">
        <f t="shared" si="7"/>
        <v>2015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8265</v>
      </c>
      <c r="O124" t="s">
        <v>8268</v>
      </c>
      <c r="P124">
        <f t="shared" si="6"/>
        <v>0</v>
      </c>
      <c r="Q124" s="15">
        <f t="shared" si="4"/>
        <v>42593.431793981479</v>
      </c>
      <c r="R124" s="15">
        <f t="shared" si="5"/>
        <v>42653.431793981479</v>
      </c>
      <c r="S124">
        <f t="shared" si="7"/>
        <v>2016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8265</v>
      </c>
      <c r="O125" t="s">
        <v>8268</v>
      </c>
      <c r="P125">
        <f t="shared" si="6"/>
        <v>25.17</v>
      </c>
      <c r="Q125" s="15">
        <f t="shared" si="4"/>
        <v>41904.781990740739</v>
      </c>
      <c r="R125" s="15">
        <f t="shared" si="5"/>
        <v>41940.916666666664</v>
      </c>
      <c r="S125">
        <f t="shared" si="7"/>
        <v>2014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8265</v>
      </c>
      <c r="O126" t="s">
        <v>8268</v>
      </c>
      <c r="P126">
        <f t="shared" si="6"/>
        <v>0</v>
      </c>
      <c r="Q126" s="15">
        <f t="shared" si="4"/>
        <v>42114.928726851853</v>
      </c>
      <c r="R126" s="15">
        <f t="shared" si="5"/>
        <v>42139.928726851853</v>
      </c>
      <c r="S126">
        <f t="shared" si="7"/>
        <v>2015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8265</v>
      </c>
      <c r="O127" t="s">
        <v>8268</v>
      </c>
      <c r="P127">
        <f t="shared" si="6"/>
        <v>11.67</v>
      </c>
      <c r="Q127" s="15">
        <f t="shared" si="4"/>
        <v>42709.993981481486</v>
      </c>
      <c r="R127" s="15">
        <f t="shared" si="5"/>
        <v>42769.993981481486</v>
      </c>
      <c r="S127">
        <f t="shared" si="7"/>
        <v>2016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8265</v>
      </c>
      <c r="O128" t="s">
        <v>8268</v>
      </c>
      <c r="P128">
        <f t="shared" si="6"/>
        <v>106.69</v>
      </c>
      <c r="Q128" s="15">
        <f t="shared" si="4"/>
        <v>42135.589548611111</v>
      </c>
      <c r="R128" s="15">
        <f t="shared" si="5"/>
        <v>42166.083333333328</v>
      </c>
      <c r="S128">
        <f t="shared" si="7"/>
        <v>2015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8265</v>
      </c>
      <c r="O129" t="s">
        <v>8268</v>
      </c>
      <c r="P129">
        <f t="shared" si="6"/>
        <v>47.5</v>
      </c>
      <c r="Q129" s="15">
        <f t="shared" si="4"/>
        <v>42067.62431712963</v>
      </c>
      <c r="R129" s="15">
        <f t="shared" si="5"/>
        <v>42097.582650462966</v>
      </c>
      <c r="S129">
        <f t="shared" si="7"/>
        <v>2015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8265</v>
      </c>
      <c r="O130" t="s">
        <v>8268</v>
      </c>
      <c r="P130">
        <f t="shared" si="6"/>
        <v>311.17</v>
      </c>
      <c r="Q130" s="15">
        <f t="shared" ref="Q130:Q193" si="8">(((J130/60)/60)/24+(DATE(1970,1,1)))</f>
        <v>42628.22792824074</v>
      </c>
      <c r="R130" s="15">
        <f t="shared" ref="R130:R193" si="9">(((I130/60)/60)/24)+DATE(1970,1,1)</f>
        <v>42663.22792824074</v>
      </c>
      <c r="S130">
        <f t="shared" si="7"/>
        <v>2016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8265</v>
      </c>
      <c r="O131" t="s">
        <v>8268</v>
      </c>
      <c r="P131">
        <f t="shared" ref="P131:P194" si="10">IFERROR(ROUND(E131/L131,2),0)</f>
        <v>0</v>
      </c>
      <c r="Q131" s="15">
        <f t="shared" si="8"/>
        <v>41882.937303240738</v>
      </c>
      <c r="R131" s="15">
        <f t="shared" si="9"/>
        <v>41942.937303240738</v>
      </c>
      <c r="S131">
        <f t="shared" ref="S131:S194" si="11">YEAR(Q131)</f>
        <v>2014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8265</v>
      </c>
      <c r="O132" t="s">
        <v>8268</v>
      </c>
      <c r="P132">
        <f t="shared" si="10"/>
        <v>0</v>
      </c>
      <c r="Q132" s="15">
        <f t="shared" si="8"/>
        <v>41778.915416666663</v>
      </c>
      <c r="R132" s="15">
        <f t="shared" si="9"/>
        <v>41806.844444444447</v>
      </c>
      <c r="S132">
        <f t="shared" si="11"/>
        <v>2014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8265</v>
      </c>
      <c r="O133" t="s">
        <v>8268</v>
      </c>
      <c r="P133">
        <f t="shared" si="10"/>
        <v>0</v>
      </c>
      <c r="Q133" s="15">
        <f t="shared" si="8"/>
        <v>42541.837511574078</v>
      </c>
      <c r="R133" s="15">
        <f t="shared" si="9"/>
        <v>42557</v>
      </c>
      <c r="S133">
        <f t="shared" si="11"/>
        <v>2016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8265</v>
      </c>
      <c r="O134" t="s">
        <v>8268</v>
      </c>
      <c r="P134">
        <f t="shared" si="10"/>
        <v>94.51</v>
      </c>
      <c r="Q134" s="15">
        <f t="shared" si="8"/>
        <v>41905.812581018516</v>
      </c>
      <c r="R134" s="15">
        <f t="shared" si="9"/>
        <v>41950.854247685187</v>
      </c>
      <c r="S134">
        <f t="shared" si="11"/>
        <v>2014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8265</v>
      </c>
      <c r="O135" t="s">
        <v>8268</v>
      </c>
      <c r="P135">
        <f t="shared" si="10"/>
        <v>0</v>
      </c>
      <c r="Q135" s="15">
        <f t="shared" si="8"/>
        <v>42491.80768518518</v>
      </c>
      <c r="R135" s="15">
        <f t="shared" si="9"/>
        <v>42521.729861111111</v>
      </c>
      <c r="S135">
        <f t="shared" si="11"/>
        <v>2016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8265</v>
      </c>
      <c r="O136" t="s">
        <v>8268</v>
      </c>
      <c r="P136">
        <f t="shared" si="10"/>
        <v>0</v>
      </c>
      <c r="Q136" s="15">
        <f t="shared" si="8"/>
        <v>42221.909930555557</v>
      </c>
      <c r="R136" s="15">
        <f t="shared" si="9"/>
        <v>42251.708333333328</v>
      </c>
      <c r="S136">
        <f t="shared" si="11"/>
        <v>2015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8265</v>
      </c>
      <c r="O137" t="s">
        <v>8268</v>
      </c>
      <c r="P137">
        <f t="shared" si="10"/>
        <v>80.599999999999994</v>
      </c>
      <c r="Q137" s="15">
        <f t="shared" si="8"/>
        <v>41788.381909722222</v>
      </c>
      <c r="R137" s="15">
        <f t="shared" si="9"/>
        <v>41821.791666666664</v>
      </c>
      <c r="S137">
        <f t="shared" si="11"/>
        <v>2014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8265</v>
      </c>
      <c r="O138" t="s">
        <v>8268</v>
      </c>
      <c r="P138">
        <f t="shared" si="10"/>
        <v>0</v>
      </c>
      <c r="Q138" s="15">
        <f t="shared" si="8"/>
        <v>42096.410115740742</v>
      </c>
      <c r="R138" s="15">
        <f t="shared" si="9"/>
        <v>42140.427777777775</v>
      </c>
      <c r="S138">
        <f t="shared" si="11"/>
        <v>2015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8265</v>
      </c>
      <c r="O139" t="s">
        <v>8268</v>
      </c>
      <c r="P139">
        <f t="shared" si="10"/>
        <v>0</v>
      </c>
      <c r="Q139" s="15">
        <f t="shared" si="8"/>
        <v>42239.573993055557</v>
      </c>
      <c r="R139" s="15">
        <f t="shared" si="9"/>
        <v>42289.573993055557</v>
      </c>
      <c r="S139">
        <f t="shared" si="11"/>
        <v>2015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8265</v>
      </c>
      <c r="O140" t="s">
        <v>8268</v>
      </c>
      <c r="P140">
        <f t="shared" si="10"/>
        <v>81.239999999999995</v>
      </c>
      <c r="Q140" s="15">
        <f t="shared" si="8"/>
        <v>42186.257418981477</v>
      </c>
      <c r="R140" s="15">
        <f t="shared" si="9"/>
        <v>42217.207638888889</v>
      </c>
      <c r="S140">
        <f t="shared" si="11"/>
        <v>2015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8265</v>
      </c>
      <c r="O141" t="s">
        <v>8268</v>
      </c>
      <c r="P141">
        <f t="shared" si="10"/>
        <v>500</v>
      </c>
      <c r="Q141" s="15">
        <f t="shared" si="8"/>
        <v>42187.920972222222</v>
      </c>
      <c r="R141" s="15">
        <f t="shared" si="9"/>
        <v>42197.920972222222</v>
      </c>
      <c r="S141">
        <f t="shared" si="11"/>
        <v>2015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8265</v>
      </c>
      <c r="O142" t="s">
        <v>8268</v>
      </c>
      <c r="P142">
        <f t="shared" si="10"/>
        <v>0</v>
      </c>
      <c r="Q142" s="15">
        <f t="shared" si="8"/>
        <v>42053.198287037041</v>
      </c>
      <c r="R142" s="15">
        <f t="shared" si="9"/>
        <v>42083.15662037037</v>
      </c>
      <c r="S142">
        <f t="shared" si="11"/>
        <v>2015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8265</v>
      </c>
      <c r="O143" t="s">
        <v>8268</v>
      </c>
      <c r="P143">
        <f t="shared" si="10"/>
        <v>46.18</v>
      </c>
      <c r="Q143" s="15">
        <f t="shared" si="8"/>
        <v>42110.153043981481</v>
      </c>
      <c r="R143" s="15">
        <f t="shared" si="9"/>
        <v>42155.153043981481</v>
      </c>
      <c r="S143">
        <f t="shared" si="11"/>
        <v>2015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8265</v>
      </c>
      <c r="O144" t="s">
        <v>8268</v>
      </c>
      <c r="P144">
        <f t="shared" si="10"/>
        <v>10</v>
      </c>
      <c r="Q144" s="15">
        <f t="shared" si="8"/>
        <v>41938.893263888887</v>
      </c>
      <c r="R144" s="15">
        <f t="shared" si="9"/>
        <v>41959.934930555552</v>
      </c>
      <c r="S144">
        <f t="shared" si="11"/>
        <v>2014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8265</v>
      </c>
      <c r="O145" t="s">
        <v>8268</v>
      </c>
      <c r="P145">
        <f t="shared" si="10"/>
        <v>0</v>
      </c>
      <c r="Q145" s="15">
        <f t="shared" si="8"/>
        <v>42559.064143518524</v>
      </c>
      <c r="R145" s="15">
        <f t="shared" si="9"/>
        <v>42616.246527777781</v>
      </c>
      <c r="S145">
        <f t="shared" si="11"/>
        <v>2016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8265</v>
      </c>
      <c r="O146" t="s">
        <v>8268</v>
      </c>
      <c r="P146">
        <f t="shared" si="10"/>
        <v>55.95</v>
      </c>
      <c r="Q146" s="15">
        <f t="shared" si="8"/>
        <v>42047.762407407412</v>
      </c>
      <c r="R146" s="15">
        <f t="shared" si="9"/>
        <v>42107.72074074074</v>
      </c>
      <c r="S146">
        <f t="shared" si="11"/>
        <v>2015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8265</v>
      </c>
      <c r="O147" t="s">
        <v>8268</v>
      </c>
      <c r="P147">
        <f t="shared" si="10"/>
        <v>37.56</v>
      </c>
      <c r="Q147" s="15">
        <f t="shared" si="8"/>
        <v>42200.542268518519</v>
      </c>
      <c r="R147" s="15">
        <f t="shared" si="9"/>
        <v>42227.542268518519</v>
      </c>
      <c r="S147">
        <f t="shared" si="11"/>
        <v>2015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8265</v>
      </c>
      <c r="O148" t="s">
        <v>8268</v>
      </c>
      <c r="P148">
        <f t="shared" si="10"/>
        <v>38.33</v>
      </c>
      <c r="Q148" s="15">
        <f t="shared" si="8"/>
        <v>42693.016180555554</v>
      </c>
      <c r="R148" s="15">
        <f t="shared" si="9"/>
        <v>42753.016180555554</v>
      </c>
      <c r="S148">
        <f t="shared" si="11"/>
        <v>2016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8265</v>
      </c>
      <c r="O149" t="s">
        <v>8268</v>
      </c>
      <c r="P149">
        <f t="shared" si="10"/>
        <v>0</v>
      </c>
      <c r="Q149" s="15">
        <f t="shared" si="8"/>
        <v>41969.767824074079</v>
      </c>
      <c r="R149" s="15">
        <f t="shared" si="9"/>
        <v>42012.762499999997</v>
      </c>
      <c r="S149">
        <f t="shared" si="11"/>
        <v>2014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8265</v>
      </c>
      <c r="O150" t="s">
        <v>8268</v>
      </c>
      <c r="P150">
        <f t="shared" si="10"/>
        <v>20</v>
      </c>
      <c r="Q150" s="15">
        <f t="shared" si="8"/>
        <v>42397.281666666662</v>
      </c>
      <c r="R150" s="15">
        <f t="shared" si="9"/>
        <v>42427.281666666662</v>
      </c>
      <c r="S150">
        <f t="shared" si="11"/>
        <v>2016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8265</v>
      </c>
      <c r="O151" t="s">
        <v>8268</v>
      </c>
      <c r="P151">
        <f t="shared" si="10"/>
        <v>15.33</v>
      </c>
      <c r="Q151" s="15">
        <f t="shared" si="8"/>
        <v>41968.172106481477</v>
      </c>
      <c r="R151" s="15">
        <f t="shared" si="9"/>
        <v>41998.333333333328</v>
      </c>
      <c r="S151">
        <f t="shared" si="11"/>
        <v>2014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8265</v>
      </c>
      <c r="O152" t="s">
        <v>8268</v>
      </c>
      <c r="P152">
        <f t="shared" si="10"/>
        <v>449.43</v>
      </c>
      <c r="Q152" s="15">
        <f t="shared" si="8"/>
        <v>42090.161828703705</v>
      </c>
      <c r="R152" s="15">
        <f t="shared" si="9"/>
        <v>42150.161828703705</v>
      </c>
      <c r="S152">
        <f t="shared" si="11"/>
        <v>2015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8265</v>
      </c>
      <c r="O153" t="s">
        <v>8268</v>
      </c>
      <c r="P153">
        <f t="shared" si="10"/>
        <v>28</v>
      </c>
      <c r="Q153" s="15">
        <f t="shared" si="8"/>
        <v>42113.550821759258</v>
      </c>
      <c r="R153" s="15">
        <f t="shared" si="9"/>
        <v>42173.550821759258</v>
      </c>
      <c r="S153">
        <f t="shared" si="11"/>
        <v>2015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8265</v>
      </c>
      <c r="O154" t="s">
        <v>8268</v>
      </c>
      <c r="P154">
        <f t="shared" si="10"/>
        <v>15</v>
      </c>
      <c r="Q154" s="15">
        <f t="shared" si="8"/>
        <v>41875.077546296299</v>
      </c>
      <c r="R154" s="15">
        <f t="shared" si="9"/>
        <v>41905.077546296299</v>
      </c>
      <c r="S154">
        <f t="shared" si="11"/>
        <v>2014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8265</v>
      </c>
      <c r="O155" t="s">
        <v>8268</v>
      </c>
      <c r="P155">
        <f t="shared" si="10"/>
        <v>35.9</v>
      </c>
      <c r="Q155" s="15">
        <f t="shared" si="8"/>
        <v>41933.586157407408</v>
      </c>
      <c r="R155" s="15">
        <f t="shared" si="9"/>
        <v>41975.627824074079</v>
      </c>
      <c r="S155">
        <f t="shared" si="11"/>
        <v>2014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8265</v>
      </c>
      <c r="O156" t="s">
        <v>8268</v>
      </c>
      <c r="P156">
        <f t="shared" si="10"/>
        <v>13.33</v>
      </c>
      <c r="Q156" s="15">
        <f t="shared" si="8"/>
        <v>42115.547395833331</v>
      </c>
      <c r="R156" s="15">
        <f t="shared" si="9"/>
        <v>42158.547395833331</v>
      </c>
      <c r="S156">
        <f t="shared" si="11"/>
        <v>2015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8265</v>
      </c>
      <c r="O157" t="s">
        <v>8268</v>
      </c>
      <c r="P157">
        <f t="shared" si="10"/>
        <v>20.25</v>
      </c>
      <c r="Q157" s="15">
        <f t="shared" si="8"/>
        <v>42168.559432870374</v>
      </c>
      <c r="R157" s="15">
        <f t="shared" si="9"/>
        <v>42208.559432870374</v>
      </c>
      <c r="S157">
        <f t="shared" si="11"/>
        <v>2015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8265</v>
      </c>
      <c r="O158" t="s">
        <v>8268</v>
      </c>
      <c r="P158">
        <f t="shared" si="10"/>
        <v>119</v>
      </c>
      <c r="Q158" s="15">
        <f t="shared" si="8"/>
        <v>41794.124953703707</v>
      </c>
      <c r="R158" s="15">
        <f t="shared" si="9"/>
        <v>41854.124953703707</v>
      </c>
      <c r="S158">
        <f t="shared" si="11"/>
        <v>2014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8265</v>
      </c>
      <c r="O159" t="s">
        <v>8268</v>
      </c>
      <c r="P159">
        <f t="shared" si="10"/>
        <v>4</v>
      </c>
      <c r="Q159" s="15">
        <f t="shared" si="8"/>
        <v>42396.911712962959</v>
      </c>
      <c r="R159" s="15">
        <f t="shared" si="9"/>
        <v>42426.911712962959</v>
      </c>
      <c r="S159">
        <f t="shared" si="11"/>
        <v>2016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8265</v>
      </c>
      <c r="O160" t="s">
        <v>8268</v>
      </c>
      <c r="P160">
        <f t="shared" si="10"/>
        <v>0</v>
      </c>
      <c r="Q160" s="15">
        <f t="shared" si="8"/>
        <v>41904.07671296296</v>
      </c>
      <c r="R160" s="15">
        <f t="shared" si="9"/>
        <v>41934.07671296296</v>
      </c>
      <c r="S160">
        <f t="shared" si="11"/>
        <v>2014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8265</v>
      </c>
      <c r="O161" t="s">
        <v>8268</v>
      </c>
      <c r="P161">
        <f t="shared" si="10"/>
        <v>10</v>
      </c>
      <c r="Q161" s="15">
        <f t="shared" si="8"/>
        <v>42514.434548611112</v>
      </c>
      <c r="R161" s="15">
        <f t="shared" si="9"/>
        <v>42554.434548611112</v>
      </c>
      <c r="S161">
        <f t="shared" si="11"/>
        <v>2016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8265</v>
      </c>
      <c r="O162" t="s">
        <v>8269</v>
      </c>
      <c r="P162">
        <f t="shared" si="10"/>
        <v>0</v>
      </c>
      <c r="Q162" s="15">
        <f t="shared" si="8"/>
        <v>42171.913090277783</v>
      </c>
      <c r="R162" s="15">
        <f t="shared" si="9"/>
        <v>42231.913090277783</v>
      </c>
      <c r="S162">
        <f t="shared" si="11"/>
        <v>2015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8265</v>
      </c>
      <c r="O163" t="s">
        <v>8269</v>
      </c>
      <c r="P163">
        <f t="shared" si="10"/>
        <v>5</v>
      </c>
      <c r="Q163" s="15">
        <f t="shared" si="8"/>
        <v>41792.687442129631</v>
      </c>
      <c r="R163" s="15">
        <f t="shared" si="9"/>
        <v>41822.687442129631</v>
      </c>
      <c r="S163">
        <f t="shared" si="11"/>
        <v>2014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8265</v>
      </c>
      <c r="O164" t="s">
        <v>8269</v>
      </c>
      <c r="P164">
        <f t="shared" si="10"/>
        <v>43.5</v>
      </c>
      <c r="Q164" s="15">
        <f t="shared" si="8"/>
        <v>41835.126805555556</v>
      </c>
      <c r="R164" s="15">
        <f t="shared" si="9"/>
        <v>41867.987500000003</v>
      </c>
      <c r="S164">
        <f t="shared" si="11"/>
        <v>2014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8265</v>
      </c>
      <c r="O165" t="s">
        <v>8269</v>
      </c>
      <c r="P165">
        <f t="shared" si="10"/>
        <v>0</v>
      </c>
      <c r="Q165" s="15">
        <f t="shared" si="8"/>
        <v>42243.961273148147</v>
      </c>
      <c r="R165" s="15">
        <f t="shared" si="9"/>
        <v>42278</v>
      </c>
      <c r="S165">
        <f t="shared" si="11"/>
        <v>2015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8265</v>
      </c>
      <c r="O166" t="s">
        <v>8269</v>
      </c>
      <c r="P166">
        <f t="shared" si="10"/>
        <v>91.43</v>
      </c>
      <c r="Q166" s="15">
        <f t="shared" si="8"/>
        <v>41841.762743055559</v>
      </c>
      <c r="R166" s="15">
        <f t="shared" si="9"/>
        <v>41901.762743055559</v>
      </c>
      <c r="S166">
        <f t="shared" si="11"/>
        <v>2014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8265</v>
      </c>
      <c r="O167" t="s">
        <v>8269</v>
      </c>
      <c r="P167">
        <f t="shared" si="10"/>
        <v>0</v>
      </c>
      <c r="Q167" s="15">
        <f t="shared" si="8"/>
        <v>42351.658842592587</v>
      </c>
      <c r="R167" s="15">
        <f t="shared" si="9"/>
        <v>42381.658842592587</v>
      </c>
      <c r="S167">
        <f t="shared" si="11"/>
        <v>2015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8265</v>
      </c>
      <c r="O168" t="s">
        <v>8269</v>
      </c>
      <c r="P168">
        <f t="shared" si="10"/>
        <v>3000</v>
      </c>
      <c r="Q168" s="15">
        <f t="shared" si="8"/>
        <v>42721.075949074075</v>
      </c>
      <c r="R168" s="15">
        <f t="shared" si="9"/>
        <v>42751.075949074075</v>
      </c>
      <c r="S168">
        <f t="shared" si="11"/>
        <v>2016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8265</v>
      </c>
      <c r="O169" t="s">
        <v>8269</v>
      </c>
      <c r="P169">
        <f t="shared" si="10"/>
        <v>5.5</v>
      </c>
      <c r="Q169" s="15">
        <f t="shared" si="8"/>
        <v>42160.927488425921</v>
      </c>
      <c r="R169" s="15">
        <f t="shared" si="9"/>
        <v>42220.927488425921</v>
      </c>
      <c r="S169">
        <f t="shared" si="11"/>
        <v>2015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8265</v>
      </c>
      <c r="O170" t="s">
        <v>8269</v>
      </c>
      <c r="P170">
        <f t="shared" si="10"/>
        <v>108.33</v>
      </c>
      <c r="Q170" s="15">
        <f t="shared" si="8"/>
        <v>42052.83530092593</v>
      </c>
      <c r="R170" s="15">
        <f t="shared" si="9"/>
        <v>42082.793634259258</v>
      </c>
      <c r="S170">
        <f t="shared" si="11"/>
        <v>2015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8265</v>
      </c>
      <c r="O171" t="s">
        <v>8269</v>
      </c>
      <c r="P171">
        <f t="shared" si="10"/>
        <v>56</v>
      </c>
      <c r="Q171" s="15">
        <f t="shared" si="8"/>
        <v>41900.505312499998</v>
      </c>
      <c r="R171" s="15">
        <f t="shared" si="9"/>
        <v>41930.505312499998</v>
      </c>
      <c r="S171">
        <f t="shared" si="11"/>
        <v>2014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8265</v>
      </c>
      <c r="O172" t="s">
        <v>8269</v>
      </c>
      <c r="P172">
        <f t="shared" si="10"/>
        <v>32.5</v>
      </c>
      <c r="Q172" s="15">
        <f t="shared" si="8"/>
        <v>42216.977812500001</v>
      </c>
      <c r="R172" s="15">
        <f t="shared" si="9"/>
        <v>42246.227777777778</v>
      </c>
      <c r="S172">
        <f t="shared" si="11"/>
        <v>2015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8265</v>
      </c>
      <c r="O173" t="s">
        <v>8269</v>
      </c>
      <c r="P173">
        <f t="shared" si="10"/>
        <v>1</v>
      </c>
      <c r="Q173" s="15">
        <f t="shared" si="8"/>
        <v>42534.180717592593</v>
      </c>
      <c r="R173" s="15">
        <f t="shared" si="9"/>
        <v>42594.180717592593</v>
      </c>
      <c r="S173">
        <f t="shared" si="11"/>
        <v>2016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8265</v>
      </c>
      <c r="O174" t="s">
        <v>8269</v>
      </c>
      <c r="P174">
        <f t="shared" si="10"/>
        <v>0</v>
      </c>
      <c r="Q174" s="15">
        <f t="shared" si="8"/>
        <v>42047.394942129627</v>
      </c>
      <c r="R174" s="15">
        <f t="shared" si="9"/>
        <v>42082.353275462956</v>
      </c>
      <c r="S174">
        <f t="shared" si="11"/>
        <v>2015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8265</v>
      </c>
      <c r="O175" t="s">
        <v>8269</v>
      </c>
      <c r="P175">
        <f t="shared" si="10"/>
        <v>0</v>
      </c>
      <c r="Q175" s="15">
        <f t="shared" si="8"/>
        <v>42033.573009259257</v>
      </c>
      <c r="R175" s="15">
        <f t="shared" si="9"/>
        <v>42063.573009259257</v>
      </c>
      <c r="S175">
        <f t="shared" si="11"/>
        <v>2015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8265</v>
      </c>
      <c r="O176" t="s">
        <v>8269</v>
      </c>
      <c r="P176">
        <f t="shared" si="10"/>
        <v>0</v>
      </c>
      <c r="Q176" s="15">
        <f t="shared" si="8"/>
        <v>42072.758981481486</v>
      </c>
      <c r="R176" s="15">
        <f t="shared" si="9"/>
        <v>42132.758981481486</v>
      </c>
      <c r="S176">
        <f t="shared" si="11"/>
        <v>2015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8265</v>
      </c>
      <c r="O177" t="s">
        <v>8269</v>
      </c>
      <c r="P177">
        <f t="shared" si="10"/>
        <v>49.88</v>
      </c>
      <c r="Q177" s="15">
        <f t="shared" si="8"/>
        <v>41855.777905092589</v>
      </c>
      <c r="R177" s="15">
        <f t="shared" si="9"/>
        <v>41880.777905092589</v>
      </c>
      <c r="S177">
        <f t="shared" si="11"/>
        <v>2014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8265</v>
      </c>
      <c r="O178" t="s">
        <v>8269</v>
      </c>
      <c r="P178">
        <f t="shared" si="10"/>
        <v>0</v>
      </c>
      <c r="Q178" s="15">
        <f t="shared" si="8"/>
        <v>42191.824062500003</v>
      </c>
      <c r="R178" s="15">
        <f t="shared" si="9"/>
        <v>42221.824062500003</v>
      </c>
      <c r="S178">
        <f t="shared" si="11"/>
        <v>2015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8265</v>
      </c>
      <c r="O179" t="s">
        <v>8269</v>
      </c>
      <c r="P179">
        <f t="shared" si="10"/>
        <v>25.71</v>
      </c>
      <c r="Q179" s="15">
        <f t="shared" si="8"/>
        <v>42070.047754629632</v>
      </c>
      <c r="R179" s="15">
        <f t="shared" si="9"/>
        <v>42087.00608796296</v>
      </c>
      <c r="S179">
        <f t="shared" si="11"/>
        <v>2015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8265</v>
      </c>
      <c r="O180" t="s">
        <v>8269</v>
      </c>
      <c r="P180">
        <f t="shared" si="10"/>
        <v>0</v>
      </c>
      <c r="Q180" s="15">
        <f t="shared" si="8"/>
        <v>42304.955381944441</v>
      </c>
      <c r="R180" s="15">
        <f t="shared" si="9"/>
        <v>42334.997048611112</v>
      </c>
      <c r="S180">
        <f t="shared" si="11"/>
        <v>2015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8265</v>
      </c>
      <c r="O181" t="s">
        <v>8269</v>
      </c>
      <c r="P181">
        <f t="shared" si="10"/>
        <v>100</v>
      </c>
      <c r="Q181" s="15">
        <f t="shared" si="8"/>
        <v>42403.080497685187</v>
      </c>
      <c r="R181" s="15">
        <f t="shared" si="9"/>
        <v>42433.080497685187</v>
      </c>
      <c r="S181">
        <f t="shared" si="11"/>
        <v>2016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8265</v>
      </c>
      <c r="O182" t="s">
        <v>8269</v>
      </c>
      <c r="P182">
        <f t="shared" si="10"/>
        <v>30.85</v>
      </c>
      <c r="Q182" s="15">
        <f t="shared" si="8"/>
        <v>42067.991238425922</v>
      </c>
      <c r="R182" s="15">
        <f t="shared" si="9"/>
        <v>42107.791666666672</v>
      </c>
      <c r="S182">
        <f t="shared" si="11"/>
        <v>2015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8265</v>
      </c>
      <c r="O183" t="s">
        <v>8269</v>
      </c>
      <c r="P183">
        <f t="shared" si="10"/>
        <v>180.5</v>
      </c>
      <c r="Q183" s="15">
        <f t="shared" si="8"/>
        <v>42147.741840277777</v>
      </c>
      <c r="R183" s="15">
        <f t="shared" si="9"/>
        <v>42177.741840277777</v>
      </c>
      <c r="S183">
        <f t="shared" si="11"/>
        <v>2015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8265</v>
      </c>
      <c r="O184" t="s">
        <v>8269</v>
      </c>
      <c r="P184">
        <f t="shared" si="10"/>
        <v>0</v>
      </c>
      <c r="Q184" s="15">
        <f t="shared" si="8"/>
        <v>42712.011944444443</v>
      </c>
      <c r="R184" s="15">
        <f t="shared" si="9"/>
        <v>42742.011944444443</v>
      </c>
      <c r="S184">
        <f t="shared" si="11"/>
        <v>2016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8265</v>
      </c>
      <c r="O185" t="s">
        <v>8269</v>
      </c>
      <c r="P185">
        <f t="shared" si="10"/>
        <v>373.5</v>
      </c>
      <c r="Q185" s="15">
        <f t="shared" si="8"/>
        <v>41939.810300925928</v>
      </c>
      <c r="R185" s="15">
        <f t="shared" si="9"/>
        <v>41969.851967592593</v>
      </c>
      <c r="S185">
        <f t="shared" si="11"/>
        <v>2014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8265</v>
      </c>
      <c r="O186" t="s">
        <v>8269</v>
      </c>
      <c r="P186">
        <f t="shared" si="10"/>
        <v>25.5</v>
      </c>
      <c r="Q186" s="15">
        <f t="shared" si="8"/>
        <v>41825.791226851856</v>
      </c>
      <c r="R186" s="15">
        <f t="shared" si="9"/>
        <v>41883.165972222225</v>
      </c>
      <c r="S186">
        <f t="shared" si="11"/>
        <v>2014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8265</v>
      </c>
      <c r="O187" t="s">
        <v>8269</v>
      </c>
      <c r="P187">
        <f t="shared" si="10"/>
        <v>220</v>
      </c>
      <c r="Q187" s="15">
        <f t="shared" si="8"/>
        <v>42570.91133101852</v>
      </c>
      <c r="R187" s="15">
        <f t="shared" si="9"/>
        <v>42600.91133101852</v>
      </c>
      <c r="S187">
        <f t="shared" si="11"/>
        <v>2016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8265</v>
      </c>
      <c r="O188" t="s">
        <v>8269</v>
      </c>
      <c r="P188">
        <f t="shared" si="10"/>
        <v>0</v>
      </c>
      <c r="Q188" s="15">
        <f t="shared" si="8"/>
        <v>42767.812893518523</v>
      </c>
      <c r="R188" s="15">
        <f t="shared" si="9"/>
        <v>42797.833333333328</v>
      </c>
      <c r="S188">
        <f t="shared" si="11"/>
        <v>2017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8265</v>
      </c>
      <c r="O189" t="s">
        <v>8269</v>
      </c>
      <c r="P189">
        <f t="shared" si="10"/>
        <v>160</v>
      </c>
      <c r="Q189" s="15">
        <f t="shared" si="8"/>
        <v>42182.234456018516</v>
      </c>
      <c r="R189" s="15">
        <f t="shared" si="9"/>
        <v>42206.290972222225</v>
      </c>
      <c r="S189">
        <f t="shared" si="11"/>
        <v>2015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8265</v>
      </c>
      <c r="O190" t="s">
        <v>8269</v>
      </c>
      <c r="P190">
        <f t="shared" si="10"/>
        <v>0</v>
      </c>
      <c r="Q190" s="15">
        <f t="shared" si="8"/>
        <v>41857.18304398148</v>
      </c>
      <c r="R190" s="15">
        <f t="shared" si="9"/>
        <v>41887.18304398148</v>
      </c>
      <c r="S190">
        <f t="shared" si="11"/>
        <v>2014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8265</v>
      </c>
      <c r="O191" t="s">
        <v>8269</v>
      </c>
      <c r="P191">
        <f t="shared" si="10"/>
        <v>69</v>
      </c>
      <c r="Q191" s="15">
        <f t="shared" si="8"/>
        <v>42556.690706018519</v>
      </c>
      <c r="R191" s="15">
        <f t="shared" si="9"/>
        <v>42616.690706018519</v>
      </c>
      <c r="S191">
        <f t="shared" si="11"/>
        <v>2016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8265</v>
      </c>
      <c r="O192" t="s">
        <v>8269</v>
      </c>
      <c r="P192">
        <f t="shared" si="10"/>
        <v>50</v>
      </c>
      <c r="Q192" s="15">
        <f t="shared" si="8"/>
        <v>42527.650995370372</v>
      </c>
      <c r="R192" s="15">
        <f t="shared" si="9"/>
        <v>42537.650995370372</v>
      </c>
      <c r="S192">
        <f t="shared" si="11"/>
        <v>2016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8265</v>
      </c>
      <c r="O193" t="s">
        <v>8269</v>
      </c>
      <c r="P193">
        <f t="shared" si="10"/>
        <v>83.33</v>
      </c>
      <c r="Q193" s="15">
        <f t="shared" si="8"/>
        <v>42239.441412037035</v>
      </c>
      <c r="R193" s="15">
        <f t="shared" si="9"/>
        <v>42279.441412037035</v>
      </c>
      <c r="S193">
        <f t="shared" si="11"/>
        <v>2015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8265</v>
      </c>
      <c r="O194" t="s">
        <v>8269</v>
      </c>
      <c r="P194">
        <f t="shared" si="10"/>
        <v>5.67</v>
      </c>
      <c r="Q194" s="15">
        <f t="shared" ref="Q194:Q257" si="12">(((J194/60)/60)/24+(DATE(1970,1,1)))</f>
        <v>41899.792037037041</v>
      </c>
      <c r="R194" s="15">
        <f t="shared" ref="R194:R257" si="13">(((I194/60)/60)/24)+DATE(1970,1,1)</f>
        <v>41929.792037037041</v>
      </c>
      <c r="S194">
        <f t="shared" si="11"/>
        <v>2014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8265</v>
      </c>
      <c r="O195" t="s">
        <v>8269</v>
      </c>
      <c r="P195">
        <f t="shared" ref="P195:P258" si="14">IFERROR(ROUND(E195/L195,2),0)</f>
        <v>0</v>
      </c>
      <c r="Q195" s="15">
        <f t="shared" si="12"/>
        <v>41911.934791666667</v>
      </c>
      <c r="R195" s="15">
        <f t="shared" si="13"/>
        <v>41971.976458333331</v>
      </c>
      <c r="S195">
        <f t="shared" ref="S195:S258" si="15">YEAR(Q195)</f>
        <v>2014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8265</v>
      </c>
      <c r="O196" t="s">
        <v>8269</v>
      </c>
      <c r="P196">
        <f t="shared" si="14"/>
        <v>1</v>
      </c>
      <c r="Q196" s="15">
        <f t="shared" si="12"/>
        <v>42375.996886574074</v>
      </c>
      <c r="R196" s="15">
        <f t="shared" si="13"/>
        <v>42435.996886574074</v>
      </c>
      <c r="S196">
        <f t="shared" si="15"/>
        <v>2016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8265</v>
      </c>
      <c r="O197" t="s">
        <v>8269</v>
      </c>
      <c r="P197">
        <f t="shared" si="14"/>
        <v>0</v>
      </c>
      <c r="Q197" s="15">
        <f t="shared" si="12"/>
        <v>42135.67050925926</v>
      </c>
      <c r="R197" s="15">
        <f t="shared" si="13"/>
        <v>42195.67050925926</v>
      </c>
      <c r="S197">
        <f t="shared" si="15"/>
        <v>2015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8265</v>
      </c>
      <c r="O198" t="s">
        <v>8269</v>
      </c>
      <c r="P198">
        <f t="shared" si="14"/>
        <v>77.11</v>
      </c>
      <c r="Q198" s="15">
        <f t="shared" si="12"/>
        <v>42259.542800925927</v>
      </c>
      <c r="R198" s="15">
        <f t="shared" si="13"/>
        <v>42287.875</v>
      </c>
      <c r="S198">
        <f t="shared" si="15"/>
        <v>2015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8265</v>
      </c>
      <c r="O199" t="s">
        <v>8269</v>
      </c>
      <c r="P199">
        <f t="shared" si="14"/>
        <v>32.75</v>
      </c>
      <c r="Q199" s="15">
        <f t="shared" si="12"/>
        <v>42741.848379629635</v>
      </c>
      <c r="R199" s="15">
        <f t="shared" si="13"/>
        <v>42783.875</v>
      </c>
      <c r="S199">
        <f t="shared" si="15"/>
        <v>2017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8265</v>
      </c>
      <c r="O200" t="s">
        <v>8269</v>
      </c>
      <c r="P200">
        <f t="shared" si="14"/>
        <v>46.5</v>
      </c>
      <c r="Q200" s="15">
        <f t="shared" si="12"/>
        <v>41887.383356481485</v>
      </c>
      <c r="R200" s="15">
        <f t="shared" si="13"/>
        <v>41917.383356481485</v>
      </c>
      <c r="S200">
        <f t="shared" si="15"/>
        <v>2014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8265</v>
      </c>
      <c r="O201" t="s">
        <v>8269</v>
      </c>
      <c r="P201">
        <f t="shared" si="14"/>
        <v>0</v>
      </c>
      <c r="Q201" s="15">
        <f t="shared" si="12"/>
        <v>42584.123865740738</v>
      </c>
      <c r="R201" s="15">
        <f t="shared" si="13"/>
        <v>42614.123865740738</v>
      </c>
      <c r="S201">
        <f t="shared" si="15"/>
        <v>2016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8265</v>
      </c>
      <c r="O202" t="s">
        <v>8269</v>
      </c>
      <c r="P202">
        <f t="shared" si="14"/>
        <v>87.31</v>
      </c>
      <c r="Q202" s="15">
        <f t="shared" si="12"/>
        <v>41867.083368055559</v>
      </c>
      <c r="R202" s="15">
        <f t="shared" si="13"/>
        <v>41897.083368055559</v>
      </c>
      <c r="S202">
        <f t="shared" si="15"/>
        <v>2014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8265</v>
      </c>
      <c r="O203" t="s">
        <v>8269</v>
      </c>
      <c r="P203">
        <f t="shared" si="14"/>
        <v>54.29</v>
      </c>
      <c r="Q203" s="15">
        <f t="shared" si="12"/>
        <v>42023.818622685183</v>
      </c>
      <c r="R203" s="15">
        <f t="shared" si="13"/>
        <v>42043.818622685183</v>
      </c>
      <c r="S203">
        <f t="shared" si="15"/>
        <v>2015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8265</v>
      </c>
      <c r="O204" t="s">
        <v>8269</v>
      </c>
      <c r="P204">
        <f t="shared" si="14"/>
        <v>0</v>
      </c>
      <c r="Q204" s="15">
        <f t="shared" si="12"/>
        <v>42255.927824074075</v>
      </c>
      <c r="R204" s="15">
        <f t="shared" si="13"/>
        <v>42285.874305555553</v>
      </c>
      <c r="S204">
        <f t="shared" si="15"/>
        <v>2015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8265</v>
      </c>
      <c r="O205" t="s">
        <v>8269</v>
      </c>
      <c r="P205">
        <f t="shared" si="14"/>
        <v>93.25</v>
      </c>
      <c r="Q205" s="15">
        <f t="shared" si="12"/>
        <v>41973.847962962958</v>
      </c>
      <c r="R205" s="15">
        <f t="shared" si="13"/>
        <v>42033.847962962958</v>
      </c>
      <c r="S205">
        <f t="shared" si="15"/>
        <v>2014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8265</v>
      </c>
      <c r="O206" t="s">
        <v>8269</v>
      </c>
      <c r="P206">
        <f t="shared" si="14"/>
        <v>117.68</v>
      </c>
      <c r="Q206" s="15">
        <f t="shared" si="12"/>
        <v>42556.583368055552</v>
      </c>
      <c r="R206" s="15">
        <f t="shared" si="13"/>
        <v>42586.583368055552</v>
      </c>
      <c r="S206">
        <f t="shared" si="15"/>
        <v>2016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8265</v>
      </c>
      <c r="O207" t="s">
        <v>8269</v>
      </c>
      <c r="P207">
        <f t="shared" si="14"/>
        <v>76.47</v>
      </c>
      <c r="Q207" s="15">
        <f t="shared" si="12"/>
        <v>42248.632199074069</v>
      </c>
      <c r="R207" s="15">
        <f t="shared" si="13"/>
        <v>42283.632199074069</v>
      </c>
      <c r="S207">
        <f t="shared" si="15"/>
        <v>2015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8265</v>
      </c>
      <c r="O208" t="s">
        <v>8269</v>
      </c>
      <c r="P208">
        <f t="shared" si="14"/>
        <v>0</v>
      </c>
      <c r="Q208" s="15">
        <f t="shared" si="12"/>
        <v>42567.004432870366</v>
      </c>
      <c r="R208" s="15">
        <f t="shared" si="13"/>
        <v>42588.004432870366</v>
      </c>
      <c r="S208">
        <f t="shared" si="15"/>
        <v>2016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8265</v>
      </c>
      <c r="O209" t="s">
        <v>8269</v>
      </c>
      <c r="P209">
        <f t="shared" si="14"/>
        <v>163.85</v>
      </c>
      <c r="Q209" s="15">
        <f t="shared" si="12"/>
        <v>41978.197199074071</v>
      </c>
      <c r="R209" s="15">
        <f t="shared" si="13"/>
        <v>42008.197199074071</v>
      </c>
      <c r="S209">
        <f t="shared" si="15"/>
        <v>2014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8265</v>
      </c>
      <c r="O210" t="s">
        <v>8269</v>
      </c>
      <c r="P210">
        <f t="shared" si="14"/>
        <v>0</v>
      </c>
      <c r="Q210" s="15">
        <f t="shared" si="12"/>
        <v>41959.369988425926</v>
      </c>
      <c r="R210" s="15">
        <f t="shared" si="13"/>
        <v>41989.369988425926</v>
      </c>
      <c r="S210">
        <f t="shared" si="15"/>
        <v>2014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8265</v>
      </c>
      <c r="O211" t="s">
        <v>8269</v>
      </c>
      <c r="P211">
        <f t="shared" si="14"/>
        <v>0</v>
      </c>
      <c r="Q211" s="15">
        <f t="shared" si="12"/>
        <v>42165.922858796301</v>
      </c>
      <c r="R211" s="15">
        <f t="shared" si="13"/>
        <v>42195.922858796301</v>
      </c>
      <c r="S211">
        <f t="shared" si="15"/>
        <v>2015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8265</v>
      </c>
      <c r="O212" t="s">
        <v>8269</v>
      </c>
      <c r="P212">
        <f t="shared" si="14"/>
        <v>91.82</v>
      </c>
      <c r="Q212" s="15">
        <f t="shared" si="12"/>
        <v>42249.064722222218</v>
      </c>
      <c r="R212" s="15">
        <f t="shared" si="13"/>
        <v>42278.208333333328</v>
      </c>
      <c r="S212">
        <f t="shared" si="15"/>
        <v>2015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8265</v>
      </c>
      <c r="O213" t="s">
        <v>8269</v>
      </c>
      <c r="P213">
        <f t="shared" si="14"/>
        <v>185.83</v>
      </c>
      <c r="Q213" s="15">
        <f t="shared" si="12"/>
        <v>42236.159918981488</v>
      </c>
      <c r="R213" s="15">
        <f t="shared" si="13"/>
        <v>42266.159918981488</v>
      </c>
      <c r="S213">
        <f t="shared" si="15"/>
        <v>2015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8265</v>
      </c>
      <c r="O214" t="s">
        <v>8269</v>
      </c>
      <c r="P214">
        <f t="shared" si="14"/>
        <v>1</v>
      </c>
      <c r="Q214" s="15">
        <f t="shared" si="12"/>
        <v>42416.881018518514</v>
      </c>
      <c r="R214" s="15">
        <f t="shared" si="13"/>
        <v>42476.839351851857</v>
      </c>
      <c r="S214">
        <f t="shared" si="15"/>
        <v>2016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8265</v>
      </c>
      <c r="O215" t="s">
        <v>8269</v>
      </c>
      <c r="P215">
        <f t="shared" si="14"/>
        <v>20</v>
      </c>
      <c r="Q215" s="15">
        <f t="shared" si="12"/>
        <v>42202.594293981485</v>
      </c>
      <c r="R215" s="15">
        <f t="shared" si="13"/>
        <v>42232.587974537033</v>
      </c>
      <c r="S215">
        <f t="shared" si="15"/>
        <v>2015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8265</v>
      </c>
      <c r="O216" t="s">
        <v>8269</v>
      </c>
      <c r="P216">
        <f t="shared" si="14"/>
        <v>1</v>
      </c>
      <c r="Q216" s="15">
        <f t="shared" si="12"/>
        <v>42009.64061342593</v>
      </c>
      <c r="R216" s="15">
        <f t="shared" si="13"/>
        <v>42069.64061342593</v>
      </c>
      <c r="S216">
        <f t="shared" si="15"/>
        <v>2015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8265</v>
      </c>
      <c r="O217" t="s">
        <v>8269</v>
      </c>
      <c r="P217">
        <f t="shared" si="14"/>
        <v>10</v>
      </c>
      <c r="Q217" s="15">
        <f t="shared" si="12"/>
        <v>42375.230115740742</v>
      </c>
      <c r="R217" s="15">
        <f t="shared" si="13"/>
        <v>42417.999305555553</v>
      </c>
      <c r="S217">
        <f t="shared" si="15"/>
        <v>2016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8265</v>
      </c>
      <c r="O218" t="s">
        <v>8269</v>
      </c>
      <c r="P218">
        <f t="shared" si="14"/>
        <v>331.54</v>
      </c>
      <c r="Q218" s="15">
        <f t="shared" si="12"/>
        <v>42066.958761574075</v>
      </c>
      <c r="R218" s="15">
        <f t="shared" si="13"/>
        <v>42116.917094907403</v>
      </c>
      <c r="S218">
        <f t="shared" si="15"/>
        <v>2015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8265</v>
      </c>
      <c r="O219" t="s">
        <v>8269</v>
      </c>
      <c r="P219">
        <f t="shared" si="14"/>
        <v>314.29000000000002</v>
      </c>
      <c r="Q219" s="15">
        <f t="shared" si="12"/>
        <v>41970.64061342593</v>
      </c>
      <c r="R219" s="15">
        <f t="shared" si="13"/>
        <v>42001.64061342593</v>
      </c>
      <c r="S219">
        <f t="shared" si="15"/>
        <v>2014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8265</v>
      </c>
      <c r="O220" t="s">
        <v>8269</v>
      </c>
      <c r="P220">
        <f t="shared" si="14"/>
        <v>100</v>
      </c>
      <c r="Q220" s="15">
        <f t="shared" si="12"/>
        <v>42079.628344907411</v>
      </c>
      <c r="R220" s="15">
        <f t="shared" si="13"/>
        <v>42139.628344907411</v>
      </c>
      <c r="S220">
        <f t="shared" si="15"/>
        <v>2015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8265</v>
      </c>
      <c r="O221" t="s">
        <v>8269</v>
      </c>
      <c r="P221">
        <f t="shared" si="14"/>
        <v>115.99</v>
      </c>
      <c r="Q221" s="15">
        <f t="shared" si="12"/>
        <v>42429.326678240745</v>
      </c>
      <c r="R221" s="15">
        <f t="shared" si="13"/>
        <v>42461.290972222225</v>
      </c>
      <c r="S221">
        <f t="shared" si="15"/>
        <v>2016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8265</v>
      </c>
      <c r="O222" t="s">
        <v>8269</v>
      </c>
      <c r="P222">
        <f t="shared" si="14"/>
        <v>120</v>
      </c>
      <c r="Q222" s="15">
        <f t="shared" si="12"/>
        <v>42195.643865740742</v>
      </c>
      <c r="R222" s="15">
        <f t="shared" si="13"/>
        <v>42236.837499999994</v>
      </c>
      <c r="S222">
        <f t="shared" si="15"/>
        <v>2015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8265</v>
      </c>
      <c r="O223" t="s">
        <v>8269</v>
      </c>
      <c r="P223">
        <f t="shared" si="14"/>
        <v>0</v>
      </c>
      <c r="Q223" s="15">
        <f t="shared" si="12"/>
        <v>42031.837546296301</v>
      </c>
      <c r="R223" s="15">
        <f t="shared" si="13"/>
        <v>42091.79587962963</v>
      </c>
      <c r="S223">
        <f t="shared" si="15"/>
        <v>2015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8265</v>
      </c>
      <c r="O224" t="s">
        <v>8269</v>
      </c>
      <c r="P224">
        <f t="shared" si="14"/>
        <v>65</v>
      </c>
      <c r="Q224" s="15">
        <f t="shared" si="12"/>
        <v>42031.769884259258</v>
      </c>
      <c r="R224" s="15">
        <f t="shared" si="13"/>
        <v>42090.110416666663</v>
      </c>
      <c r="S224">
        <f t="shared" si="15"/>
        <v>2015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8265</v>
      </c>
      <c r="O225" t="s">
        <v>8269</v>
      </c>
      <c r="P225">
        <f t="shared" si="14"/>
        <v>0</v>
      </c>
      <c r="Q225" s="15">
        <f t="shared" si="12"/>
        <v>42482.048032407409</v>
      </c>
      <c r="R225" s="15">
        <f t="shared" si="13"/>
        <v>42512.045138888891</v>
      </c>
      <c r="S225">
        <f t="shared" si="15"/>
        <v>2016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8265</v>
      </c>
      <c r="O226" t="s">
        <v>8269</v>
      </c>
      <c r="P226">
        <f t="shared" si="14"/>
        <v>0</v>
      </c>
      <c r="Q226" s="15">
        <f t="shared" si="12"/>
        <v>42135.235254629632</v>
      </c>
      <c r="R226" s="15">
        <f t="shared" si="13"/>
        <v>42195.235254629632</v>
      </c>
      <c r="S226">
        <f t="shared" si="15"/>
        <v>2015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8265</v>
      </c>
      <c r="O227" t="s">
        <v>8269</v>
      </c>
      <c r="P227">
        <f t="shared" si="14"/>
        <v>0</v>
      </c>
      <c r="Q227" s="15">
        <f t="shared" si="12"/>
        <v>42438.961273148147</v>
      </c>
      <c r="R227" s="15">
        <f t="shared" si="13"/>
        <v>42468.919606481482</v>
      </c>
      <c r="S227">
        <f t="shared" si="15"/>
        <v>2016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8265</v>
      </c>
      <c r="O228" t="s">
        <v>8269</v>
      </c>
      <c r="P228">
        <f t="shared" si="14"/>
        <v>125</v>
      </c>
      <c r="Q228" s="15">
        <f t="shared" si="12"/>
        <v>42106.666018518517</v>
      </c>
      <c r="R228" s="15">
        <f t="shared" si="13"/>
        <v>42155.395138888889</v>
      </c>
      <c r="S228">
        <f t="shared" si="15"/>
        <v>2015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8265</v>
      </c>
      <c r="O229" t="s">
        <v>8269</v>
      </c>
      <c r="P229">
        <f t="shared" si="14"/>
        <v>0</v>
      </c>
      <c r="Q229" s="15">
        <f t="shared" si="12"/>
        <v>42164.893993055557</v>
      </c>
      <c r="R229" s="15">
        <f t="shared" si="13"/>
        <v>42194.893993055557</v>
      </c>
      <c r="S229">
        <f t="shared" si="15"/>
        <v>2015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8265</v>
      </c>
      <c r="O230" t="s">
        <v>8269</v>
      </c>
      <c r="P230">
        <f t="shared" si="14"/>
        <v>0</v>
      </c>
      <c r="Q230" s="15">
        <f t="shared" si="12"/>
        <v>42096.686400462961</v>
      </c>
      <c r="R230" s="15">
        <f t="shared" si="13"/>
        <v>42156.686400462961</v>
      </c>
      <c r="S230">
        <f t="shared" si="15"/>
        <v>2015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8265</v>
      </c>
      <c r="O231" t="s">
        <v>8269</v>
      </c>
      <c r="P231">
        <f t="shared" si="14"/>
        <v>0</v>
      </c>
      <c r="Q231" s="15">
        <f t="shared" si="12"/>
        <v>42383.933993055558</v>
      </c>
      <c r="R231" s="15">
        <f t="shared" si="13"/>
        <v>42413.933993055558</v>
      </c>
      <c r="S231">
        <f t="shared" si="15"/>
        <v>2016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8265</v>
      </c>
      <c r="O232" t="s">
        <v>8269</v>
      </c>
      <c r="P232">
        <f t="shared" si="14"/>
        <v>30</v>
      </c>
      <c r="Q232" s="15">
        <f t="shared" si="12"/>
        <v>42129.777210648142</v>
      </c>
      <c r="R232" s="15">
        <f t="shared" si="13"/>
        <v>42159.777210648142</v>
      </c>
      <c r="S232">
        <f t="shared" si="15"/>
        <v>2015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8265</v>
      </c>
      <c r="O233" t="s">
        <v>8269</v>
      </c>
      <c r="P233">
        <f t="shared" si="14"/>
        <v>0</v>
      </c>
      <c r="Q233" s="15">
        <f t="shared" si="12"/>
        <v>42341.958923611113</v>
      </c>
      <c r="R233" s="15">
        <f t="shared" si="13"/>
        <v>42371.958923611113</v>
      </c>
      <c r="S233">
        <f t="shared" si="15"/>
        <v>2015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8265</v>
      </c>
      <c r="O234" t="s">
        <v>8269</v>
      </c>
      <c r="P234">
        <f t="shared" si="14"/>
        <v>15.71</v>
      </c>
      <c r="Q234" s="15">
        <f t="shared" si="12"/>
        <v>42032.82576388889</v>
      </c>
      <c r="R234" s="15">
        <f t="shared" si="13"/>
        <v>42062.82576388889</v>
      </c>
      <c r="S234">
        <f t="shared" si="15"/>
        <v>2015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8265</v>
      </c>
      <c r="O235" t="s">
        <v>8269</v>
      </c>
      <c r="P235">
        <f t="shared" si="14"/>
        <v>0</v>
      </c>
      <c r="Q235" s="15">
        <f t="shared" si="12"/>
        <v>42612.911712962959</v>
      </c>
      <c r="R235" s="15">
        <f t="shared" si="13"/>
        <v>42642.911712962959</v>
      </c>
      <c r="S235">
        <f t="shared" si="15"/>
        <v>2016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8265</v>
      </c>
      <c r="O236" t="s">
        <v>8269</v>
      </c>
      <c r="P236">
        <f t="shared" si="14"/>
        <v>80.2</v>
      </c>
      <c r="Q236" s="15">
        <f t="shared" si="12"/>
        <v>42136.035405092596</v>
      </c>
      <c r="R236" s="15">
        <f t="shared" si="13"/>
        <v>42176.035405092596</v>
      </c>
      <c r="S236">
        <f t="shared" si="15"/>
        <v>2015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8265</v>
      </c>
      <c r="O237" t="s">
        <v>8269</v>
      </c>
      <c r="P237">
        <f t="shared" si="14"/>
        <v>0</v>
      </c>
      <c r="Q237" s="15">
        <f t="shared" si="12"/>
        <v>42164.908530092594</v>
      </c>
      <c r="R237" s="15">
        <f t="shared" si="13"/>
        <v>42194.908530092594</v>
      </c>
      <c r="S237">
        <f t="shared" si="15"/>
        <v>2015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8265</v>
      </c>
      <c r="O238" t="s">
        <v>8269</v>
      </c>
      <c r="P238">
        <f t="shared" si="14"/>
        <v>0</v>
      </c>
      <c r="Q238" s="15">
        <f t="shared" si="12"/>
        <v>42321.08447916666</v>
      </c>
      <c r="R238" s="15">
        <f t="shared" si="13"/>
        <v>42374</v>
      </c>
      <c r="S238">
        <f t="shared" si="15"/>
        <v>2015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8265</v>
      </c>
      <c r="O239" t="s">
        <v>8269</v>
      </c>
      <c r="P239">
        <f t="shared" si="14"/>
        <v>50</v>
      </c>
      <c r="Q239" s="15">
        <f t="shared" si="12"/>
        <v>42377.577187499999</v>
      </c>
      <c r="R239" s="15">
        <f t="shared" si="13"/>
        <v>42437.577187499999</v>
      </c>
      <c r="S239">
        <f t="shared" si="15"/>
        <v>2016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8265</v>
      </c>
      <c r="O240" t="s">
        <v>8269</v>
      </c>
      <c r="P240">
        <f t="shared" si="14"/>
        <v>0</v>
      </c>
      <c r="Q240" s="15">
        <f t="shared" si="12"/>
        <v>42713.962499999994</v>
      </c>
      <c r="R240" s="15">
        <f t="shared" si="13"/>
        <v>42734.375</v>
      </c>
      <c r="S240">
        <f t="shared" si="15"/>
        <v>2016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8265</v>
      </c>
      <c r="O241" t="s">
        <v>8269</v>
      </c>
      <c r="P241">
        <f t="shared" si="14"/>
        <v>50</v>
      </c>
      <c r="Q241" s="15">
        <f t="shared" si="12"/>
        <v>42297.110300925924</v>
      </c>
      <c r="R241" s="15">
        <f t="shared" si="13"/>
        <v>42316.5</v>
      </c>
      <c r="S241">
        <f t="shared" si="15"/>
        <v>2015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8265</v>
      </c>
      <c r="O242" t="s">
        <v>8270</v>
      </c>
      <c r="P242">
        <f t="shared" si="14"/>
        <v>117.85</v>
      </c>
      <c r="Q242" s="15">
        <f t="shared" si="12"/>
        <v>41354.708460648151</v>
      </c>
      <c r="R242" s="15">
        <f t="shared" si="13"/>
        <v>41399.708460648151</v>
      </c>
      <c r="S242">
        <f t="shared" si="15"/>
        <v>2013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8265</v>
      </c>
      <c r="O243" t="s">
        <v>8270</v>
      </c>
      <c r="P243">
        <f t="shared" si="14"/>
        <v>109.04</v>
      </c>
      <c r="Q243" s="15">
        <f t="shared" si="12"/>
        <v>41949.697962962964</v>
      </c>
      <c r="R243" s="15">
        <f t="shared" si="13"/>
        <v>41994.697962962964</v>
      </c>
      <c r="S243">
        <f t="shared" si="15"/>
        <v>2014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8265</v>
      </c>
      <c r="O244" t="s">
        <v>8270</v>
      </c>
      <c r="P244">
        <f t="shared" si="14"/>
        <v>73.02</v>
      </c>
      <c r="Q244" s="15">
        <f t="shared" si="12"/>
        <v>40862.492939814816</v>
      </c>
      <c r="R244" s="15">
        <f t="shared" si="13"/>
        <v>40897.492939814816</v>
      </c>
      <c r="S244">
        <f t="shared" si="15"/>
        <v>2011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8265</v>
      </c>
      <c r="O245" t="s">
        <v>8270</v>
      </c>
      <c r="P245">
        <f t="shared" si="14"/>
        <v>78.2</v>
      </c>
      <c r="Q245" s="15">
        <f t="shared" si="12"/>
        <v>41662.047500000001</v>
      </c>
      <c r="R245" s="15">
        <f t="shared" si="13"/>
        <v>41692.047500000001</v>
      </c>
      <c r="S245">
        <f t="shared" si="15"/>
        <v>2014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8265</v>
      </c>
      <c r="O246" t="s">
        <v>8270</v>
      </c>
      <c r="P246">
        <f t="shared" si="14"/>
        <v>47.4</v>
      </c>
      <c r="Q246" s="15">
        <f t="shared" si="12"/>
        <v>40213.323599537034</v>
      </c>
      <c r="R246" s="15">
        <f t="shared" si="13"/>
        <v>40253.29583333333</v>
      </c>
      <c r="S246">
        <f t="shared" si="15"/>
        <v>2010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8265</v>
      </c>
      <c r="O247" t="s">
        <v>8270</v>
      </c>
      <c r="P247">
        <f t="shared" si="14"/>
        <v>54.02</v>
      </c>
      <c r="Q247" s="15">
        <f t="shared" si="12"/>
        <v>41107.053067129629</v>
      </c>
      <c r="R247" s="15">
        <f t="shared" si="13"/>
        <v>41137.053067129629</v>
      </c>
      <c r="S247">
        <f t="shared" si="15"/>
        <v>2012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8265</v>
      </c>
      <c r="O248" t="s">
        <v>8270</v>
      </c>
      <c r="P248">
        <f t="shared" si="14"/>
        <v>68.489999999999995</v>
      </c>
      <c r="Q248" s="15">
        <f t="shared" si="12"/>
        <v>40480.363483796296</v>
      </c>
      <c r="R248" s="15">
        <f t="shared" si="13"/>
        <v>40530.405150462961</v>
      </c>
      <c r="S248">
        <f t="shared" si="15"/>
        <v>2010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8265</v>
      </c>
      <c r="O249" t="s">
        <v>8270</v>
      </c>
      <c r="P249">
        <f t="shared" si="14"/>
        <v>108.15</v>
      </c>
      <c r="Q249" s="15">
        <f t="shared" si="12"/>
        <v>40430.604328703703</v>
      </c>
      <c r="R249" s="15">
        <f t="shared" si="13"/>
        <v>40467.152083333334</v>
      </c>
      <c r="S249">
        <f t="shared" si="15"/>
        <v>2010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8265</v>
      </c>
      <c r="O250" t="s">
        <v>8270</v>
      </c>
      <c r="P250">
        <f t="shared" si="14"/>
        <v>589.95000000000005</v>
      </c>
      <c r="Q250" s="15">
        <f t="shared" si="12"/>
        <v>40870.774409722224</v>
      </c>
      <c r="R250" s="15">
        <f t="shared" si="13"/>
        <v>40915.774409722224</v>
      </c>
      <c r="S250">
        <f t="shared" si="15"/>
        <v>2011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8265</v>
      </c>
      <c r="O251" t="s">
        <v>8270</v>
      </c>
      <c r="P251">
        <f t="shared" si="14"/>
        <v>48.05</v>
      </c>
      <c r="Q251" s="15">
        <f t="shared" si="12"/>
        <v>40332.923842592594</v>
      </c>
      <c r="R251" s="15">
        <f t="shared" si="13"/>
        <v>40412.736111111109</v>
      </c>
      <c r="S251">
        <f t="shared" si="15"/>
        <v>2010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8265</v>
      </c>
      <c r="O252" t="s">
        <v>8270</v>
      </c>
      <c r="P252">
        <f t="shared" si="14"/>
        <v>72.48</v>
      </c>
      <c r="Q252" s="15">
        <f t="shared" si="12"/>
        <v>41401.565868055557</v>
      </c>
      <c r="R252" s="15">
        <f t="shared" si="13"/>
        <v>41431.565868055557</v>
      </c>
      <c r="S252">
        <f t="shared" si="15"/>
        <v>2013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8265</v>
      </c>
      <c r="O253" t="s">
        <v>8270</v>
      </c>
      <c r="P253">
        <f t="shared" si="14"/>
        <v>57.08</v>
      </c>
      <c r="Q253" s="15">
        <f t="shared" si="12"/>
        <v>41013.787569444445</v>
      </c>
      <c r="R253" s="15">
        <f t="shared" si="13"/>
        <v>41045.791666666664</v>
      </c>
      <c r="S253">
        <f t="shared" si="15"/>
        <v>2012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8265</v>
      </c>
      <c r="O254" t="s">
        <v>8270</v>
      </c>
      <c r="P254">
        <f t="shared" si="14"/>
        <v>85.44</v>
      </c>
      <c r="Q254" s="15">
        <f t="shared" si="12"/>
        <v>40266.662708333337</v>
      </c>
      <c r="R254" s="15">
        <f t="shared" si="13"/>
        <v>40330.165972222225</v>
      </c>
      <c r="S254">
        <f t="shared" si="15"/>
        <v>2010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8265</v>
      </c>
      <c r="O255" t="s">
        <v>8270</v>
      </c>
      <c r="P255">
        <f t="shared" si="14"/>
        <v>215.86</v>
      </c>
      <c r="Q255" s="15">
        <f t="shared" si="12"/>
        <v>40924.650868055556</v>
      </c>
      <c r="R255" s="15">
        <f t="shared" si="13"/>
        <v>40954.650868055556</v>
      </c>
      <c r="S255">
        <f t="shared" si="15"/>
        <v>2012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8265</v>
      </c>
      <c r="O256" t="s">
        <v>8270</v>
      </c>
      <c r="P256">
        <f t="shared" si="14"/>
        <v>89.39</v>
      </c>
      <c r="Q256" s="15">
        <f t="shared" si="12"/>
        <v>42263.952662037031</v>
      </c>
      <c r="R256" s="15">
        <f t="shared" si="13"/>
        <v>42294.083333333328</v>
      </c>
      <c r="S256">
        <f t="shared" si="15"/>
        <v>2015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8265</v>
      </c>
      <c r="O257" t="s">
        <v>8270</v>
      </c>
      <c r="P257">
        <f t="shared" si="14"/>
        <v>45.42</v>
      </c>
      <c r="Q257" s="15">
        <f t="shared" si="12"/>
        <v>40588.526412037041</v>
      </c>
      <c r="R257" s="15">
        <f t="shared" si="13"/>
        <v>40618.48474537037</v>
      </c>
      <c r="S257">
        <f t="shared" si="15"/>
        <v>2011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8265</v>
      </c>
      <c r="O258" t="s">
        <v>8270</v>
      </c>
      <c r="P258">
        <f t="shared" si="14"/>
        <v>65.760000000000005</v>
      </c>
      <c r="Q258" s="15">
        <f t="shared" ref="Q258:Q321" si="16">(((J258/60)/60)/24+(DATE(1970,1,1)))</f>
        <v>41319.769293981481</v>
      </c>
      <c r="R258" s="15">
        <f t="shared" ref="R258:R321" si="17">(((I258/60)/60)/24)+DATE(1970,1,1)</f>
        <v>41349.769293981481</v>
      </c>
      <c r="S258">
        <f t="shared" si="15"/>
        <v>2013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8265</v>
      </c>
      <c r="O259" t="s">
        <v>8270</v>
      </c>
      <c r="P259">
        <f t="shared" ref="P259:P322" si="18">IFERROR(ROUND(E259/L259,2),0)</f>
        <v>66.7</v>
      </c>
      <c r="Q259" s="15">
        <f t="shared" si="16"/>
        <v>42479.626875000002</v>
      </c>
      <c r="R259" s="15">
        <f t="shared" si="17"/>
        <v>42509.626875000002</v>
      </c>
      <c r="S259">
        <f t="shared" ref="S259:S322" si="19">YEAR(Q259)</f>
        <v>2016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8265</v>
      </c>
      <c r="O260" t="s">
        <v>8270</v>
      </c>
      <c r="P260">
        <f t="shared" si="18"/>
        <v>83.35</v>
      </c>
      <c r="Q260" s="15">
        <f t="shared" si="16"/>
        <v>40682.051689814813</v>
      </c>
      <c r="R260" s="15">
        <f t="shared" si="17"/>
        <v>40712.051689814813</v>
      </c>
      <c r="S260">
        <f t="shared" si="19"/>
        <v>2011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8265</v>
      </c>
      <c r="O261" t="s">
        <v>8270</v>
      </c>
      <c r="P261">
        <f t="shared" si="18"/>
        <v>105.05</v>
      </c>
      <c r="Q261" s="15">
        <f t="shared" si="16"/>
        <v>42072.738067129627</v>
      </c>
      <c r="R261" s="15">
        <f t="shared" si="17"/>
        <v>42102.738067129627</v>
      </c>
      <c r="S261">
        <f t="shared" si="19"/>
        <v>2015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8265</v>
      </c>
      <c r="O262" t="s">
        <v>8270</v>
      </c>
      <c r="P262">
        <f t="shared" si="18"/>
        <v>120.91</v>
      </c>
      <c r="Q262" s="15">
        <f t="shared" si="16"/>
        <v>40330.755543981482</v>
      </c>
      <c r="R262" s="15">
        <f t="shared" si="17"/>
        <v>40376.415972222225</v>
      </c>
      <c r="S262">
        <f t="shared" si="19"/>
        <v>2010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8265</v>
      </c>
      <c r="O263" t="s">
        <v>8270</v>
      </c>
      <c r="P263">
        <f t="shared" si="18"/>
        <v>97.64</v>
      </c>
      <c r="Q263" s="15">
        <f t="shared" si="16"/>
        <v>41017.885462962964</v>
      </c>
      <c r="R263" s="15">
        <f t="shared" si="17"/>
        <v>41067.621527777781</v>
      </c>
      <c r="S263">
        <f t="shared" si="19"/>
        <v>2012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8265</v>
      </c>
      <c r="O264" t="s">
        <v>8270</v>
      </c>
      <c r="P264">
        <f t="shared" si="18"/>
        <v>41.38</v>
      </c>
      <c r="Q264" s="15">
        <f t="shared" si="16"/>
        <v>40555.24800925926</v>
      </c>
      <c r="R264" s="15">
        <f t="shared" si="17"/>
        <v>40600.24800925926</v>
      </c>
      <c r="S264">
        <f t="shared" si="19"/>
        <v>2011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8265</v>
      </c>
      <c r="O265" t="s">
        <v>8270</v>
      </c>
      <c r="P265">
        <f t="shared" si="18"/>
        <v>30.65</v>
      </c>
      <c r="Q265" s="15">
        <f t="shared" si="16"/>
        <v>41149.954791666663</v>
      </c>
      <c r="R265" s="15">
        <f t="shared" si="17"/>
        <v>41179.954791666663</v>
      </c>
      <c r="S265">
        <f t="shared" si="19"/>
        <v>2012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8265</v>
      </c>
      <c r="O266" t="s">
        <v>8270</v>
      </c>
      <c r="P266">
        <f t="shared" si="18"/>
        <v>64.95</v>
      </c>
      <c r="Q266" s="15">
        <f t="shared" si="16"/>
        <v>41010.620312500003</v>
      </c>
      <c r="R266" s="15">
        <f t="shared" si="17"/>
        <v>41040.620312500003</v>
      </c>
      <c r="S266">
        <f t="shared" si="19"/>
        <v>2012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8265</v>
      </c>
      <c r="O267" t="s">
        <v>8270</v>
      </c>
      <c r="P267">
        <f t="shared" si="18"/>
        <v>95.78</v>
      </c>
      <c r="Q267" s="15">
        <f t="shared" si="16"/>
        <v>40267.245717592588</v>
      </c>
      <c r="R267" s="15">
        <f t="shared" si="17"/>
        <v>40308.844444444447</v>
      </c>
      <c r="S267">
        <f t="shared" si="19"/>
        <v>2010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8265</v>
      </c>
      <c r="O268" t="s">
        <v>8270</v>
      </c>
      <c r="P268">
        <f t="shared" si="18"/>
        <v>40.42</v>
      </c>
      <c r="Q268" s="15">
        <f t="shared" si="16"/>
        <v>40205.174849537041</v>
      </c>
      <c r="R268" s="15">
        <f t="shared" si="17"/>
        <v>40291.160416666666</v>
      </c>
      <c r="S268">
        <f t="shared" si="19"/>
        <v>2010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8265</v>
      </c>
      <c r="O269" t="s">
        <v>8270</v>
      </c>
      <c r="P269">
        <f t="shared" si="18"/>
        <v>78.58</v>
      </c>
      <c r="Q269" s="15">
        <f t="shared" si="16"/>
        <v>41785.452534722222</v>
      </c>
      <c r="R269" s="15">
        <f t="shared" si="17"/>
        <v>41815.452534722222</v>
      </c>
      <c r="S269">
        <f t="shared" si="19"/>
        <v>2014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8265</v>
      </c>
      <c r="O270" t="s">
        <v>8270</v>
      </c>
      <c r="P270">
        <f t="shared" si="18"/>
        <v>50.18</v>
      </c>
      <c r="Q270" s="15">
        <f t="shared" si="16"/>
        <v>40809.15252314815</v>
      </c>
      <c r="R270" s="15">
        <f t="shared" si="17"/>
        <v>40854.194189814814</v>
      </c>
      <c r="S270">
        <f t="shared" si="19"/>
        <v>2011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8265</v>
      </c>
      <c r="O271" t="s">
        <v>8270</v>
      </c>
      <c r="P271">
        <f t="shared" si="18"/>
        <v>92.25</v>
      </c>
      <c r="Q271" s="15">
        <f t="shared" si="16"/>
        <v>42758.197013888886</v>
      </c>
      <c r="R271" s="15">
        <f t="shared" si="17"/>
        <v>42788.197013888886</v>
      </c>
      <c r="S271">
        <f t="shared" si="19"/>
        <v>2017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8265</v>
      </c>
      <c r="O272" t="s">
        <v>8270</v>
      </c>
      <c r="P272">
        <f t="shared" si="18"/>
        <v>57.54</v>
      </c>
      <c r="Q272" s="15">
        <f t="shared" si="16"/>
        <v>40637.866550925923</v>
      </c>
      <c r="R272" s="15">
        <f t="shared" si="17"/>
        <v>40688.166666666664</v>
      </c>
      <c r="S272">
        <f t="shared" si="19"/>
        <v>2011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8265</v>
      </c>
      <c r="O273" t="s">
        <v>8270</v>
      </c>
      <c r="P273">
        <f t="shared" si="18"/>
        <v>109.42</v>
      </c>
      <c r="Q273" s="15">
        <f t="shared" si="16"/>
        <v>41612.10024305556</v>
      </c>
      <c r="R273" s="15">
        <f t="shared" si="17"/>
        <v>41641.333333333336</v>
      </c>
      <c r="S273">
        <f t="shared" si="19"/>
        <v>2013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8265</v>
      </c>
      <c r="O274" t="s">
        <v>8270</v>
      </c>
      <c r="P274">
        <f t="shared" si="18"/>
        <v>81.89</v>
      </c>
      <c r="Q274" s="15">
        <f t="shared" si="16"/>
        <v>40235.900358796294</v>
      </c>
      <c r="R274" s="15">
        <f t="shared" si="17"/>
        <v>40296.78402777778</v>
      </c>
      <c r="S274">
        <f t="shared" si="19"/>
        <v>2010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8265</v>
      </c>
      <c r="O275" t="s">
        <v>8270</v>
      </c>
      <c r="P275">
        <f t="shared" si="18"/>
        <v>45.67</v>
      </c>
      <c r="Q275" s="15">
        <f t="shared" si="16"/>
        <v>40697.498449074075</v>
      </c>
      <c r="R275" s="15">
        <f t="shared" si="17"/>
        <v>40727.498449074075</v>
      </c>
      <c r="S275">
        <f t="shared" si="19"/>
        <v>2011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8265</v>
      </c>
      <c r="O276" t="s">
        <v>8270</v>
      </c>
      <c r="P276">
        <f t="shared" si="18"/>
        <v>55.22</v>
      </c>
      <c r="Q276" s="15">
        <f t="shared" si="16"/>
        <v>40969.912372685183</v>
      </c>
      <c r="R276" s="15">
        <f t="shared" si="17"/>
        <v>41004.290972222225</v>
      </c>
      <c r="S276">
        <f t="shared" si="19"/>
        <v>2012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8265</v>
      </c>
      <c r="O277" t="s">
        <v>8270</v>
      </c>
      <c r="P277">
        <f t="shared" si="18"/>
        <v>65.3</v>
      </c>
      <c r="Q277" s="15">
        <f t="shared" si="16"/>
        <v>41193.032013888893</v>
      </c>
      <c r="R277" s="15">
        <f t="shared" si="17"/>
        <v>41223.073680555557</v>
      </c>
      <c r="S277">
        <f t="shared" si="19"/>
        <v>2012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8265</v>
      </c>
      <c r="O278" t="s">
        <v>8270</v>
      </c>
      <c r="P278">
        <f t="shared" si="18"/>
        <v>95.23</v>
      </c>
      <c r="Q278" s="15">
        <f t="shared" si="16"/>
        <v>40967.081874999996</v>
      </c>
      <c r="R278" s="15">
        <f t="shared" si="17"/>
        <v>41027.040208333332</v>
      </c>
      <c r="S278">
        <f t="shared" si="19"/>
        <v>2012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8265</v>
      </c>
      <c r="O279" t="s">
        <v>8270</v>
      </c>
      <c r="P279">
        <f t="shared" si="18"/>
        <v>75.44</v>
      </c>
      <c r="Q279" s="15">
        <f t="shared" si="16"/>
        <v>42117.891423611116</v>
      </c>
      <c r="R279" s="15">
        <f t="shared" si="17"/>
        <v>42147.891423611116</v>
      </c>
      <c r="S279">
        <f t="shared" si="19"/>
        <v>2015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8265</v>
      </c>
      <c r="O280" t="s">
        <v>8270</v>
      </c>
      <c r="P280">
        <f t="shared" si="18"/>
        <v>97.82</v>
      </c>
      <c r="Q280" s="15">
        <f t="shared" si="16"/>
        <v>41164.040960648148</v>
      </c>
      <c r="R280" s="15">
        <f t="shared" si="17"/>
        <v>41194.040960648148</v>
      </c>
      <c r="S280">
        <f t="shared" si="19"/>
        <v>2012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8265</v>
      </c>
      <c r="O281" t="s">
        <v>8270</v>
      </c>
      <c r="P281">
        <f t="shared" si="18"/>
        <v>87.69</v>
      </c>
      <c r="Q281" s="15">
        <f t="shared" si="16"/>
        <v>42759.244166666671</v>
      </c>
      <c r="R281" s="15">
        <f t="shared" si="17"/>
        <v>42793.084027777775</v>
      </c>
      <c r="S281">
        <f t="shared" si="19"/>
        <v>2017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8265</v>
      </c>
      <c r="O282" t="s">
        <v>8270</v>
      </c>
      <c r="P282">
        <f t="shared" si="18"/>
        <v>54.75</v>
      </c>
      <c r="Q282" s="15">
        <f t="shared" si="16"/>
        <v>41744.590682870366</v>
      </c>
      <c r="R282" s="15">
        <f t="shared" si="17"/>
        <v>41789.590682870366</v>
      </c>
      <c r="S282">
        <f t="shared" si="19"/>
        <v>2014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8265</v>
      </c>
      <c r="O283" t="s">
        <v>8270</v>
      </c>
      <c r="P283">
        <f t="shared" si="18"/>
        <v>83.95</v>
      </c>
      <c r="Q283" s="15">
        <f t="shared" si="16"/>
        <v>39950.163344907407</v>
      </c>
      <c r="R283" s="15">
        <f t="shared" si="17"/>
        <v>40035.80972222222</v>
      </c>
      <c r="S283">
        <f t="shared" si="19"/>
        <v>2009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8265</v>
      </c>
      <c r="O284" t="s">
        <v>8270</v>
      </c>
      <c r="P284">
        <f t="shared" si="18"/>
        <v>254.39</v>
      </c>
      <c r="Q284" s="15">
        <f t="shared" si="16"/>
        <v>40194.920046296298</v>
      </c>
      <c r="R284" s="15">
        <f t="shared" si="17"/>
        <v>40231.916666666664</v>
      </c>
      <c r="S284">
        <f t="shared" si="19"/>
        <v>2010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8265</v>
      </c>
      <c r="O285" t="s">
        <v>8270</v>
      </c>
      <c r="P285">
        <f t="shared" si="18"/>
        <v>101.83</v>
      </c>
      <c r="Q285" s="15">
        <f t="shared" si="16"/>
        <v>40675.71</v>
      </c>
      <c r="R285" s="15">
        <f t="shared" si="17"/>
        <v>40695.207638888889</v>
      </c>
      <c r="S285">
        <f t="shared" si="19"/>
        <v>2011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8265</v>
      </c>
      <c r="O286" t="s">
        <v>8270</v>
      </c>
      <c r="P286">
        <f t="shared" si="18"/>
        <v>55.07</v>
      </c>
      <c r="Q286" s="15">
        <f t="shared" si="16"/>
        <v>40904.738194444442</v>
      </c>
      <c r="R286" s="15">
        <f t="shared" si="17"/>
        <v>40929.738194444442</v>
      </c>
      <c r="S286">
        <f t="shared" si="19"/>
        <v>2011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8265</v>
      </c>
      <c r="O287" t="s">
        <v>8270</v>
      </c>
      <c r="P287">
        <f t="shared" si="18"/>
        <v>56.9</v>
      </c>
      <c r="Q287" s="15">
        <f t="shared" si="16"/>
        <v>41506.756111111114</v>
      </c>
      <c r="R287" s="15">
        <f t="shared" si="17"/>
        <v>41536.756111111114</v>
      </c>
      <c r="S287">
        <f t="shared" si="19"/>
        <v>2013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8265</v>
      </c>
      <c r="O288" t="s">
        <v>8270</v>
      </c>
      <c r="P288">
        <f t="shared" si="18"/>
        <v>121.28</v>
      </c>
      <c r="Q288" s="15">
        <f t="shared" si="16"/>
        <v>41313.816249999996</v>
      </c>
      <c r="R288" s="15">
        <f t="shared" si="17"/>
        <v>41358.774583333332</v>
      </c>
      <c r="S288">
        <f t="shared" si="19"/>
        <v>2013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8265</v>
      </c>
      <c r="O289" t="s">
        <v>8270</v>
      </c>
      <c r="P289">
        <f t="shared" si="18"/>
        <v>91.19</v>
      </c>
      <c r="Q289" s="15">
        <f t="shared" si="16"/>
        <v>41184.277986111112</v>
      </c>
      <c r="R289" s="15">
        <f t="shared" si="17"/>
        <v>41215.166666666664</v>
      </c>
      <c r="S289">
        <f t="shared" si="19"/>
        <v>2012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8265</v>
      </c>
      <c r="O290" t="s">
        <v>8270</v>
      </c>
      <c r="P290">
        <f t="shared" si="18"/>
        <v>115.45</v>
      </c>
      <c r="Q290" s="15">
        <f t="shared" si="16"/>
        <v>41051.168900462959</v>
      </c>
      <c r="R290" s="15">
        <f t="shared" si="17"/>
        <v>41086.168900462959</v>
      </c>
      <c r="S290">
        <f t="shared" si="19"/>
        <v>2012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8265</v>
      </c>
      <c r="O291" t="s">
        <v>8270</v>
      </c>
      <c r="P291">
        <f t="shared" si="18"/>
        <v>67.77</v>
      </c>
      <c r="Q291" s="15">
        <f t="shared" si="16"/>
        <v>41550.456412037034</v>
      </c>
      <c r="R291" s="15">
        <f t="shared" si="17"/>
        <v>41580.456412037034</v>
      </c>
      <c r="S291">
        <f t="shared" si="19"/>
        <v>2013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8265</v>
      </c>
      <c r="O292" t="s">
        <v>8270</v>
      </c>
      <c r="P292">
        <f t="shared" si="18"/>
        <v>28.58</v>
      </c>
      <c r="Q292" s="15">
        <f t="shared" si="16"/>
        <v>40526.36917824074</v>
      </c>
      <c r="R292" s="15">
        <f t="shared" si="17"/>
        <v>40576.332638888889</v>
      </c>
      <c r="S292">
        <f t="shared" si="19"/>
        <v>2010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8265</v>
      </c>
      <c r="O293" t="s">
        <v>8270</v>
      </c>
      <c r="P293">
        <f t="shared" si="18"/>
        <v>46.88</v>
      </c>
      <c r="Q293" s="15">
        <f t="shared" si="16"/>
        <v>41376.769050925926</v>
      </c>
      <c r="R293" s="15">
        <f t="shared" si="17"/>
        <v>41395.000694444447</v>
      </c>
      <c r="S293">
        <f t="shared" si="19"/>
        <v>2013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8265</v>
      </c>
      <c r="O294" t="s">
        <v>8270</v>
      </c>
      <c r="P294">
        <f t="shared" si="18"/>
        <v>154.41999999999999</v>
      </c>
      <c r="Q294" s="15">
        <f t="shared" si="16"/>
        <v>40812.803229166668</v>
      </c>
      <c r="R294" s="15">
        <f t="shared" si="17"/>
        <v>40845.165972222225</v>
      </c>
      <c r="S294">
        <f t="shared" si="19"/>
        <v>2011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8265</v>
      </c>
      <c r="O295" t="s">
        <v>8270</v>
      </c>
      <c r="P295">
        <f t="shared" si="18"/>
        <v>201.22</v>
      </c>
      <c r="Q295" s="15">
        <f t="shared" si="16"/>
        <v>41719.667986111112</v>
      </c>
      <c r="R295" s="15">
        <f t="shared" si="17"/>
        <v>41749.667986111112</v>
      </c>
      <c r="S295">
        <f t="shared" si="19"/>
        <v>2014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8265</v>
      </c>
      <c r="O296" t="s">
        <v>8270</v>
      </c>
      <c r="P296">
        <f t="shared" si="18"/>
        <v>100</v>
      </c>
      <c r="Q296" s="15">
        <f t="shared" si="16"/>
        <v>40343.084421296298</v>
      </c>
      <c r="R296" s="15">
        <f t="shared" si="17"/>
        <v>40378.666666666664</v>
      </c>
      <c r="S296">
        <f t="shared" si="19"/>
        <v>2010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8265</v>
      </c>
      <c r="O297" t="s">
        <v>8270</v>
      </c>
      <c r="P297">
        <f t="shared" si="18"/>
        <v>100.08</v>
      </c>
      <c r="Q297" s="15">
        <f t="shared" si="16"/>
        <v>41519.004733796297</v>
      </c>
      <c r="R297" s="15">
        <f t="shared" si="17"/>
        <v>41579</v>
      </c>
      <c r="S297">
        <f t="shared" si="19"/>
        <v>2013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8265</v>
      </c>
      <c r="O298" t="s">
        <v>8270</v>
      </c>
      <c r="P298">
        <f t="shared" si="18"/>
        <v>230.09</v>
      </c>
      <c r="Q298" s="15">
        <f t="shared" si="16"/>
        <v>41134.475497685184</v>
      </c>
      <c r="R298" s="15">
        <f t="shared" si="17"/>
        <v>41159.475497685184</v>
      </c>
      <c r="S298">
        <f t="shared" si="19"/>
        <v>2012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8265</v>
      </c>
      <c r="O299" t="s">
        <v>8270</v>
      </c>
      <c r="P299">
        <f t="shared" si="18"/>
        <v>141.75</v>
      </c>
      <c r="Q299" s="15">
        <f t="shared" si="16"/>
        <v>42089.72802083334</v>
      </c>
      <c r="R299" s="15">
        <f t="shared" si="17"/>
        <v>42125.165972222225</v>
      </c>
      <c r="S299">
        <f t="shared" si="19"/>
        <v>2015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8265</v>
      </c>
      <c r="O300" t="s">
        <v>8270</v>
      </c>
      <c r="P300">
        <f t="shared" si="18"/>
        <v>56.34</v>
      </c>
      <c r="Q300" s="15">
        <f t="shared" si="16"/>
        <v>41709.463518518518</v>
      </c>
      <c r="R300" s="15">
        <f t="shared" si="17"/>
        <v>41768.875</v>
      </c>
      <c r="S300">
        <f t="shared" si="19"/>
        <v>2014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8265</v>
      </c>
      <c r="O301" t="s">
        <v>8270</v>
      </c>
      <c r="P301">
        <f t="shared" si="18"/>
        <v>73.34</v>
      </c>
      <c r="Q301" s="15">
        <f t="shared" si="16"/>
        <v>40469.225231481483</v>
      </c>
      <c r="R301" s="15">
        <f t="shared" si="17"/>
        <v>40499.266898148147</v>
      </c>
      <c r="S301">
        <f t="shared" si="19"/>
        <v>2010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8265</v>
      </c>
      <c r="O302" t="s">
        <v>8270</v>
      </c>
      <c r="P302">
        <f t="shared" si="18"/>
        <v>85.34</v>
      </c>
      <c r="Q302" s="15">
        <f t="shared" si="16"/>
        <v>40626.959930555553</v>
      </c>
      <c r="R302" s="15">
        <f t="shared" si="17"/>
        <v>40657.959930555553</v>
      </c>
      <c r="S302">
        <f t="shared" si="19"/>
        <v>2011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8265</v>
      </c>
      <c r="O303" t="s">
        <v>8270</v>
      </c>
      <c r="P303">
        <f t="shared" si="18"/>
        <v>61.5</v>
      </c>
      <c r="Q303" s="15">
        <f t="shared" si="16"/>
        <v>41312.737673611111</v>
      </c>
      <c r="R303" s="15">
        <f t="shared" si="17"/>
        <v>41352.696006944447</v>
      </c>
      <c r="S303">
        <f t="shared" si="19"/>
        <v>2013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8265</v>
      </c>
      <c r="O304" t="s">
        <v>8270</v>
      </c>
      <c r="P304">
        <f t="shared" si="18"/>
        <v>93.02</v>
      </c>
      <c r="Q304" s="15">
        <f t="shared" si="16"/>
        <v>40933.856921296298</v>
      </c>
      <c r="R304" s="15">
        <f t="shared" si="17"/>
        <v>40963.856921296298</v>
      </c>
      <c r="S304">
        <f t="shared" si="19"/>
        <v>2012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8265</v>
      </c>
      <c r="O305" t="s">
        <v>8270</v>
      </c>
      <c r="P305">
        <f t="shared" si="18"/>
        <v>50.29</v>
      </c>
      <c r="Q305" s="15">
        <f t="shared" si="16"/>
        <v>41032.071134259262</v>
      </c>
      <c r="R305" s="15">
        <f t="shared" si="17"/>
        <v>41062.071134259262</v>
      </c>
      <c r="S305">
        <f t="shared" si="19"/>
        <v>2012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8265</v>
      </c>
      <c r="O306" t="s">
        <v>8270</v>
      </c>
      <c r="P306">
        <f t="shared" si="18"/>
        <v>106.43</v>
      </c>
      <c r="Q306" s="15">
        <f t="shared" si="16"/>
        <v>41114.094872685186</v>
      </c>
      <c r="R306" s="15">
        <f t="shared" si="17"/>
        <v>41153.083333333336</v>
      </c>
      <c r="S306">
        <f t="shared" si="19"/>
        <v>2012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8265</v>
      </c>
      <c r="O307" t="s">
        <v>8270</v>
      </c>
      <c r="P307">
        <f t="shared" si="18"/>
        <v>51.72</v>
      </c>
      <c r="Q307" s="15">
        <f t="shared" si="16"/>
        <v>40948.630196759259</v>
      </c>
      <c r="R307" s="15">
        <f t="shared" si="17"/>
        <v>40978.630196759259</v>
      </c>
      <c r="S307">
        <f t="shared" si="19"/>
        <v>2012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8265</v>
      </c>
      <c r="O308" t="s">
        <v>8270</v>
      </c>
      <c r="P308">
        <f t="shared" si="18"/>
        <v>36.61</v>
      </c>
      <c r="Q308" s="15">
        <f t="shared" si="16"/>
        <v>41333.837187500001</v>
      </c>
      <c r="R308" s="15">
        <f t="shared" si="17"/>
        <v>41353.795520833337</v>
      </c>
      <c r="S308">
        <f t="shared" si="19"/>
        <v>2013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8265</v>
      </c>
      <c r="O309" t="s">
        <v>8270</v>
      </c>
      <c r="P309">
        <f t="shared" si="18"/>
        <v>42.52</v>
      </c>
      <c r="Q309" s="15">
        <f t="shared" si="16"/>
        <v>41282.944456018515</v>
      </c>
      <c r="R309" s="15">
        <f t="shared" si="17"/>
        <v>41312.944456018515</v>
      </c>
      <c r="S309">
        <f t="shared" si="19"/>
        <v>2013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8265</v>
      </c>
      <c r="O310" t="s">
        <v>8270</v>
      </c>
      <c r="P310">
        <f t="shared" si="18"/>
        <v>62.71</v>
      </c>
      <c r="Q310" s="15">
        <f t="shared" si="16"/>
        <v>40567.694560185184</v>
      </c>
      <c r="R310" s="15">
        <f t="shared" si="17"/>
        <v>40612.694560185184</v>
      </c>
      <c r="S310">
        <f t="shared" si="19"/>
        <v>2011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8265</v>
      </c>
      <c r="O311" t="s">
        <v>8270</v>
      </c>
      <c r="P311">
        <f t="shared" si="18"/>
        <v>89.96</v>
      </c>
      <c r="Q311" s="15">
        <f t="shared" si="16"/>
        <v>41134.751550925925</v>
      </c>
      <c r="R311" s="15">
        <f t="shared" si="17"/>
        <v>41155.751550925925</v>
      </c>
      <c r="S311">
        <f t="shared" si="19"/>
        <v>2012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8265</v>
      </c>
      <c r="O312" t="s">
        <v>8270</v>
      </c>
      <c r="P312">
        <f t="shared" si="18"/>
        <v>28.92</v>
      </c>
      <c r="Q312" s="15">
        <f t="shared" si="16"/>
        <v>40821.183136574073</v>
      </c>
      <c r="R312" s="15">
        <f t="shared" si="17"/>
        <v>40836.083333333336</v>
      </c>
      <c r="S312">
        <f t="shared" si="19"/>
        <v>2011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8265</v>
      </c>
      <c r="O313" t="s">
        <v>8270</v>
      </c>
      <c r="P313">
        <f t="shared" si="18"/>
        <v>138.80000000000001</v>
      </c>
      <c r="Q313" s="15">
        <f t="shared" si="16"/>
        <v>40868.219814814816</v>
      </c>
      <c r="R313" s="15">
        <f t="shared" si="17"/>
        <v>40909.332638888889</v>
      </c>
      <c r="S313">
        <f t="shared" si="19"/>
        <v>2011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8265</v>
      </c>
      <c r="O314" t="s">
        <v>8270</v>
      </c>
      <c r="P314">
        <f t="shared" si="18"/>
        <v>61.3</v>
      </c>
      <c r="Q314" s="15">
        <f t="shared" si="16"/>
        <v>41348.877685185187</v>
      </c>
      <c r="R314" s="15">
        <f t="shared" si="17"/>
        <v>41378.877685185187</v>
      </c>
      <c r="S314">
        <f t="shared" si="19"/>
        <v>2013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8265</v>
      </c>
      <c r="O315" t="s">
        <v>8270</v>
      </c>
      <c r="P315">
        <f t="shared" si="18"/>
        <v>80.2</v>
      </c>
      <c r="Q315" s="15">
        <f t="shared" si="16"/>
        <v>40357.227939814817</v>
      </c>
      <c r="R315" s="15">
        <f t="shared" si="17"/>
        <v>40401.665972222225</v>
      </c>
      <c r="S315">
        <f t="shared" si="19"/>
        <v>2010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8265</v>
      </c>
      <c r="O316" t="s">
        <v>8270</v>
      </c>
      <c r="P316">
        <f t="shared" si="18"/>
        <v>32.1</v>
      </c>
      <c r="Q316" s="15">
        <f t="shared" si="16"/>
        <v>41304.833194444444</v>
      </c>
      <c r="R316" s="15">
        <f t="shared" si="17"/>
        <v>41334.833194444444</v>
      </c>
      <c r="S316">
        <f t="shared" si="19"/>
        <v>2013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8265</v>
      </c>
      <c r="O317" t="s">
        <v>8270</v>
      </c>
      <c r="P317">
        <f t="shared" si="18"/>
        <v>200.89</v>
      </c>
      <c r="Q317" s="15">
        <f t="shared" si="16"/>
        <v>41113.77238425926</v>
      </c>
      <c r="R317" s="15">
        <f t="shared" si="17"/>
        <v>41143.77238425926</v>
      </c>
      <c r="S317">
        <f t="shared" si="19"/>
        <v>2012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8265</v>
      </c>
      <c r="O318" t="s">
        <v>8270</v>
      </c>
      <c r="P318">
        <f t="shared" si="18"/>
        <v>108.01</v>
      </c>
      <c r="Q318" s="15">
        <f t="shared" si="16"/>
        <v>41950.923576388886</v>
      </c>
      <c r="R318" s="15">
        <f t="shared" si="17"/>
        <v>41984.207638888889</v>
      </c>
      <c r="S318">
        <f t="shared" si="19"/>
        <v>2014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8265</v>
      </c>
      <c r="O319" t="s">
        <v>8270</v>
      </c>
      <c r="P319">
        <f t="shared" si="18"/>
        <v>95.7</v>
      </c>
      <c r="Q319" s="15">
        <f t="shared" si="16"/>
        <v>41589.676886574074</v>
      </c>
      <c r="R319" s="15">
        <f t="shared" si="17"/>
        <v>41619.676886574074</v>
      </c>
      <c r="S319">
        <f t="shared" si="19"/>
        <v>2013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8265</v>
      </c>
      <c r="O320" t="s">
        <v>8270</v>
      </c>
      <c r="P320">
        <f t="shared" si="18"/>
        <v>49.88</v>
      </c>
      <c r="Q320" s="15">
        <f t="shared" si="16"/>
        <v>41330.038784722223</v>
      </c>
      <c r="R320" s="15">
        <f t="shared" si="17"/>
        <v>41359.997118055559</v>
      </c>
      <c r="S320">
        <f t="shared" si="19"/>
        <v>2013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8265</v>
      </c>
      <c r="O321" t="s">
        <v>8270</v>
      </c>
      <c r="P321">
        <f t="shared" si="18"/>
        <v>110.47</v>
      </c>
      <c r="Q321" s="15">
        <f t="shared" si="16"/>
        <v>40123.83829861111</v>
      </c>
      <c r="R321" s="15">
        <f t="shared" si="17"/>
        <v>40211.332638888889</v>
      </c>
      <c r="S321">
        <f t="shared" si="19"/>
        <v>2009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8265</v>
      </c>
      <c r="O322" t="s">
        <v>8270</v>
      </c>
      <c r="P322">
        <f t="shared" si="18"/>
        <v>134.91</v>
      </c>
      <c r="Q322" s="15">
        <f t="shared" ref="Q322:Q385" si="20">(((J322/60)/60)/24+(DATE(1970,1,1)))</f>
        <v>42331.551307870366</v>
      </c>
      <c r="R322" s="15">
        <f t="shared" ref="R322:R385" si="21">(((I322/60)/60)/24)+DATE(1970,1,1)</f>
        <v>42360.958333333328</v>
      </c>
      <c r="S322">
        <f t="shared" si="19"/>
        <v>2015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8265</v>
      </c>
      <c r="O323" t="s">
        <v>8270</v>
      </c>
      <c r="P323">
        <f t="shared" ref="P323:P386" si="22">IFERROR(ROUND(E323/L323,2),0)</f>
        <v>106.62</v>
      </c>
      <c r="Q323" s="15">
        <f t="shared" si="20"/>
        <v>42647.446597222224</v>
      </c>
      <c r="R323" s="15">
        <f t="shared" si="21"/>
        <v>42682.488263888896</v>
      </c>
      <c r="S323">
        <f t="shared" ref="S323:S386" si="23">YEAR(Q323)</f>
        <v>2016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8265</v>
      </c>
      <c r="O324" t="s">
        <v>8270</v>
      </c>
      <c r="P324">
        <f t="shared" si="22"/>
        <v>145.04</v>
      </c>
      <c r="Q324" s="15">
        <f t="shared" si="20"/>
        <v>42473.57</v>
      </c>
      <c r="R324" s="15">
        <f t="shared" si="21"/>
        <v>42503.57</v>
      </c>
      <c r="S324">
        <f t="shared" si="23"/>
        <v>2016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8265</v>
      </c>
      <c r="O325" t="s">
        <v>8270</v>
      </c>
      <c r="P325">
        <f t="shared" si="22"/>
        <v>114.59</v>
      </c>
      <c r="Q325" s="15">
        <f t="shared" si="20"/>
        <v>42697.32136574074</v>
      </c>
      <c r="R325" s="15">
        <f t="shared" si="21"/>
        <v>42725.332638888889</v>
      </c>
      <c r="S325">
        <f t="shared" si="23"/>
        <v>2016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8265</v>
      </c>
      <c r="O326" t="s">
        <v>8270</v>
      </c>
      <c r="P326">
        <f t="shared" si="22"/>
        <v>105.32</v>
      </c>
      <c r="Q326" s="15">
        <f t="shared" si="20"/>
        <v>42184.626250000001</v>
      </c>
      <c r="R326" s="15">
        <f t="shared" si="21"/>
        <v>42217.626250000001</v>
      </c>
      <c r="S326">
        <f t="shared" si="23"/>
        <v>2015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8265</v>
      </c>
      <c r="O327" t="s">
        <v>8270</v>
      </c>
      <c r="P327">
        <f t="shared" si="22"/>
        <v>70.92</v>
      </c>
      <c r="Q327" s="15">
        <f t="shared" si="20"/>
        <v>42689.187881944439</v>
      </c>
      <c r="R327" s="15">
        <f t="shared" si="21"/>
        <v>42724.187881944439</v>
      </c>
      <c r="S327">
        <f t="shared" si="23"/>
        <v>2016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8265</v>
      </c>
      <c r="O328" t="s">
        <v>8270</v>
      </c>
      <c r="P328">
        <f t="shared" si="22"/>
        <v>147.16999999999999</v>
      </c>
      <c r="Q328" s="15">
        <f t="shared" si="20"/>
        <v>42775.314884259264</v>
      </c>
      <c r="R328" s="15">
        <f t="shared" si="21"/>
        <v>42808.956250000003</v>
      </c>
      <c r="S328">
        <f t="shared" si="23"/>
        <v>2017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8265</v>
      </c>
      <c r="O329" t="s">
        <v>8270</v>
      </c>
      <c r="P329">
        <f t="shared" si="22"/>
        <v>160.47</v>
      </c>
      <c r="Q329" s="15">
        <f t="shared" si="20"/>
        <v>42058.235289351855</v>
      </c>
      <c r="R329" s="15">
        <f t="shared" si="21"/>
        <v>42085.333333333328</v>
      </c>
      <c r="S329">
        <f t="shared" si="23"/>
        <v>2015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8265</v>
      </c>
      <c r="O330" t="s">
        <v>8270</v>
      </c>
      <c r="P330">
        <f t="shared" si="22"/>
        <v>156.05000000000001</v>
      </c>
      <c r="Q330" s="15">
        <f t="shared" si="20"/>
        <v>42278.946620370371</v>
      </c>
      <c r="R330" s="15">
        <f t="shared" si="21"/>
        <v>42309.166666666672</v>
      </c>
      <c r="S330">
        <f t="shared" si="23"/>
        <v>2015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8265</v>
      </c>
      <c r="O331" t="s">
        <v>8270</v>
      </c>
      <c r="P331">
        <f t="shared" si="22"/>
        <v>63.17</v>
      </c>
      <c r="Q331" s="15">
        <f t="shared" si="20"/>
        <v>42291.46674768519</v>
      </c>
      <c r="R331" s="15">
        <f t="shared" si="21"/>
        <v>42315.166666666672</v>
      </c>
      <c r="S331">
        <f t="shared" si="23"/>
        <v>2015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8265</v>
      </c>
      <c r="O332" t="s">
        <v>8270</v>
      </c>
      <c r="P332">
        <f t="shared" si="22"/>
        <v>104.82</v>
      </c>
      <c r="Q332" s="15">
        <f t="shared" si="20"/>
        <v>41379.515775462962</v>
      </c>
      <c r="R332" s="15">
        <f t="shared" si="21"/>
        <v>41411.165972222225</v>
      </c>
      <c r="S332">
        <f t="shared" si="23"/>
        <v>2013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8265</v>
      </c>
      <c r="O333" t="s">
        <v>8270</v>
      </c>
      <c r="P333">
        <f t="shared" si="22"/>
        <v>97.36</v>
      </c>
      <c r="Q333" s="15">
        <f t="shared" si="20"/>
        <v>42507.581412037034</v>
      </c>
      <c r="R333" s="15">
        <f t="shared" si="21"/>
        <v>42538.581412037034</v>
      </c>
      <c r="S333">
        <f t="shared" si="23"/>
        <v>2016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8265</v>
      </c>
      <c r="O334" t="s">
        <v>8270</v>
      </c>
      <c r="P334">
        <f t="shared" si="22"/>
        <v>203.63</v>
      </c>
      <c r="Q334" s="15">
        <f t="shared" si="20"/>
        <v>42263.680289351847</v>
      </c>
      <c r="R334" s="15">
        <f t="shared" si="21"/>
        <v>42305.333333333328</v>
      </c>
      <c r="S334">
        <f t="shared" si="23"/>
        <v>2015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8265</v>
      </c>
      <c r="O335" t="s">
        <v>8270</v>
      </c>
      <c r="P335">
        <f t="shared" si="22"/>
        <v>188.31</v>
      </c>
      <c r="Q335" s="15">
        <f t="shared" si="20"/>
        <v>42437.636469907404</v>
      </c>
      <c r="R335" s="15">
        <f t="shared" si="21"/>
        <v>42467.59480324074</v>
      </c>
      <c r="S335">
        <f t="shared" si="23"/>
        <v>2016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8265</v>
      </c>
      <c r="O336" t="s">
        <v>8270</v>
      </c>
      <c r="P336">
        <f t="shared" si="22"/>
        <v>146.65</v>
      </c>
      <c r="Q336" s="15">
        <f t="shared" si="20"/>
        <v>42101.682372685187</v>
      </c>
      <c r="R336" s="15">
        <f t="shared" si="21"/>
        <v>42139.791666666672</v>
      </c>
      <c r="S336">
        <f t="shared" si="23"/>
        <v>2015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8265</v>
      </c>
      <c r="O337" t="s">
        <v>8270</v>
      </c>
      <c r="P337">
        <f t="shared" si="22"/>
        <v>109.19</v>
      </c>
      <c r="Q337" s="15">
        <f t="shared" si="20"/>
        <v>42101.737442129626</v>
      </c>
      <c r="R337" s="15">
        <f t="shared" si="21"/>
        <v>42132.916666666672</v>
      </c>
      <c r="S337">
        <f t="shared" si="23"/>
        <v>2015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8265</v>
      </c>
      <c r="O338" t="s">
        <v>8270</v>
      </c>
      <c r="P338">
        <f t="shared" si="22"/>
        <v>59.25</v>
      </c>
      <c r="Q338" s="15">
        <f t="shared" si="20"/>
        <v>42291.596273148149</v>
      </c>
      <c r="R338" s="15">
        <f t="shared" si="21"/>
        <v>42321.637939814813</v>
      </c>
      <c r="S338">
        <f t="shared" si="23"/>
        <v>2015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8265</v>
      </c>
      <c r="O339" t="s">
        <v>8270</v>
      </c>
      <c r="P339">
        <f t="shared" si="22"/>
        <v>97.9</v>
      </c>
      <c r="Q339" s="15">
        <f t="shared" si="20"/>
        <v>42047.128564814819</v>
      </c>
      <c r="R339" s="15">
        <f t="shared" si="21"/>
        <v>42077.086898148147</v>
      </c>
      <c r="S339">
        <f t="shared" si="23"/>
        <v>2015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8265</v>
      </c>
      <c r="O340" t="s">
        <v>8270</v>
      </c>
      <c r="P340">
        <f t="shared" si="22"/>
        <v>70</v>
      </c>
      <c r="Q340" s="15">
        <f t="shared" si="20"/>
        <v>42559.755671296298</v>
      </c>
      <c r="R340" s="15">
        <f t="shared" si="21"/>
        <v>42616.041666666672</v>
      </c>
      <c r="S340">
        <f t="shared" si="23"/>
        <v>2016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8265</v>
      </c>
      <c r="O341" t="s">
        <v>8270</v>
      </c>
      <c r="P341">
        <f t="shared" si="22"/>
        <v>72.87</v>
      </c>
      <c r="Q341" s="15">
        <f t="shared" si="20"/>
        <v>42093.760046296295</v>
      </c>
      <c r="R341" s="15">
        <f t="shared" si="21"/>
        <v>42123.760046296295</v>
      </c>
      <c r="S341">
        <f t="shared" si="23"/>
        <v>2015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8265</v>
      </c>
      <c r="O342" t="s">
        <v>8270</v>
      </c>
      <c r="P342">
        <f t="shared" si="22"/>
        <v>146.35</v>
      </c>
      <c r="Q342" s="15">
        <f t="shared" si="20"/>
        <v>42772.669062500005</v>
      </c>
      <c r="R342" s="15">
        <f t="shared" si="21"/>
        <v>42802.875</v>
      </c>
      <c r="S342">
        <f t="shared" si="23"/>
        <v>2017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8265</v>
      </c>
      <c r="O343" t="s">
        <v>8270</v>
      </c>
      <c r="P343">
        <f t="shared" si="22"/>
        <v>67.91</v>
      </c>
      <c r="Q343" s="15">
        <f t="shared" si="20"/>
        <v>41894.879606481481</v>
      </c>
      <c r="R343" s="15">
        <f t="shared" si="21"/>
        <v>41913.165972222225</v>
      </c>
      <c r="S343">
        <f t="shared" si="23"/>
        <v>2014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8265</v>
      </c>
      <c r="O344" t="s">
        <v>8270</v>
      </c>
      <c r="P344">
        <f t="shared" si="22"/>
        <v>169.85</v>
      </c>
      <c r="Q344" s="15">
        <f t="shared" si="20"/>
        <v>42459.780844907407</v>
      </c>
      <c r="R344" s="15">
        <f t="shared" si="21"/>
        <v>42489.780844907407</v>
      </c>
      <c r="S344">
        <f t="shared" si="23"/>
        <v>2016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8265</v>
      </c>
      <c r="O345" t="s">
        <v>8270</v>
      </c>
      <c r="P345">
        <f t="shared" si="22"/>
        <v>58.41</v>
      </c>
      <c r="Q345" s="15">
        <f t="shared" si="20"/>
        <v>41926.73778935185</v>
      </c>
      <c r="R345" s="15">
        <f t="shared" si="21"/>
        <v>41957.125</v>
      </c>
      <c r="S345">
        <f t="shared" si="23"/>
        <v>2014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8265</v>
      </c>
      <c r="O346" t="s">
        <v>8270</v>
      </c>
      <c r="P346">
        <f t="shared" si="22"/>
        <v>119.99</v>
      </c>
      <c r="Q346" s="15">
        <f t="shared" si="20"/>
        <v>42111.970995370371</v>
      </c>
      <c r="R346" s="15">
        <f t="shared" si="21"/>
        <v>42156.097222222219</v>
      </c>
      <c r="S346">
        <f t="shared" si="23"/>
        <v>2015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8265</v>
      </c>
      <c r="O347" t="s">
        <v>8270</v>
      </c>
      <c r="P347">
        <f t="shared" si="22"/>
        <v>99.86</v>
      </c>
      <c r="Q347" s="15">
        <f t="shared" si="20"/>
        <v>42114.944328703699</v>
      </c>
      <c r="R347" s="15">
        <f t="shared" si="21"/>
        <v>42144.944328703699</v>
      </c>
      <c r="S347">
        <f t="shared" si="23"/>
        <v>2015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8265</v>
      </c>
      <c r="O348" t="s">
        <v>8270</v>
      </c>
      <c r="P348">
        <f t="shared" si="22"/>
        <v>90.58</v>
      </c>
      <c r="Q348" s="15">
        <f t="shared" si="20"/>
        <v>42261.500243055561</v>
      </c>
      <c r="R348" s="15">
        <f t="shared" si="21"/>
        <v>42291.500243055561</v>
      </c>
      <c r="S348">
        <f t="shared" si="23"/>
        <v>2015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8265</v>
      </c>
      <c r="O349" t="s">
        <v>8270</v>
      </c>
      <c r="P349">
        <f t="shared" si="22"/>
        <v>117.77</v>
      </c>
      <c r="Q349" s="15">
        <f t="shared" si="20"/>
        <v>42292.495474537034</v>
      </c>
      <c r="R349" s="15">
        <f t="shared" si="21"/>
        <v>42322.537141203706</v>
      </c>
      <c r="S349">
        <f t="shared" si="23"/>
        <v>2015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8265</v>
      </c>
      <c r="O350" t="s">
        <v>8270</v>
      </c>
      <c r="P350">
        <f t="shared" si="22"/>
        <v>86.55</v>
      </c>
      <c r="Q350" s="15">
        <f t="shared" si="20"/>
        <v>42207.58699074074</v>
      </c>
      <c r="R350" s="15">
        <f t="shared" si="21"/>
        <v>42237.58699074074</v>
      </c>
      <c r="S350">
        <f t="shared" si="23"/>
        <v>2015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8265</v>
      </c>
      <c r="O351" t="s">
        <v>8270</v>
      </c>
      <c r="P351">
        <f t="shared" si="22"/>
        <v>71.900000000000006</v>
      </c>
      <c r="Q351" s="15">
        <f t="shared" si="20"/>
        <v>42760.498935185184</v>
      </c>
      <c r="R351" s="15">
        <f t="shared" si="21"/>
        <v>42790.498935185184</v>
      </c>
      <c r="S351">
        <f t="shared" si="23"/>
        <v>2017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8265</v>
      </c>
      <c r="O352" t="s">
        <v>8270</v>
      </c>
      <c r="P352">
        <f t="shared" si="22"/>
        <v>129.82</v>
      </c>
      <c r="Q352" s="15">
        <f t="shared" si="20"/>
        <v>42586.066076388888</v>
      </c>
      <c r="R352" s="15">
        <f t="shared" si="21"/>
        <v>42624.165972222225</v>
      </c>
      <c r="S352">
        <f t="shared" si="23"/>
        <v>2016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8265</v>
      </c>
      <c r="O353" t="s">
        <v>8270</v>
      </c>
      <c r="P353">
        <f t="shared" si="22"/>
        <v>44.91</v>
      </c>
      <c r="Q353" s="15">
        <f t="shared" si="20"/>
        <v>42427.964745370366</v>
      </c>
      <c r="R353" s="15">
        <f t="shared" si="21"/>
        <v>42467.923078703709</v>
      </c>
      <c r="S353">
        <f t="shared" si="23"/>
        <v>2016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8265</v>
      </c>
      <c r="O354" t="s">
        <v>8270</v>
      </c>
      <c r="P354">
        <f t="shared" si="22"/>
        <v>40.76</v>
      </c>
      <c r="Q354" s="15">
        <f t="shared" si="20"/>
        <v>41890.167453703703</v>
      </c>
      <c r="R354" s="15">
        <f t="shared" si="21"/>
        <v>41920.167453703703</v>
      </c>
      <c r="S354">
        <f t="shared" si="23"/>
        <v>2014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8265</v>
      </c>
      <c r="O355" t="s">
        <v>8270</v>
      </c>
      <c r="P355">
        <f t="shared" si="22"/>
        <v>103.52</v>
      </c>
      <c r="Q355" s="15">
        <f t="shared" si="20"/>
        <v>42297.791886574079</v>
      </c>
      <c r="R355" s="15">
        <f t="shared" si="21"/>
        <v>42327.833553240736</v>
      </c>
      <c r="S355">
        <f t="shared" si="23"/>
        <v>2015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8265</v>
      </c>
      <c r="O356" t="s">
        <v>8270</v>
      </c>
      <c r="P356">
        <f t="shared" si="22"/>
        <v>125.45</v>
      </c>
      <c r="Q356" s="15">
        <f t="shared" si="20"/>
        <v>42438.827789351853</v>
      </c>
      <c r="R356" s="15">
        <f t="shared" si="21"/>
        <v>42468.786122685182</v>
      </c>
      <c r="S356">
        <f t="shared" si="23"/>
        <v>2016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8265</v>
      </c>
      <c r="O357" t="s">
        <v>8270</v>
      </c>
      <c r="P357">
        <f t="shared" si="22"/>
        <v>246.61</v>
      </c>
      <c r="Q357" s="15">
        <f t="shared" si="20"/>
        <v>41943.293912037036</v>
      </c>
      <c r="R357" s="15">
        <f t="shared" si="21"/>
        <v>41974.3355787037</v>
      </c>
      <c r="S357">
        <f t="shared" si="23"/>
        <v>2014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8265</v>
      </c>
      <c r="O358" t="s">
        <v>8270</v>
      </c>
      <c r="P358">
        <f t="shared" si="22"/>
        <v>79.400000000000006</v>
      </c>
      <c r="Q358" s="15">
        <f t="shared" si="20"/>
        <v>42415.803159722222</v>
      </c>
      <c r="R358" s="15">
        <f t="shared" si="21"/>
        <v>42445.761493055557</v>
      </c>
      <c r="S358">
        <f t="shared" si="23"/>
        <v>2016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8265</v>
      </c>
      <c r="O359" t="s">
        <v>8270</v>
      </c>
      <c r="P359">
        <f t="shared" si="22"/>
        <v>86.14</v>
      </c>
      <c r="Q359" s="15">
        <f t="shared" si="20"/>
        <v>42078.222187499996</v>
      </c>
      <c r="R359" s="15">
        <f t="shared" si="21"/>
        <v>42118.222187499996</v>
      </c>
      <c r="S359">
        <f t="shared" si="23"/>
        <v>2015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8265</v>
      </c>
      <c r="O360" t="s">
        <v>8270</v>
      </c>
      <c r="P360">
        <f t="shared" si="22"/>
        <v>193.05</v>
      </c>
      <c r="Q360" s="15">
        <f t="shared" si="20"/>
        <v>42507.860196759255</v>
      </c>
      <c r="R360" s="15">
        <f t="shared" si="21"/>
        <v>42536.625</v>
      </c>
      <c r="S360">
        <f t="shared" si="23"/>
        <v>2016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8265</v>
      </c>
      <c r="O361" t="s">
        <v>8270</v>
      </c>
      <c r="P361">
        <f t="shared" si="22"/>
        <v>84.02</v>
      </c>
      <c r="Q361" s="15">
        <f t="shared" si="20"/>
        <v>41935.070486111108</v>
      </c>
      <c r="R361" s="15">
        <f t="shared" si="21"/>
        <v>41957.216666666667</v>
      </c>
      <c r="S361">
        <f t="shared" si="23"/>
        <v>2014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8265</v>
      </c>
      <c r="O362" t="s">
        <v>8270</v>
      </c>
      <c r="P362">
        <f t="shared" si="22"/>
        <v>139.83000000000001</v>
      </c>
      <c r="Q362" s="15">
        <f t="shared" si="20"/>
        <v>42163.897916666669</v>
      </c>
      <c r="R362" s="15">
        <f t="shared" si="21"/>
        <v>42208.132638888885</v>
      </c>
      <c r="S362">
        <f t="shared" si="23"/>
        <v>2015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8265</v>
      </c>
      <c r="O363" t="s">
        <v>8270</v>
      </c>
      <c r="P363">
        <f t="shared" si="22"/>
        <v>109.82</v>
      </c>
      <c r="Q363" s="15">
        <f t="shared" si="20"/>
        <v>41936.001226851848</v>
      </c>
      <c r="R363" s="15">
        <f t="shared" si="21"/>
        <v>41966.042893518519</v>
      </c>
      <c r="S363">
        <f t="shared" si="23"/>
        <v>2014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8265</v>
      </c>
      <c r="O364" t="s">
        <v>8270</v>
      </c>
      <c r="P364">
        <f t="shared" si="22"/>
        <v>139.53</v>
      </c>
      <c r="Q364" s="15">
        <f t="shared" si="20"/>
        <v>41837.210543981484</v>
      </c>
      <c r="R364" s="15">
        <f t="shared" si="21"/>
        <v>41859</v>
      </c>
      <c r="S364">
        <f t="shared" si="23"/>
        <v>2014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8265</v>
      </c>
      <c r="O365" t="s">
        <v>8270</v>
      </c>
      <c r="P365">
        <f t="shared" si="22"/>
        <v>347.85</v>
      </c>
      <c r="Q365" s="15">
        <f t="shared" si="20"/>
        <v>40255.744629629626</v>
      </c>
      <c r="R365" s="15">
        <f t="shared" si="21"/>
        <v>40300.806944444441</v>
      </c>
      <c r="S365">
        <f t="shared" si="23"/>
        <v>2010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8265</v>
      </c>
      <c r="O366" t="s">
        <v>8270</v>
      </c>
      <c r="P366">
        <f t="shared" si="22"/>
        <v>68.239999999999995</v>
      </c>
      <c r="Q366" s="15">
        <f t="shared" si="20"/>
        <v>41780.859629629631</v>
      </c>
      <c r="R366" s="15">
        <f t="shared" si="21"/>
        <v>41811.165972222225</v>
      </c>
      <c r="S366">
        <f t="shared" si="23"/>
        <v>2014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8265</v>
      </c>
      <c r="O367" t="s">
        <v>8270</v>
      </c>
      <c r="P367">
        <f t="shared" si="22"/>
        <v>239.94</v>
      </c>
      <c r="Q367" s="15">
        <f t="shared" si="20"/>
        <v>41668.606469907405</v>
      </c>
      <c r="R367" s="15">
        <f t="shared" si="21"/>
        <v>41698.606469907405</v>
      </c>
      <c r="S367">
        <f t="shared" si="23"/>
        <v>2014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8265</v>
      </c>
      <c r="O368" t="s">
        <v>8270</v>
      </c>
      <c r="P368">
        <f t="shared" si="22"/>
        <v>287.31</v>
      </c>
      <c r="Q368" s="15">
        <f t="shared" si="20"/>
        <v>41019.793032407404</v>
      </c>
      <c r="R368" s="15">
        <f t="shared" si="21"/>
        <v>41049.793032407404</v>
      </c>
      <c r="S368">
        <f t="shared" si="23"/>
        <v>2012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8265</v>
      </c>
      <c r="O369" t="s">
        <v>8270</v>
      </c>
      <c r="P369">
        <f t="shared" si="22"/>
        <v>86.85</v>
      </c>
      <c r="Q369" s="15">
        <f t="shared" si="20"/>
        <v>41355.577291666668</v>
      </c>
      <c r="R369" s="15">
        <f t="shared" si="21"/>
        <v>41395.207638888889</v>
      </c>
      <c r="S369">
        <f t="shared" si="23"/>
        <v>2013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8265</v>
      </c>
      <c r="O370" t="s">
        <v>8270</v>
      </c>
      <c r="P370">
        <f t="shared" si="22"/>
        <v>81.849999999999994</v>
      </c>
      <c r="Q370" s="15">
        <f t="shared" si="20"/>
        <v>42043.605578703704</v>
      </c>
      <c r="R370" s="15">
        <f t="shared" si="21"/>
        <v>42078.563912037032</v>
      </c>
      <c r="S370">
        <f t="shared" si="23"/>
        <v>2015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8265</v>
      </c>
      <c r="O371" t="s">
        <v>8270</v>
      </c>
      <c r="P371">
        <f t="shared" si="22"/>
        <v>42.87</v>
      </c>
      <c r="Q371" s="15">
        <f t="shared" si="20"/>
        <v>40893.551724537036</v>
      </c>
      <c r="R371" s="15">
        <f t="shared" si="21"/>
        <v>40923.551724537036</v>
      </c>
      <c r="S371">
        <f t="shared" si="23"/>
        <v>2011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8265</v>
      </c>
      <c r="O372" t="s">
        <v>8270</v>
      </c>
      <c r="P372">
        <f t="shared" si="22"/>
        <v>709.42</v>
      </c>
      <c r="Q372" s="15">
        <f t="shared" si="20"/>
        <v>42711.795138888891</v>
      </c>
      <c r="R372" s="15">
        <f t="shared" si="21"/>
        <v>42741.795138888891</v>
      </c>
      <c r="S372">
        <f t="shared" si="23"/>
        <v>2016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8265</v>
      </c>
      <c r="O373" t="s">
        <v>8270</v>
      </c>
      <c r="P373">
        <f t="shared" si="22"/>
        <v>161.26</v>
      </c>
      <c r="Q373" s="15">
        <f t="shared" si="20"/>
        <v>41261.767812500002</v>
      </c>
      <c r="R373" s="15">
        <f t="shared" si="21"/>
        <v>41306.767812500002</v>
      </c>
      <c r="S373">
        <f t="shared" si="23"/>
        <v>2012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8265</v>
      </c>
      <c r="O374" t="s">
        <v>8270</v>
      </c>
      <c r="P374">
        <f t="shared" si="22"/>
        <v>41.78</v>
      </c>
      <c r="Q374" s="15">
        <f t="shared" si="20"/>
        <v>42425.576898148152</v>
      </c>
      <c r="R374" s="15">
        <f t="shared" si="21"/>
        <v>42465.666666666672</v>
      </c>
      <c r="S374">
        <f t="shared" si="23"/>
        <v>2016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8265</v>
      </c>
      <c r="O375" t="s">
        <v>8270</v>
      </c>
      <c r="P375">
        <f t="shared" si="22"/>
        <v>89.89</v>
      </c>
      <c r="Q375" s="15">
        <f t="shared" si="20"/>
        <v>41078.91201388889</v>
      </c>
      <c r="R375" s="15">
        <f t="shared" si="21"/>
        <v>41108.91201388889</v>
      </c>
      <c r="S375">
        <f t="shared" si="23"/>
        <v>2012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8265</v>
      </c>
      <c r="O376" t="s">
        <v>8270</v>
      </c>
      <c r="P376">
        <f t="shared" si="22"/>
        <v>45.05</v>
      </c>
      <c r="Q376" s="15">
        <f t="shared" si="20"/>
        <v>40757.889247685183</v>
      </c>
      <c r="R376" s="15">
        <f t="shared" si="21"/>
        <v>40802.889247685183</v>
      </c>
      <c r="S376">
        <f t="shared" si="23"/>
        <v>2011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8265</v>
      </c>
      <c r="O377" t="s">
        <v>8270</v>
      </c>
      <c r="P377">
        <f t="shared" si="22"/>
        <v>42.86</v>
      </c>
      <c r="Q377" s="15">
        <f t="shared" si="20"/>
        <v>41657.985081018516</v>
      </c>
      <c r="R377" s="15">
        <f t="shared" si="21"/>
        <v>41699.720833333333</v>
      </c>
      <c r="S377">
        <f t="shared" si="23"/>
        <v>2014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8265</v>
      </c>
      <c r="O378" t="s">
        <v>8270</v>
      </c>
      <c r="P378">
        <f t="shared" si="22"/>
        <v>54.08</v>
      </c>
      <c r="Q378" s="15">
        <f t="shared" si="20"/>
        <v>42576.452731481477</v>
      </c>
      <c r="R378" s="15">
        <f t="shared" si="21"/>
        <v>42607.452731481477</v>
      </c>
      <c r="S378">
        <f t="shared" si="23"/>
        <v>2016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8265</v>
      </c>
      <c r="O379" t="s">
        <v>8270</v>
      </c>
      <c r="P379">
        <f t="shared" si="22"/>
        <v>103.22</v>
      </c>
      <c r="Q379" s="15">
        <f t="shared" si="20"/>
        <v>42292.250787037032</v>
      </c>
      <c r="R379" s="15">
        <f t="shared" si="21"/>
        <v>42322.292361111111</v>
      </c>
      <c r="S379">
        <f t="shared" si="23"/>
        <v>2015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8265</v>
      </c>
      <c r="O380" t="s">
        <v>8270</v>
      </c>
      <c r="P380">
        <f t="shared" si="22"/>
        <v>40.4</v>
      </c>
      <c r="Q380" s="15">
        <f t="shared" si="20"/>
        <v>42370.571851851855</v>
      </c>
      <c r="R380" s="15">
        <f t="shared" si="21"/>
        <v>42394.994444444441</v>
      </c>
      <c r="S380">
        <f t="shared" si="23"/>
        <v>2016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8265</v>
      </c>
      <c r="O381" t="s">
        <v>8270</v>
      </c>
      <c r="P381">
        <f t="shared" si="22"/>
        <v>116.86</v>
      </c>
      <c r="Q381" s="15">
        <f t="shared" si="20"/>
        <v>40987.688333333332</v>
      </c>
      <c r="R381" s="15">
        <f t="shared" si="21"/>
        <v>41032.688333333332</v>
      </c>
      <c r="S381">
        <f t="shared" si="23"/>
        <v>2012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8265</v>
      </c>
      <c r="O382" t="s">
        <v>8270</v>
      </c>
      <c r="P382">
        <f t="shared" si="22"/>
        <v>115.51</v>
      </c>
      <c r="Q382" s="15">
        <f t="shared" si="20"/>
        <v>42367.719814814816</v>
      </c>
      <c r="R382" s="15">
        <f t="shared" si="21"/>
        <v>42392.719814814816</v>
      </c>
      <c r="S382">
        <f t="shared" si="23"/>
        <v>2015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8265</v>
      </c>
      <c r="O383" t="s">
        <v>8270</v>
      </c>
      <c r="P383">
        <f t="shared" si="22"/>
        <v>104.31</v>
      </c>
      <c r="Q383" s="15">
        <f t="shared" si="20"/>
        <v>41085.698113425926</v>
      </c>
      <c r="R383" s="15">
        <f t="shared" si="21"/>
        <v>41120.208333333336</v>
      </c>
      <c r="S383">
        <f t="shared" si="23"/>
        <v>2012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8265</v>
      </c>
      <c r="O384" t="s">
        <v>8270</v>
      </c>
      <c r="P384">
        <f t="shared" si="22"/>
        <v>69.77</v>
      </c>
      <c r="Q384" s="15">
        <f t="shared" si="20"/>
        <v>41144.709490740745</v>
      </c>
      <c r="R384" s="15">
        <f t="shared" si="21"/>
        <v>41158.709490740745</v>
      </c>
      <c r="S384">
        <f t="shared" si="23"/>
        <v>2012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8265</v>
      </c>
      <c r="O385" t="s">
        <v>8270</v>
      </c>
      <c r="P385">
        <f t="shared" si="22"/>
        <v>43.02</v>
      </c>
      <c r="Q385" s="15">
        <f t="shared" si="20"/>
        <v>41755.117581018516</v>
      </c>
      <c r="R385" s="15">
        <f t="shared" si="21"/>
        <v>41778.117581018516</v>
      </c>
      <c r="S385">
        <f t="shared" si="23"/>
        <v>2014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8265</v>
      </c>
      <c r="O386" t="s">
        <v>8270</v>
      </c>
      <c r="P386">
        <f t="shared" si="22"/>
        <v>58.54</v>
      </c>
      <c r="Q386" s="15">
        <f t="shared" ref="Q386:Q449" si="24">(((J386/60)/60)/24+(DATE(1970,1,1)))</f>
        <v>41980.781793981485</v>
      </c>
      <c r="R386" s="15">
        <f t="shared" ref="R386:R449" si="25">(((I386/60)/60)/24)+DATE(1970,1,1)</f>
        <v>42010.781793981485</v>
      </c>
      <c r="S386">
        <f t="shared" si="23"/>
        <v>2014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8265</v>
      </c>
      <c r="O387" t="s">
        <v>8270</v>
      </c>
      <c r="P387">
        <f t="shared" ref="P387:P450" si="26">IFERROR(ROUND(E387/L387,2),0)</f>
        <v>111.8</v>
      </c>
      <c r="Q387" s="15">
        <f t="shared" si="24"/>
        <v>41934.584502314814</v>
      </c>
      <c r="R387" s="15">
        <f t="shared" si="25"/>
        <v>41964.626168981486</v>
      </c>
      <c r="S387">
        <f t="shared" ref="S387:S450" si="27">YEAR(Q387)</f>
        <v>2014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8265</v>
      </c>
      <c r="O388" t="s">
        <v>8270</v>
      </c>
      <c r="P388">
        <f t="shared" si="26"/>
        <v>46.23</v>
      </c>
      <c r="Q388" s="15">
        <f t="shared" si="24"/>
        <v>42211.951284722221</v>
      </c>
      <c r="R388" s="15">
        <f t="shared" si="25"/>
        <v>42226.951284722221</v>
      </c>
      <c r="S388">
        <f t="shared" si="27"/>
        <v>2015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8265</v>
      </c>
      <c r="O389" t="s">
        <v>8270</v>
      </c>
      <c r="P389">
        <f t="shared" si="26"/>
        <v>144.69</v>
      </c>
      <c r="Q389" s="15">
        <f t="shared" si="24"/>
        <v>42200.67659722222</v>
      </c>
      <c r="R389" s="15">
        <f t="shared" si="25"/>
        <v>42231.25</v>
      </c>
      <c r="S389">
        <f t="shared" si="27"/>
        <v>2015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8265</v>
      </c>
      <c r="O390" t="s">
        <v>8270</v>
      </c>
      <c r="P390">
        <f t="shared" si="26"/>
        <v>88.85</v>
      </c>
      <c r="Q390" s="15">
        <f t="shared" si="24"/>
        <v>42549.076157407413</v>
      </c>
      <c r="R390" s="15">
        <f t="shared" si="25"/>
        <v>42579.076157407413</v>
      </c>
      <c r="S390">
        <f t="shared" si="27"/>
        <v>2016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8265</v>
      </c>
      <c r="O391" t="s">
        <v>8270</v>
      </c>
      <c r="P391">
        <f t="shared" si="26"/>
        <v>81.75</v>
      </c>
      <c r="Q391" s="15">
        <f t="shared" si="24"/>
        <v>41674.063078703701</v>
      </c>
      <c r="R391" s="15">
        <f t="shared" si="25"/>
        <v>41705.957638888889</v>
      </c>
      <c r="S391">
        <f t="shared" si="27"/>
        <v>2014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8265</v>
      </c>
      <c r="O392" t="s">
        <v>8270</v>
      </c>
      <c r="P392">
        <f t="shared" si="26"/>
        <v>71.430000000000007</v>
      </c>
      <c r="Q392" s="15">
        <f t="shared" si="24"/>
        <v>42112.036712962959</v>
      </c>
      <c r="R392" s="15">
        <f t="shared" si="25"/>
        <v>42132.036712962959</v>
      </c>
      <c r="S392">
        <f t="shared" si="27"/>
        <v>2015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8265</v>
      </c>
      <c r="O393" t="s">
        <v>8270</v>
      </c>
      <c r="P393">
        <f t="shared" si="26"/>
        <v>104.26</v>
      </c>
      <c r="Q393" s="15">
        <f t="shared" si="24"/>
        <v>40865.042256944449</v>
      </c>
      <c r="R393" s="15">
        <f t="shared" si="25"/>
        <v>40895.040972222225</v>
      </c>
      <c r="S393">
        <f t="shared" si="27"/>
        <v>2011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8265</v>
      </c>
      <c r="O394" t="s">
        <v>8270</v>
      </c>
      <c r="P394">
        <f t="shared" si="26"/>
        <v>90.62</v>
      </c>
      <c r="Q394" s="15">
        <f t="shared" si="24"/>
        <v>40763.717256944445</v>
      </c>
      <c r="R394" s="15">
        <f t="shared" si="25"/>
        <v>40794.125</v>
      </c>
      <c r="S394">
        <f t="shared" si="27"/>
        <v>2011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8265</v>
      </c>
      <c r="O395" t="s">
        <v>8270</v>
      </c>
      <c r="P395">
        <f t="shared" si="26"/>
        <v>157.33000000000001</v>
      </c>
      <c r="Q395" s="15">
        <f t="shared" si="24"/>
        <v>41526.708935185183</v>
      </c>
      <c r="R395" s="15">
        <f t="shared" si="25"/>
        <v>41557.708935185183</v>
      </c>
      <c r="S395">
        <f t="shared" si="27"/>
        <v>2013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8265</v>
      </c>
      <c r="O396" t="s">
        <v>8270</v>
      </c>
      <c r="P396">
        <f t="shared" si="26"/>
        <v>105.18</v>
      </c>
      <c r="Q396" s="15">
        <f t="shared" si="24"/>
        <v>42417.818078703705</v>
      </c>
      <c r="R396" s="15">
        <f t="shared" si="25"/>
        <v>42477.776412037041</v>
      </c>
      <c r="S396">
        <f t="shared" si="27"/>
        <v>2016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8265</v>
      </c>
      <c r="O397" t="s">
        <v>8270</v>
      </c>
      <c r="P397">
        <f t="shared" si="26"/>
        <v>58.72</v>
      </c>
      <c r="Q397" s="15">
        <f t="shared" si="24"/>
        <v>40990.909259259257</v>
      </c>
      <c r="R397" s="15">
        <f t="shared" si="25"/>
        <v>41026.897222222222</v>
      </c>
      <c r="S397">
        <f t="shared" si="27"/>
        <v>2012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8265</v>
      </c>
      <c r="O398" t="s">
        <v>8270</v>
      </c>
      <c r="P398">
        <f t="shared" si="26"/>
        <v>81.63</v>
      </c>
      <c r="Q398" s="15">
        <f t="shared" si="24"/>
        <v>41082.564884259256</v>
      </c>
      <c r="R398" s="15">
        <f t="shared" si="25"/>
        <v>41097.564884259256</v>
      </c>
      <c r="S398">
        <f t="shared" si="27"/>
        <v>2012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8265</v>
      </c>
      <c r="O399" t="s">
        <v>8270</v>
      </c>
      <c r="P399">
        <f t="shared" si="26"/>
        <v>56.46</v>
      </c>
      <c r="Q399" s="15">
        <f t="shared" si="24"/>
        <v>40379.776435185187</v>
      </c>
      <c r="R399" s="15">
        <f t="shared" si="25"/>
        <v>40422.155555555553</v>
      </c>
      <c r="S399">
        <f t="shared" si="27"/>
        <v>2010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8265</v>
      </c>
      <c r="O400" t="s">
        <v>8270</v>
      </c>
      <c r="P400">
        <f t="shared" si="26"/>
        <v>140.1</v>
      </c>
      <c r="Q400" s="15">
        <f t="shared" si="24"/>
        <v>42078.793124999997</v>
      </c>
      <c r="R400" s="15">
        <f t="shared" si="25"/>
        <v>42123.793124999997</v>
      </c>
      <c r="S400">
        <f t="shared" si="27"/>
        <v>2015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8265</v>
      </c>
      <c r="O401" t="s">
        <v>8270</v>
      </c>
      <c r="P401">
        <f t="shared" si="26"/>
        <v>224.85</v>
      </c>
      <c r="Q401" s="15">
        <f t="shared" si="24"/>
        <v>42687.875775462962</v>
      </c>
      <c r="R401" s="15">
        <f t="shared" si="25"/>
        <v>42718.5</v>
      </c>
      <c r="S401">
        <f t="shared" si="27"/>
        <v>2016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8265</v>
      </c>
      <c r="O402" t="s">
        <v>8270</v>
      </c>
      <c r="P402">
        <f t="shared" si="26"/>
        <v>181.13</v>
      </c>
      <c r="Q402" s="15">
        <f t="shared" si="24"/>
        <v>41745.635960648149</v>
      </c>
      <c r="R402" s="15">
        <f t="shared" si="25"/>
        <v>41776.145833333336</v>
      </c>
      <c r="S402">
        <f t="shared" si="27"/>
        <v>2014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8265</v>
      </c>
      <c r="O403" t="s">
        <v>8270</v>
      </c>
      <c r="P403">
        <f t="shared" si="26"/>
        <v>711.04</v>
      </c>
      <c r="Q403" s="15">
        <f t="shared" si="24"/>
        <v>40732.842245370368</v>
      </c>
      <c r="R403" s="15">
        <f t="shared" si="25"/>
        <v>40762.842245370368</v>
      </c>
      <c r="S403">
        <f t="shared" si="27"/>
        <v>2011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8265</v>
      </c>
      <c r="O404" t="s">
        <v>8270</v>
      </c>
      <c r="P404">
        <f t="shared" si="26"/>
        <v>65.88</v>
      </c>
      <c r="Q404" s="15">
        <f t="shared" si="24"/>
        <v>42292.539548611108</v>
      </c>
      <c r="R404" s="15">
        <f t="shared" si="25"/>
        <v>42313.58121527778</v>
      </c>
      <c r="S404">
        <f t="shared" si="27"/>
        <v>2015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8265</v>
      </c>
      <c r="O405" t="s">
        <v>8270</v>
      </c>
      <c r="P405">
        <f t="shared" si="26"/>
        <v>75.19</v>
      </c>
      <c r="Q405" s="15">
        <f t="shared" si="24"/>
        <v>40718.310659722221</v>
      </c>
      <c r="R405" s="15">
        <f t="shared" si="25"/>
        <v>40765.297222222223</v>
      </c>
      <c r="S405">
        <f t="shared" si="27"/>
        <v>2011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8265</v>
      </c>
      <c r="O406" t="s">
        <v>8270</v>
      </c>
      <c r="P406">
        <f t="shared" si="26"/>
        <v>133.13999999999999</v>
      </c>
      <c r="Q406" s="15">
        <f t="shared" si="24"/>
        <v>41646.628032407411</v>
      </c>
      <c r="R406" s="15">
        <f t="shared" si="25"/>
        <v>41675.961111111108</v>
      </c>
      <c r="S406">
        <f t="shared" si="27"/>
        <v>2014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8265</v>
      </c>
      <c r="O407" t="s">
        <v>8270</v>
      </c>
      <c r="P407">
        <f t="shared" si="26"/>
        <v>55.2</v>
      </c>
      <c r="Q407" s="15">
        <f t="shared" si="24"/>
        <v>41674.08494212963</v>
      </c>
      <c r="R407" s="15">
        <f t="shared" si="25"/>
        <v>41704.08494212963</v>
      </c>
      <c r="S407">
        <f t="shared" si="27"/>
        <v>2014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8265</v>
      </c>
      <c r="O408" t="s">
        <v>8270</v>
      </c>
      <c r="P408">
        <f t="shared" si="26"/>
        <v>86.16</v>
      </c>
      <c r="Q408" s="15">
        <f t="shared" si="24"/>
        <v>40638.162465277775</v>
      </c>
      <c r="R408" s="15">
        <f t="shared" si="25"/>
        <v>40672.249305555553</v>
      </c>
      <c r="S408">
        <f t="shared" si="27"/>
        <v>2011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8265</v>
      </c>
      <c r="O409" t="s">
        <v>8270</v>
      </c>
      <c r="P409">
        <f t="shared" si="26"/>
        <v>92.32</v>
      </c>
      <c r="Q409" s="15">
        <f t="shared" si="24"/>
        <v>40806.870949074073</v>
      </c>
      <c r="R409" s="15">
        <f t="shared" si="25"/>
        <v>40866.912615740745</v>
      </c>
      <c r="S409">
        <f t="shared" si="27"/>
        <v>2011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8265</v>
      </c>
      <c r="O410" t="s">
        <v>8270</v>
      </c>
      <c r="P410">
        <f t="shared" si="26"/>
        <v>160.16</v>
      </c>
      <c r="Q410" s="15">
        <f t="shared" si="24"/>
        <v>41543.735995370371</v>
      </c>
      <c r="R410" s="15">
        <f t="shared" si="25"/>
        <v>41583.777662037035</v>
      </c>
      <c r="S410">
        <f t="shared" si="27"/>
        <v>2013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8265</v>
      </c>
      <c r="O411" t="s">
        <v>8270</v>
      </c>
      <c r="P411">
        <f t="shared" si="26"/>
        <v>45.6</v>
      </c>
      <c r="Q411" s="15">
        <f t="shared" si="24"/>
        <v>42543.862777777773</v>
      </c>
      <c r="R411" s="15">
        <f t="shared" si="25"/>
        <v>42573.862777777773</v>
      </c>
      <c r="S411">
        <f t="shared" si="27"/>
        <v>2016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8265</v>
      </c>
      <c r="O412" t="s">
        <v>8270</v>
      </c>
      <c r="P412">
        <f t="shared" si="26"/>
        <v>183.29</v>
      </c>
      <c r="Q412" s="15">
        <f t="shared" si="24"/>
        <v>42113.981446759266</v>
      </c>
      <c r="R412" s="15">
        <f t="shared" si="25"/>
        <v>42173.981446759266</v>
      </c>
      <c r="S412">
        <f t="shared" si="27"/>
        <v>2015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8265</v>
      </c>
      <c r="O413" t="s">
        <v>8270</v>
      </c>
      <c r="P413">
        <f t="shared" si="26"/>
        <v>125.79</v>
      </c>
      <c r="Q413" s="15">
        <f t="shared" si="24"/>
        <v>41598.17597222222</v>
      </c>
      <c r="R413" s="15">
        <f t="shared" si="25"/>
        <v>41630.208333333336</v>
      </c>
      <c r="S413">
        <f t="shared" si="27"/>
        <v>2013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8265</v>
      </c>
      <c r="O414" t="s">
        <v>8270</v>
      </c>
      <c r="P414">
        <f t="shared" si="26"/>
        <v>57.65</v>
      </c>
      <c r="Q414" s="15">
        <f t="shared" si="24"/>
        <v>41099.742800925924</v>
      </c>
      <c r="R414" s="15">
        <f t="shared" si="25"/>
        <v>41115.742800925924</v>
      </c>
      <c r="S414">
        <f t="shared" si="27"/>
        <v>2012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8265</v>
      </c>
      <c r="O415" t="s">
        <v>8270</v>
      </c>
      <c r="P415">
        <f t="shared" si="26"/>
        <v>78.66</v>
      </c>
      <c r="Q415" s="15">
        <f t="shared" si="24"/>
        <v>41079.877442129626</v>
      </c>
      <c r="R415" s="15">
        <f t="shared" si="25"/>
        <v>41109.877442129626</v>
      </c>
      <c r="S415">
        <f t="shared" si="27"/>
        <v>2012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8265</v>
      </c>
      <c r="O416" t="s">
        <v>8270</v>
      </c>
      <c r="P416">
        <f t="shared" si="26"/>
        <v>91.48</v>
      </c>
      <c r="Q416" s="15">
        <f t="shared" si="24"/>
        <v>41529.063252314816</v>
      </c>
      <c r="R416" s="15">
        <f t="shared" si="25"/>
        <v>41559.063252314816</v>
      </c>
      <c r="S416">
        <f t="shared" si="27"/>
        <v>2013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8265</v>
      </c>
      <c r="O417" t="s">
        <v>8270</v>
      </c>
      <c r="P417">
        <f t="shared" si="26"/>
        <v>68.099999999999994</v>
      </c>
      <c r="Q417" s="15">
        <f t="shared" si="24"/>
        <v>41904.851875</v>
      </c>
      <c r="R417" s="15">
        <f t="shared" si="25"/>
        <v>41929.5</v>
      </c>
      <c r="S417">
        <f t="shared" si="27"/>
        <v>2014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8265</v>
      </c>
      <c r="O418" t="s">
        <v>8270</v>
      </c>
      <c r="P418">
        <f t="shared" si="26"/>
        <v>48.09</v>
      </c>
      <c r="Q418" s="15">
        <f t="shared" si="24"/>
        <v>41648.396192129629</v>
      </c>
      <c r="R418" s="15">
        <f t="shared" si="25"/>
        <v>41678.396192129629</v>
      </c>
      <c r="S418">
        <f t="shared" si="27"/>
        <v>2014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8265</v>
      </c>
      <c r="O419" t="s">
        <v>8270</v>
      </c>
      <c r="P419">
        <f t="shared" si="26"/>
        <v>202.42</v>
      </c>
      <c r="Q419" s="15">
        <f t="shared" si="24"/>
        <v>41360.970601851855</v>
      </c>
      <c r="R419" s="15">
        <f t="shared" si="25"/>
        <v>41372.189583333333</v>
      </c>
      <c r="S419">
        <f t="shared" si="27"/>
        <v>2013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8265</v>
      </c>
      <c r="O420" t="s">
        <v>8270</v>
      </c>
      <c r="P420">
        <f t="shared" si="26"/>
        <v>216.75</v>
      </c>
      <c r="Q420" s="15">
        <f t="shared" si="24"/>
        <v>42178.282372685186</v>
      </c>
      <c r="R420" s="15">
        <f t="shared" si="25"/>
        <v>42208.282372685186</v>
      </c>
      <c r="S420">
        <f t="shared" si="27"/>
        <v>2015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8265</v>
      </c>
      <c r="O421" t="s">
        <v>8270</v>
      </c>
      <c r="P421">
        <f t="shared" si="26"/>
        <v>110.07</v>
      </c>
      <c r="Q421" s="15">
        <f t="shared" si="24"/>
        <v>41394.842442129629</v>
      </c>
      <c r="R421" s="15">
        <f t="shared" si="25"/>
        <v>41454.842442129629</v>
      </c>
      <c r="S421">
        <f t="shared" si="27"/>
        <v>2013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8265</v>
      </c>
      <c r="O422" t="s">
        <v>8271</v>
      </c>
      <c r="P422">
        <f t="shared" si="26"/>
        <v>4.83</v>
      </c>
      <c r="Q422" s="15">
        <f t="shared" si="24"/>
        <v>41682.23646990741</v>
      </c>
      <c r="R422" s="15">
        <f t="shared" si="25"/>
        <v>41712.194803240738</v>
      </c>
      <c r="S422">
        <f t="shared" si="27"/>
        <v>2014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8265</v>
      </c>
      <c r="O423" t="s">
        <v>8271</v>
      </c>
      <c r="P423">
        <f t="shared" si="26"/>
        <v>50.17</v>
      </c>
      <c r="Q423" s="15">
        <f t="shared" si="24"/>
        <v>42177.491388888884</v>
      </c>
      <c r="R423" s="15">
        <f t="shared" si="25"/>
        <v>42237.491388888884</v>
      </c>
      <c r="S423">
        <f t="shared" si="27"/>
        <v>2015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8265</v>
      </c>
      <c r="O424" t="s">
        <v>8271</v>
      </c>
      <c r="P424">
        <f t="shared" si="26"/>
        <v>35.83</v>
      </c>
      <c r="Q424" s="15">
        <f t="shared" si="24"/>
        <v>41863.260381944441</v>
      </c>
      <c r="R424" s="15">
        <f t="shared" si="25"/>
        <v>41893.260381944441</v>
      </c>
      <c r="S424">
        <f t="shared" si="27"/>
        <v>2014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8265</v>
      </c>
      <c r="O425" t="s">
        <v>8271</v>
      </c>
      <c r="P425">
        <f t="shared" si="26"/>
        <v>11.77</v>
      </c>
      <c r="Q425" s="15">
        <f t="shared" si="24"/>
        <v>41400.92627314815</v>
      </c>
      <c r="R425" s="15">
        <f t="shared" si="25"/>
        <v>41430.92627314815</v>
      </c>
      <c r="S425">
        <f t="shared" si="27"/>
        <v>2013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8265</v>
      </c>
      <c r="O426" t="s">
        <v>8271</v>
      </c>
      <c r="P426">
        <f t="shared" si="26"/>
        <v>40.78</v>
      </c>
      <c r="Q426" s="15">
        <f t="shared" si="24"/>
        <v>40934.376145833332</v>
      </c>
      <c r="R426" s="15">
        <f t="shared" si="25"/>
        <v>40994.334479166668</v>
      </c>
      <c r="S426">
        <f t="shared" si="27"/>
        <v>2012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8265</v>
      </c>
      <c r="O427" t="s">
        <v>8271</v>
      </c>
      <c r="P427">
        <f t="shared" si="26"/>
        <v>3</v>
      </c>
      <c r="Q427" s="15">
        <f t="shared" si="24"/>
        <v>42275.861157407402</v>
      </c>
      <c r="R427" s="15">
        <f t="shared" si="25"/>
        <v>42335.902824074074</v>
      </c>
      <c r="S427">
        <f t="shared" si="27"/>
        <v>2015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8265</v>
      </c>
      <c r="O428" t="s">
        <v>8271</v>
      </c>
      <c r="P428">
        <f t="shared" si="26"/>
        <v>16.63</v>
      </c>
      <c r="Q428" s="15">
        <f t="shared" si="24"/>
        <v>42400.711967592593</v>
      </c>
      <c r="R428" s="15">
        <f t="shared" si="25"/>
        <v>42430.711967592593</v>
      </c>
      <c r="S428">
        <f t="shared" si="27"/>
        <v>2016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8265</v>
      </c>
      <c r="O429" t="s">
        <v>8271</v>
      </c>
      <c r="P429">
        <f t="shared" si="26"/>
        <v>0</v>
      </c>
      <c r="Q429" s="15">
        <f t="shared" si="24"/>
        <v>42285.909027777772</v>
      </c>
      <c r="R429" s="15">
        <f t="shared" si="25"/>
        <v>42299.790972222225</v>
      </c>
      <c r="S429">
        <f t="shared" si="27"/>
        <v>2015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8265</v>
      </c>
      <c r="O430" t="s">
        <v>8271</v>
      </c>
      <c r="P430">
        <f t="shared" si="26"/>
        <v>52</v>
      </c>
      <c r="Q430" s="15">
        <f t="shared" si="24"/>
        <v>41778.766724537039</v>
      </c>
      <c r="R430" s="15">
        <f t="shared" si="25"/>
        <v>41806.916666666664</v>
      </c>
      <c r="S430">
        <f t="shared" si="27"/>
        <v>2014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8265</v>
      </c>
      <c r="O431" t="s">
        <v>8271</v>
      </c>
      <c r="P431">
        <f t="shared" si="26"/>
        <v>0</v>
      </c>
      <c r="Q431" s="15">
        <f t="shared" si="24"/>
        <v>40070.901412037041</v>
      </c>
      <c r="R431" s="15">
        <f t="shared" si="25"/>
        <v>40144.207638888889</v>
      </c>
      <c r="S431">
        <f t="shared" si="27"/>
        <v>2009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8265</v>
      </c>
      <c r="O432" t="s">
        <v>8271</v>
      </c>
      <c r="P432">
        <f t="shared" si="26"/>
        <v>4.8</v>
      </c>
      <c r="Q432" s="15">
        <f t="shared" si="24"/>
        <v>41513.107256944444</v>
      </c>
      <c r="R432" s="15">
        <f t="shared" si="25"/>
        <v>41528.107256944444</v>
      </c>
      <c r="S432">
        <f t="shared" si="27"/>
        <v>2013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8265</v>
      </c>
      <c r="O433" t="s">
        <v>8271</v>
      </c>
      <c r="P433">
        <f t="shared" si="26"/>
        <v>51.88</v>
      </c>
      <c r="Q433" s="15">
        <f t="shared" si="24"/>
        <v>42526.871331018512</v>
      </c>
      <c r="R433" s="15">
        <f t="shared" si="25"/>
        <v>42556.871331018512</v>
      </c>
      <c r="S433">
        <f t="shared" si="27"/>
        <v>2016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8265</v>
      </c>
      <c r="O434" t="s">
        <v>8271</v>
      </c>
      <c r="P434">
        <f t="shared" si="26"/>
        <v>71.25</v>
      </c>
      <c r="Q434" s="15">
        <f t="shared" si="24"/>
        <v>42238.726631944446</v>
      </c>
      <c r="R434" s="15">
        <f t="shared" si="25"/>
        <v>42298.726631944446</v>
      </c>
      <c r="S434">
        <f t="shared" si="27"/>
        <v>2015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8265</v>
      </c>
      <c r="O435" t="s">
        <v>8271</v>
      </c>
      <c r="P435">
        <f t="shared" si="26"/>
        <v>0</v>
      </c>
      <c r="Q435" s="15">
        <f t="shared" si="24"/>
        <v>42228.629884259266</v>
      </c>
      <c r="R435" s="15">
        <f t="shared" si="25"/>
        <v>42288.629884259266</v>
      </c>
      <c r="S435">
        <f t="shared" si="27"/>
        <v>2015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8265</v>
      </c>
      <c r="O436" t="s">
        <v>8271</v>
      </c>
      <c r="P436">
        <f t="shared" si="26"/>
        <v>62.5</v>
      </c>
      <c r="Q436" s="15">
        <f t="shared" si="24"/>
        <v>41576.834513888891</v>
      </c>
      <c r="R436" s="15">
        <f t="shared" si="25"/>
        <v>41609.876180555555</v>
      </c>
      <c r="S436">
        <f t="shared" si="27"/>
        <v>2013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8265</v>
      </c>
      <c r="O437" t="s">
        <v>8271</v>
      </c>
      <c r="P437">
        <f t="shared" si="26"/>
        <v>1</v>
      </c>
      <c r="Q437" s="15">
        <f t="shared" si="24"/>
        <v>41500.747453703705</v>
      </c>
      <c r="R437" s="15">
        <f t="shared" si="25"/>
        <v>41530.747453703705</v>
      </c>
      <c r="S437">
        <f t="shared" si="27"/>
        <v>2013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8265</v>
      </c>
      <c r="O438" t="s">
        <v>8271</v>
      </c>
      <c r="P438">
        <f t="shared" si="26"/>
        <v>0</v>
      </c>
      <c r="Q438" s="15">
        <f t="shared" si="24"/>
        <v>41456.36241898148</v>
      </c>
      <c r="R438" s="15">
        <f t="shared" si="25"/>
        <v>41486.36241898148</v>
      </c>
      <c r="S438">
        <f t="shared" si="27"/>
        <v>2013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8265</v>
      </c>
      <c r="O439" t="s">
        <v>8271</v>
      </c>
      <c r="P439">
        <f t="shared" si="26"/>
        <v>0</v>
      </c>
      <c r="Q439" s="15">
        <f t="shared" si="24"/>
        <v>42591.31858796296</v>
      </c>
      <c r="R439" s="15">
        <f t="shared" si="25"/>
        <v>42651.31858796296</v>
      </c>
      <c r="S439">
        <f t="shared" si="27"/>
        <v>2016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8265</v>
      </c>
      <c r="O440" t="s">
        <v>8271</v>
      </c>
      <c r="P440">
        <f t="shared" si="26"/>
        <v>170.55</v>
      </c>
      <c r="Q440" s="15">
        <f t="shared" si="24"/>
        <v>42296.261087962965</v>
      </c>
      <c r="R440" s="15">
        <f t="shared" si="25"/>
        <v>42326.302754629629</v>
      </c>
      <c r="S440">
        <f t="shared" si="27"/>
        <v>2015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8265</v>
      </c>
      <c r="O441" t="s">
        <v>8271</v>
      </c>
      <c r="P441">
        <f t="shared" si="26"/>
        <v>0</v>
      </c>
      <c r="Q441" s="15">
        <f t="shared" si="24"/>
        <v>41919.761782407404</v>
      </c>
      <c r="R441" s="15">
        <f t="shared" si="25"/>
        <v>41929.761782407404</v>
      </c>
      <c r="S441">
        <f t="shared" si="27"/>
        <v>2014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8265</v>
      </c>
      <c r="O442" t="s">
        <v>8271</v>
      </c>
      <c r="P442">
        <f t="shared" si="26"/>
        <v>5</v>
      </c>
      <c r="Q442" s="15">
        <f t="shared" si="24"/>
        <v>42423.985567129625</v>
      </c>
      <c r="R442" s="15">
        <f t="shared" si="25"/>
        <v>42453.943900462968</v>
      </c>
      <c r="S442">
        <f t="shared" si="27"/>
        <v>2016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8265</v>
      </c>
      <c r="O443" t="s">
        <v>8271</v>
      </c>
      <c r="P443">
        <f t="shared" si="26"/>
        <v>0</v>
      </c>
      <c r="Q443" s="15">
        <f t="shared" si="24"/>
        <v>41550.793935185182</v>
      </c>
      <c r="R443" s="15">
        <f t="shared" si="25"/>
        <v>41580.793935185182</v>
      </c>
      <c r="S443">
        <f t="shared" si="27"/>
        <v>2013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8265</v>
      </c>
      <c r="O444" t="s">
        <v>8271</v>
      </c>
      <c r="P444">
        <f t="shared" si="26"/>
        <v>393.59</v>
      </c>
      <c r="Q444" s="15">
        <f t="shared" si="24"/>
        <v>42024.888692129629</v>
      </c>
      <c r="R444" s="15">
        <f t="shared" si="25"/>
        <v>42054.888692129629</v>
      </c>
      <c r="S444">
        <f t="shared" si="27"/>
        <v>2015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8265</v>
      </c>
      <c r="O445" t="s">
        <v>8271</v>
      </c>
      <c r="P445">
        <f t="shared" si="26"/>
        <v>5</v>
      </c>
      <c r="Q445" s="15">
        <f t="shared" si="24"/>
        <v>41650.015057870369</v>
      </c>
      <c r="R445" s="15">
        <f t="shared" si="25"/>
        <v>41680.015057870369</v>
      </c>
      <c r="S445">
        <f t="shared" si="27"/>
        <v>2014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8265</v>
      </c>
      <c r="O446" t="s">
        <v>8271</v>
      </c>
      <c r="P446">
        <f t="shared" si="26"/>
        <v>50</v>
      </c>
      <c r="Q446" s="15">
        <f t="shared" si="24"/>
        <v>40894.906956018516</v>
      </c>
      <c r="R446" s="15">
        <f t="shared" si="25"/>
        <v>40954.906956018516</v>
      </c>
      <c r="S446">
        <f t="shared" si="27"/>
        <v>2011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8265</v>
      </c>
      <c r="O447" t="s">
        <v>8271</v>
      </c>
      <c r="P447">
        <f t="shared" si="26"/>
        <v>1</v>
      </c>
      <c r="Q447" s="15">
        <f t="shared" si="24"/>
        <v>42130.335358796292</v>
      </c>
      <c r="R447" s="15">
        <f t="shared" si="25"/>
        <v>42145.335358796292</v>
      </c>
      <c r="S447">
        <f t="shared" si="27"/>
        <v>2015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8265</v>
      </c>
      <c r="O448" t="s">
        <v>8271</v>
      </c>
      <c r="P448">
        <f t="shared" si="26"/>
        <v>47.88</v>
      </c>
      <c r="Q448" s="15">
        <f t="shared" si="24"/>
        <v>42037.083564814813</v>
      </c>
      <c r="R448" s="15">
        <f t="shared" si="25"/>
        <v>42067.083564814813</v>
      </c>
      <c r="S448">
        <f t="shared" si="27"/>
        <v>2015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8265</v>
      </c>
      <c r="O449" t="s">
        <v>8271</v>
      </c>
      <c r="P449">
        <f t="shared" si="26"/>
        <v>5</v>
      </c>
      <c r="Q449" s="15">
        <f t="shared" si="24"/>
        <v>41331.555127314816</v>
      </c>
      <c r="R449" s="15">
        <f t="shared" si="25"/>
        <v>41356.513460648144</v>
      </c>
      <c r="S449">
        <f t="shared" si="27"/>
        <v>2013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8265</v>
      </c>
      <c r="O450" t="s">
        <v>8271</v>
      </c>
      <c r="P450">
        <f t="shared" si="26"/>
        <v>20.5</v>
      </c>
      <c r="Q450" s="15">
        <f t="shared" ref="Q450:Q513" si="28">(((J450/60)/60)/24+(DATE(1970,1,1)))</f>
        <v>41753.758043981477</v>
      </c>
      <c r="R450" s="15">
        <f t="shared" ref="R450:R513" si="29">(((I450/60)/60)/24)+DATE(1970,1,1)</f>
        <v>41773.758043981477</v>
      </c>
      <c r="S450">
        <f t="shared" si="27"/>
        <v>2014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8265</v>
      </c>
      <c r="O451" t="s">
        <v>8271</v>
      </c>
      <c r="P451">
        <f t="shared" ref="P451:P514" si="30">IFERROR(ROUND(E451/L451,2),0)</f>
        <v>9</v>
      </c>
      <c r="Q451" s="15">
        <f t="shared" si="28"/>
        <v>41534.568113425928</v>
      </c>
      <c r="R451" s="15">
        <f t="shared" si="29"/>
        <v>41564.568113425928</v>
      </c>
      <c r="S451">
        <f t="shared" ref="S451:S514" si="31">YEAR(Q451)</f>
        <v>2013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8265</v>
      </c>
      <c r="O452" t="s">
        <v>8271</v>
      </c>
      <c r="P452">
        <f t="shared" si="30"/>
        <v>56.57</v>
      </c>
      <c r="Q452" s="15">
        <f t="shared" si="28"/>
        <v>41654.946759259255</v>
      </c>
      <c r="R452" s="15">
        <f t="shared" si="29"/>
        <v>41684.946759259255</v>
      </c>
      <c r="S452">
        <f t="shared" si="31"/>
        <v>2014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8265</v>
      </c>
      <c r="O453" t="s">
        <v>8271</v>
      </c>
      <c r="P453">
        <f t="shared" si="30"/>
        <v>0</v>
      </c>
      <c r="Q453" s="15">
        <f t="shared" si="28"/>
        <v>41634.715173611112</v>
      </c>
      <c r="R453" s="15">
        <f t="shared" si="29"/>
        <v>41664.715173611112</v>
      </c>
      <c r="S453">
        <f t="shared" si="31"/>
        <v>2013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8265</v>
      </c>
      <c r="O454" t="s">
        <v>8271</v>
      </c>
      <c r="P454">
        <f t="shared" si="30"/>
        <v>40</v>
      </c>
      <c r="Q454" s="15">
        <f t="shared" si="28"/>
        <v>42107.703877314809</v>
      </c>
      <c r="R454" s="15">
        <f t="shared" si="29"/>
        <v>42137.703877314809</v>
      </c>
      <c r="S454">
        <f t="shared" si="31"/>
        <v>2015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8265</v>
      </c>
      <c r="O455" t="s">
        <v>8271</v>
      </c>
      <c r="P455">
        <f t="shared" si="30"/>
        <v>13</v>
      </c>
      <c r="Q455" s="15">
        <f t="shared" si="28"/>
        <v>42038.824988425928</v>
      </c>
      <c r="R455" s="15">
        <f t="shared" si="29"/>
        <v>42054.824988425928</v>
      </c>
      <c r="S455">
        <f t="shared" si="31"/>
        <v>2015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8265</v>
      </c>
      <c r="O456" t="s">
        <v>8271</v>
      </c>
      <c r="P456">
        <f t="shared" si="30"/>
        <v>16.399999999999999</v>
      </c>
      <c r="Q456" s="15">
        <f t="shared" si="28"/>
        <v>41938.717256944445</v>
      </c>
      <c r="R456" s="15">
        <f t="shared" si="29"/>
        <v>41969.551388888889</v>
      </c>
      <c r="S456">
        <f t="shared" si="31"/>
        <v>2014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8265</v>
      </c>
      <c r="O457" t="s">
        <v>8271</v>
      </c>
      <c r="P457">
        <f t="shared" si="30"/>
        <v>22.5</v>
      </c>
      <c r="Q457" s="15">
        <f t="shared" si="28"/>
        <v>40971.002569444441</v>
      </c>
      <c r="R457" s="15">
        <f t="shared" si="29"/>
        <v>41016.021527777775</v>
      </c>
      <c r="S457">
        <f t="shared" si="31"/>
        <v>2012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8265</v>
      </c>
      <c r="O458" t="s">
        <v>8271</v>
      </c>
      <c r="P458">
        <f t="shared" si="30"/>
        <v>20.329999999999998</v>
      </c>
      <c r="Q458" s="15">
        <f t="shared" si="28"/>
        <v>41547.694456018515</v>
      </c>
      <c r="R458" s="15">
        <f t="shared" si="29"/>
        <v>41569.165972222225</v>
      </c>
      <c r="S458">
        <f t="shared" si="31"/>
        <v>2013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8265</v>
      </c>
      <c r="O459" t="s">
        <v>8271</v>
      </c>
      <c r="P459">
        <f t="shared" si="30"/>
        <v>0</v>
      </c>
      <c r="Q459" s="15">
        <f t="shared" si="28"/>
        <v>41837.767500000002</v>
      </c>
      <c r="R459" s="15">
        <f t="shared" si="29"/>
        <v>41867.767500000002</v>
      </c>
      <c r="S459">
        <f t="shared" si="31"/>
        <v>2014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8265</v>
      </c>
      <c r="O460" t="s">
        <v>8271</v>
      </c>
      <c r="P460">
        <f t="shared" si="30"/>
        <v>16.760000000000002</v>
      </c>
      <c r="Q460" s="15">
        <f t="shared" si="28"/>
        <v>41378.69976851852</v>
      </c>
      <c r="R460" s="15">
        <f t="shared" si="29"/>
        <v>41408.69976851852</v>
      </c>
      <c r="S460">
        <f t="shared" si="31"/>
        <v>2013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8265</v>
      </c>
      <c r="O461" t="s">
        <v>8271</v>
      </c>
      <c r="P461">
        <f t="shared" si="30"/>
        <v>25</v>
      </c>
      <c r="Q461" s="15">
        <f t="shared" si="28"/>
        <v>40800.6403587963</v>
      </c>
      <c r="R461" s="15">
        <f t="shared" si="29"/>
        <v>40860.682025462964</v>
      </c>
      <c r="S461">
        <f t="shared" si="31"/>
        <v>2011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8265</v>
      </c>
      <c r="O462" t="s">
        <v>8271</v>
      </c>
      <c r="P462">
        <f t="shared" si="30"/>
        <v>12.5</v>
      </c>
      <c r="Q462" s="15">
        <f t="shared" si="28"/>
        <v>41759.542534722219</v>
      </c>
      <c r="R462" s="15">
        <f t="shared" si="29"/>
        <v>41791.166666666664</v>
      </c>
      <c r="S462">
        <f t="shared" si="31"/>
        <v>2014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8265</v>
      </c>
      <c r="O463" t="s">
        <v>8271</v>
      </c>
      <c r="P463">
        <f t="shared" si="30"/>
        <v>0</v>
      </c>
      <c r="Q463" s="15">
        <f t="shared" si="28"/>
        <v>41407.84684027778</v>
      </c>
      <c r="R463" s="15">
        <f t="shared" si="29"/>
        <v>41427.84684027778</v>
      </c>
      <c r="S463">
        <f t="shared" si="31"/>
        <v>2013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8265</v>
      </c>
      <c r="O464" t="s">
        <v>8271</v>
      </c>
      <c r="P464">
        <f t="shared" si="30"/>
        <v>0</v>
      </c>
      <c r="Q464" s="15">
        <f t="shared" si="28"/>
        <v>40705.126631944448</v>
      </c>
      <c r="R464" s="15">
        <f t="shared" si="29"/>
        <v>40765.126631944448</v>
      </c>
      <c r="S464">
        <f t="shared" si="31"/>
        <v>2011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8265</v>
      </c>
      <c r="O465" t="s">
        <v>8271</v>
      </c>
      <c r="P465">
        <f t="shared" si="30"/>
        <v>113.64</v>
      </c>
      <c r="Q465" s="15">
        <f t="shared" si="28"/>
        <v>40750.710104166668</v>
      </c>
      <c r="R465" s="15">
        <f t="shared" si="29"/>
        <v>40810.710104166668</v>
      </c>
      <c r="S465">
        <f t="shared" si="31"/>
        <v>2011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8265</v>
      </c>
      <c r="O466" t="s">
        <v>8271</v>
      </c>
      <c r="P466">
        <f t="shared" si="30"/>
        <v>1</v>
      </c>
      <c r="Q466" s="15">
        <f t="shared" si="28"/>
        <v>42488.848784722228</v>
      </c>
      <c r="R466" s="15">
        <f t="shared" si="29"/>
        <v>42508.848784722228</v>
      </c>
      <c r="S466">
        <f t="shared" si="31"/>
        <v>2016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8265</v>
      </c>
      <c r="O467" t="s">
        <v>8271</v>
      </c>
      <c r="P467">
        <f t="shared" si="30"/>
        <v>17.25</v>
      </c>
      <c r="Q467" s="15">
        <f t="shared" si="28"/>
        <v>41801.120069444441</v>
      </c>
      <c r="R467" s="15">
        <f t="shared" si="29"/>
        <v>41817.120069444441</v>
      </c>
      <c r="S467">
        <f t="shared" si="31"/>
        <v>2014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8265</v>
      </c>
      <c r="O468" t="s">
        <v>8271</v>
      </c>
      <c r="P468">
        <f t="shared" si="30"/>
        <v>15.2</v>
      </c>
      <c r="Q468" s="15">
        <f t="shared" si="28"/>
        <v>41129.942870370374</v>
      </c>
      <c r="R468" s="15">
        <f t="shared" si="29"/>
        <v>41159.942870370374</v>
      </c>
      <c r="S468">
        <f t="shared" si="31"/>
        <v>2012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8265</v>
      </c>
      <c r="O469" t="s">
        <v>8271</v>
      </c>
      <c r="P469">
        <f t="shared" si="30"/>
        <v>110.64</v>
      </c>
      <c r="Q469" s="15">
        <f t="shared" si="28"/>
        <v>41135.679791666669</v>
      </c>
      <c r="R469" s="15">
        <f t="shared" si="29"/>
        <v>41180.679791666669</v>
      </c>
      <c r="S469">
        <f t="shared" si="31"/>
        <v>2012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8265</v>
      </c>
      <c r="O470" t="s">
        <v>8271</v>
      </c>
      <c r="P470">
        <f t="shared" si="30"/>
        <v>0</v>
      </c>
      <c r="Q470" s="15">
        <f t="shared" si="28"/>
        <v>41041.167627314811</v>
      </c>
      <c r="R470" s="15">
        <f t="shared" si="29"/>
        <v>41101.160474537035</v>
      </c>
      <c r="S470">
        <f t="shared" si="31"/>
        <v>2012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8265</v>
      </c>
      <c r="O471" t="s">
        <v>8271</v>
      </c>
      <c r="P471">
        <f t="shared" si="30"/>
        <v>0</v>
      </c>
      <c r="Q471" s="15">
        <f t="shared" si="28"/>
        <v>41827.989861111113</v>
      </c>
      <c r="R471" s="15">
        <f t="shared" si="29"/>
        <v>41887.989861111113</v>
      </c>
      <c r="S471">
        <f t="shared" si="31"/>
        <v>2014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8265</v>
      </c>
      <c r="O472" t="s">
        <v>8271</v>
      </c>
      <c r="P472">
        <f t="shared" si="30"/>
        <v>25.5</v>
      </c>
      <c r="Q472" s="15">
        <f t="shared" si="28"/>
        <v>41605.167696759258</v>
      </c>
      <c r="R472" s="15">
        <f t="shared" si="29"/>
        <v>41655.166666666664</v>
      </c>
      <c r="S472">
        <f t="shared" si="31"/>
        <v>2013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8265</v>
      </c>
      <c r="O473" t="s">
        <v>8271</v>
      </c>
      <c r="P473">
        <f t="shared" si="30"/>
        <v>38.479999999999997</v>
      </c>
      <c r="Q473" s="15">
        <f t="shared" si="28"/>
        <v>41703.721979166665</v>
      </c>
      <c r="R473" s="15">
        <f t="shared" si="29"/>
        <v>41748.680312500001</v>
      </c>
      <c r="S473">
        <f t="shared" si="31"/>
        <v>2014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8265</v>
      </c>
      <c r="O474" t="s">
        <v>8271</v>
      </c>
      <c r="P474">
        <f t="shared" si="30"/>
        <v>28.2</v>
      </c>
      <c r="Q474" s="15">
        <f t="shared" si="28"/>
        <v>41844.922662037039</v>
      </c>
      <c r="R474" s="15">
        <f t="shared" si="29"/>
        <v>41874.922662037039</v>
      </c>
      <c r="S474">
        <f t="shared" si="31"/>
        <v>2014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8265</v>
      </c>
      <c r="O475" t="s">
        <v>8271</v>
      </c>
      <c r="P475">
        <f t="shared" si="30"/>
        <v>61.5</v>
      </c>
      <c r="Q475" s="15">
        <f t="shared" si="28"/>
        <v>41869.698136574072</v>
      </c>
      <c r="R475" s="15">
        <f t="shared" si="29"/>
        <v>41899.698136574072</v>
      </c>
      <c r="S475">
        <f t="shared" si="31"/>
        <v>2014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8265</v>
      </c>
      <c r="O476" t="s">
        <v>8271</v>
      </c>
      <c r="P476">
        <f t="shared" si="30"/>
        <v>1</v>
      </c>
      <c r="Q476" s="15">
        <f t="shared" si="28"/>
        <v>42753.329039351855</v>
      </c>
      <c r="R476" s="15">
        <f t="shared" si="29"/>
        <v>42783.329039351855</v>
      </c>
      <c r="S476">
        <f t="shared" si="31"/>
        <v>2017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8265</v>
      </c>
      <c r="O477" t="s">
        <v>8271</v>
      </c>
      <c r="P477">
        <f t="shared" si="30"/>
        <v>0</v>
      </c>
      <c r="Q477" s="15">
        <f t="shared" si="28"/>
        <v>42100.086145833338</v>
      </c>
      <c r="R477" s="15">
        <f t="shared" si="29"/>
        <v>42130.086145833338</v>
      </c>
      <c r="S477">
        <f t="shared" si="31"/>
        <v>2015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8265</v>
      </c>
      <c r="O478" t="s">
        <v>8271</v>
      </c>
      <c r="P478">
        <f t="shared" si="30"/>
        <v>39.57</v>
      </c>
      <c r="Q478" s="15">
        <f t="shared" si="28"/>
        <v>41757.975011574075</v>
      </c>
      <c r="R478" s="15">
        <f t="shared" si="29"/>
        <v>41793.165972222225</v>
      </c>
      <c r="S478">
        <f t="shared" si="31"/>
        <v>2014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8265</v>
      </c>
      <c r="O479" t="s">
        <v>8271</v>
      </c>
      <c r="P479">
        <f t="shared" si="30"/>
        <v>0</v>
      </c>
      <c r="Q479" s="15">
        <f t="shared" si="28"/>
        <v>40987.83488425926</v>
      </c>
      <c r="R479" s="15">
        <f t="shared" si="29"/>
        <v>41047.83488425926</v>
      </c>
      <c r="S479">
        <f t="shared" si="31"/>
        <v>2012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8265</v>
      </c>
      <c r="O480" t="s">
        <v>8271</v>
      </c>
      <c r="P480">
        <f t="shared" si="30"/>
        <v>0</v>
      </c>
      <c r="Q480" s="15">
        <f t="shared" si="28"/>
        <v>42065.910983796297</v>
      </c>
      <c r="R480" s="15">
        <f t="shared" si="29"/>
        <v>42095.869317129633</v>
      </c>
      <c r="S480">
        <f t="shared" si="31"/>
        <v>2015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8265</v>
      </c>
      <c r="O481" t="s">
        <v>8271</v>
      </c>
      <c r="P481">
        <f t="shared" si="30"/>
        <v>88.8</v>
      </c>
      <c r="Q481" s="15">
        <f t="shared" si="28"/>
        <v>41904.407812500001</v>
      </c>
      <c r="R481" s="15">
        <f t="shared" si="29"/>
        <v>41964.449479166666</v>
      </c>
      <c r="S481">
        <f t="shared" si="31"/>
        <v>2014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8265</v>
      </c>
      <c r="O482" t="s">
        <v>8271</v>
      </c>
      <c r="P482">
        <f t="shared" si="30"/>
        <v>55.46</v>
      </c>
      <c r="Q482" s="15">
        <f t="shared" si="28"/>
        <v>41465.500173611108</v>
      </c>
      <c r="R482" s="15">
        <f t="shared" si="29"/>
        <v>41495.500173611108</v>
      </c>
      <c r="S482">
        <f t="shared" si="31"/>
        <v>2013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8265</v>
      </c>
      <c r="O483" t="s">
        <v>8271</v>
      </c>
      <c r="P483">
        <f t="shared" si="30"/>
        <v>87.14</v>
      </c>
      <c r="Q483" s="15">
        <f t="shared" si="28"/>
        <v>41162.672326388885</v>
      </c>
      <c r="R483" s="15">
        <f t="shared" si="29"/>
        <v>41192.672326388885</v>
      </c>
      <c r="S483">
        <f t="shared" si="31"/>
        <v>2012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8265</v>
      </c>
      <c r="O484" t="s">
        <v>8271</v>
      </c>
      <c r="P484">
        <f t="shared" si="30"/>
        <v>10</v>
      </c>
      <c r="Q484" s="15">
        <f t="shared" si="28"/>
        <v>42447.896875000006</v>
      </c>
      <c r="R484" s="15">
        <f t="shared" si="29"/>
        <v>42474.606944444444</v>
      </c>
      <c r="S484">
        <f t="shared" si="31"/>
        <v>2016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8265</v>
      </c>
      <c r="O485" t="s">
        <v>8271</v>
      </c>
      <c r="P485">
        <f t="shared" si="30"/>
        <v>51.22</v>
      </c>
      <c r="Q485" s="15">
        <f t="shared" si="28"/>
        <v>41243.197592592594</v>
      </c>
      <c r="R485" s="15">
        <f t="shared" si="29"/>
        <v>41303.197592592594</v>
      </c>
      <c r="S485">
        <f t="shared" si="31"/>
        <v>2012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8265</v>
      </c>
      <c r="O486" t="s">
        <v>8271</v>
      </c>
      <c r="P486">
        <f t="shared" si="30"/>
        <v>13.55</v>
      </c>
      <c r="Q486" s="15">
        <f t="shared" si="28"/>
        <v>42272.93949074074</v>
      </c>
      <c r="R486" s="15">
        <f t="shared" si="29"/>
        <v>42313.981157407412</v>
      </c>
      <c r="S486">
        <f t="shared" si="31"/>
        <v>2015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8265</v>
      </c>
      <c r="O487" t="s">
        <v>8271</v>
      </c>
      <c r="P487">
        <f t="shared" si="30"/>
        <v>66.52</v>
      </c>
      <c r="Q487" s="15">
        <f t="shared" si="28"/>
        <v>41381.50577546296</v>
      </c>
      <c r="R487" s="15">
        <f t="shared" si="29"/>
        <v>41411.50577546296</v>
      </c>
      <c r="S487">
        <f t="shared" si="31"/>
        <v>2013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8265</v>
      </c>
      <c r="O488" t="s">
        <v>8271</v>
      </c>
      <c r="P488">
        <f t="shared" si="30"/>
        <v>50</v>
      </c>
      <c r="Q488" s="15">
        <f t="shared" si="28"/>
        <v>41761.94258101852</v>
      </c>
      <c r="R488" s="15">
        <f t="shared" si="29"/>
        <v>41791.94258101852</v>
      </c>
      <c r="S488">
        <f t="shared" si="31"/>
        <v>2014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8265</v>
      </c>
      <c r="O489" t="s">
        <v>8271</v>
      </c>
      <c r="P489">
        <f t="shared" si="30"/>
        <v>0</v>
      </c>
      <c r="Q489" s="15">
        <f t="shared" si="28"/>
        <v>42669.594837962963</v>
      </c>
      <c r="R489" s="15">
        <f t="shared" si="29"/>
        <v>42729.636504629627</v>
      </c>
      <c r="S489">
        <f t="shared" si="31"/>
        <v>2016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8265</v>
      </c>
      <c r="O490" t="s">
        <v>8271</v>
      </c>
      <c r="P490">
        <f t="shared" si="30"/>
        <v>0</v>
      </c>
      <c r="Q490" s="15">
        <f t="shared" si="28"/>
        <v>42714.054398148146</v>
      </c>
      <c r="R490" s="15">
        <f t="shared" si="29"/>
        <v>42744.054398148146</v>
      </c>
      <c r="S490">
        <f t="shared" si="31"/>
        <v>2016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8265</v>
      </c>
      <c r="O491" t="s">
        <v>8271</v>
      </c>
      <c r="P491">
        <f t="shared" si="30"/>
        <v>71.67</v>
      </c>
      <c r="Q491" s="15">
        <f t="shared" si="28"/>
        <v>40882.481666666667</v>
      </c>
      <c r="R491" s="15">
        <f t="shared" si="29"/>
        <v>40913.481249999997</v>
      </c>
      <c r="S491">
        <f t="shared" si="31"/>
        <v>2011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8265</v>
      </c>
      <c r="O492" t="s">
        <v>8271</v>
      </c>
      <c r="P492">
        <f t="shared" si="30"/>
        <v>0</v>
      </c>
      <c r="Q492" s="15">
        <f t="shared" si="28"/>
        <v>41113.968576388892</v>
      </c>
      <c r="R492" s="15">
        <f t="shared" si="29"/>
        <v>41143.968576388892</v>
      </c>
      <c r="S492">
        <f t="shared" si="31"/>
        <v>2012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8265</v>
      </c>
      <c r="O493" t="s">
        <v>8271</v>
      </c>
      <c r="P493">
        <f t="shared" si="30"/>
        <v>0</v>
      </c>
      <c r="Q493" s="15">
        <f t="shared" si="28"/>
        <v>42366.982627314821</v>
      </c>
      <c r="R493" s="15">
        <f t="shared" si="29"/>
        <v>42396.982627314821</v>
      </c>
      <c r="S493">
        <f t="shared" si="31"/>
        <v>2015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8265</v>
      </c>
      <c r="O494" t="s">
        <v>8271</v>
      </c>
      <c r="P494">
        <f t="shared" si="30"/>
        <v>0</v>
      </c>
      <c r="Q494" s="15">
        <f t="shared" si="28"/>
        <v>42596.03506944445</v>
      </c>
      <c r="R494" s="15">
        <f t="shared" si="29"/>
        <v>42656.03506944445</v>
      </c>
      <c r="S494">
        <f t="shared" si="31"/>
        <v>2016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8265</v>
      </c>
      <c r="O495" t="s">
        <v>8271</v>
      </c>
      <c r="P495">
        <f t="shared" si="30"/>
        <v>0</v>
      </c>
      <c r="Q495" s="15">
        <f t="shared" si="28"/>
        <v>42114.726134259254</v>
      </c>
      <c r="R495" s="15">
        <f t="shared" si="29"/>
        <v>42144.726134259254</v>
      </c>
      <c r="S495">
        <f t="shared" si="31"/>
        <v>2015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8265</v>
      </c>
      <c r="O496" t="s">
        <v>8271</v>
      </c>
      <c r="P496">
        <f t="shared" si="30"/>
        <v>10.33</v>
      </c>
      <c r="Q496" s="15">
        <f t="shared" si="28"/>
        <v>41799.830613425926</v>
      </c>
      <c r="R496" s="15">
        <f t="shared" si="29"/>
        <v>41823.125</v>
      </c>
      <c r="S496">
        <f t="shared" si="31"/>
        <v>2014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8265</v>
      </c>
      <c r="O497" t="s">
        <v>8271</v>
      </c>
      <c r="P497">
        <f t="shared" si="30"/>
        <v>0</v>
      </c>
      <c r="Q497" s="15">
        <f t="shared" si="28"/>
        <v>42171.827604166669</v>
      </c>
      <c r="R497" s="15">
        <f t="shared" si="29"/>
        <v>42201.827604166669</v>
      </c>
      <c r="S497">
        <f t="shared" si="31"/>
        <v>2015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8265</v>
      </c>
      <c r="O498" t="s">
        <v>8271</v>
      </c>
      <c r="P498">
        <f t="shared" si="30"/>
        <v>1</v>
      </c>
      <c r="Q498" s="15">
        <f t="shared" si="28"/>
        <v>41620.93141203704</v>
      </c>
      <c r="R498" s="15">
        <f t="shared" si="29"/>
        <v>41680.93141203704</v>
      </c>
      <c r="S498">
        <f t="shared" si="31"/>
        <v>2013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8265</v>
      </c>
      <c r="O499" t="s">
        <v>8271</v>
      </c>
      <c r="P499">
        <f t="shared" si="30"/>
        <v>10</v>
      </c>
      <c r="Q499" s="15">
        <f t="shared" si="28"/>
        <v>41945.037789351853</v>
      </c>
      <c r="R499" s="15">
        <f t="shared" si="29"/>
        <v>41998.208333333328</v>
      </c>
      <c r="S499">
        <f t="shared" si="31"/>
        <v>2014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8265</v>
      </c>
      <c r="O500" t="s">
        <v>8271</v>
      </c>
      <c r="P500">
        <f t="shared" si="30"/>
        <v>136.09</v>
      </c>
      <c r="Q500" s="15">
        <f t="shared" si="28"/>
        <v>40858.762141203704</v>
      </c>
      <c r="R500" s="15">
        <f t="shared" si="29"/>
        <v>40900.762141203704</v>
      </c>
      <c r="S500">
        <f t="shared" si="31"/>
        <v>2011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8265</v>
      </c>
      <c r="O501" t="s">
        <v>8271</v>
      </c>
      <c r="P501">
        <f t="shared" si="30"/>
        <v>73.459999999999994</v>
      </c>
      <c r="Q501" s="15">
        <f t="shared" si="28"/>
        <v>40043.895462962959</v>
      </c>
      <c r="R501" s="15">
        <f t="shared" si="29"/>
        <v>40098.874305555553</v>
      </c>
      <c r="S501">
        <f t="shared" si="31"/>
        <v>2009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8265</v>
      </c>
      <c r="O502" t="s">
        <v>8271</v>
      </c>
      <c r="P502">
        <f t="shared" si="30"/>
        <v>53.75</v>
      </c>
      <c r="Q502" s="15">
        <f t="shared" si="28"/>
        <v>40247.886006944449</v>
      </c>
      <c r="R502" s="15">
        <f t="shared" si="29"/>
        <v>40306.927777777775</v>
      </c>
      <c r="S502">
        <f t="shared" si="31"/>
        <v>2010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8265</v>
      </c>
      <c r="O503" t="s">
        <v>8271</v>
      </c>
      <c r="P503">
        <f t="shared" si="30"/>
        <v>0</v>
      </c>
      <c r="Q503" s="15">
        <f t="shared" si="28"/>
        <v>40703.234386574077</v>
      </c>
      <c r="R503" s="15">
        <f t="shared" si="29"/>
        <v>40733.234386574077</v>
      </c>
      <c r="S503">
        <f t="shared" si="31"/>
        <v>2011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8265</v>
      </c>
      <c r="O504" t="s">
        <v>8271</v>
      </c>
      <c r="P504">
        <f t="shared" si="30"/>
        <v>57.5</v>
      </c>
      <c r="Q504" s="15">
        <f t="shared" si="28"/>
        <v>40956.553530092591</v>
      </c>
      <c r="R504" s="15">
        <f t="shared" si="29"/>
        <v>40986.511863425927</v>
      </c>
      <c r="S504">
        <f t="shared" si="31"/>
        <v>2012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8265</v>
      </c>
      <c r="O505" t="s">
        <v>8271</v>
      </c>
      <c r="P505">
        <f t="shared" si="30"/>
        <v>12.67</v>
      </c>
      <c r="Q505" s="15">
        <f t="shared" si="28"/>
        <v>41991.526655092588</v>
      </c>
      <c r="R505" s="15">
        <f t="shared" si="29"/>
        <v>42021.526655092588</v>
      </c>
      <c r="S505">
        <f t="shared" si="31"/>
        <v>2014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8265</v>
      </c>
      <c r="O506" t="s">
        <v>8271</v>
      </c>
      <c r="P506">
        <f t="shared" si="30"/>
        <v>67</v>
      </c>
      <c r="Q506" s="15">
        <f t="shared" si="28"/>
        <v>40949.98364583333</v>
      </c>
      <c r="R506" s="15">
        <f t="shared" si="29"/>
        <v>41009.941979166666</v>
      </c>
      <c r="S506">
        <f t="shared" si="31"/>
        <v>2012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8265</v>
      </c>
      <c r="O507" t="s">
        <v>8271</v>
      </c>
      <c r="P507">
        <f t="shared" si="30"/>
        <v>3.71</v>
      </c>
      <c r="Q507" s="15">
        <f t="shared" si="28"/>
        <v>42318.098217592589</v>
      </c>
      <c r="R507" s="15">
        <f t="shared" si="29"/>
        <v>42363.098217592589</v>
      </c>
      <c r="S507">
        <f t="shared" si="31"/>
        <v>2015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8265</v>
      </c>
      <c r="O508" t="s">
        <v>8271</v>
      </c>
      <c r="P508">
        <f t="shared" si="30"/>
        <v>250</v>
      </c>
      <c r="Q508" s="15">
        <f t="shared" si="28"/>
        <v>41466.552314814813</v>
      </c>
      <c r="R508" s="15">
        <f t="shared" si="29"/>
        <v>41496.552314814813</v>
      </c>
      <c r="S508">
        <f t="shared" si="31"/>
        <v>2013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8265</v>
      </c>
      <c r="O509" t="s">
        <v>8271</v>
      </c>
      <c r="P509">
        <f t="shared" si="30"/>
        <v>64</v>
      </c>
      <c r="Q509" s="15">
        <f t="shared" si="28"/>
        <v>41156.958993055552</v>
      </c>
      <c r="R509" s="15">
        <f t="shared" si="29"/>
        <v>41201.958993055552</v>
      </c>
      <c r="S509">
        <f t="shared" si="31"/>
        <v>2012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8265</v>
      </c>
      <c r="O510" t="s">
        <v>8271</v>
      </c>
      <c r="P510">
        <f t="shared" si="30"/>
        <v>133.33000000000001</v>
      </c>
      <c r="Q510" s="15">
        <f t="shared" si="28"/>
        <v>40995.024317129632</v>
      </c>
      <c r="R510" s="15">
        <f t="shared" si="29"/>
        <v>41054.593055555553</v>
      </c>
      <c r="S510">
        <f t="shared" si="31"/>
        <v>2012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8265</v>
      </c>
      <c r="O511" t="s">
        <v>8271</v>
      </c>
      <c r="P511">
        <f t="shared" si="30"/>
        <v>10</v>
      </c>
      <c r="Q511" s="15">
        <f t="shared" si="28"/>
        <v>42153.631597222222</v>
      </c>
      <c r="R511" s="15">
        <f t="shared" si="29"/>
        <v>42183.631597222222</v>
      </c>
      <c r="S511">
        <f t="shared" si="31"/>
        <v>2015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8265</v>
      </c>
      <c r="O512" t="s">
        <v>8271</v>
      </c>
      <c r="P512">
        <f t="shared" si="30"/>
        <v>0</v>
      </c>
      <c r="Q512" s="15">
        <f t="shared" si="28"/>
        <v>42400.176377314812</v>
      </c>
      <c r="R512" s="15">
        <f t="shared" si="29"/>
        <v>42430.176377314812</v>
      </c>
      <c r="S512">
        <f t="shared" si="31"/>
        <v>2016</v>
      </c>
    </row>
    <row r="513" spans="1:27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8265</v>
      </c>
      <c r="O513" t="s">
        <v>8271</v>
      </c>
      <c r="P513">
        <f t="shared" si="30"/>
        <v>30</v>
      </c>
      <c r="Q513" s="15">
        <f t="shared" si="28"/>
        <v>41340.303032407406</v>
      </c>
      <c r="R513" s="15">
        <f t="shared" si="29"/>
        <v>41370.261365740742</v>
      </c>
      <c r="S513">
        <f t="shared" si="31"/>
        <v>2013</v>
      </c>
    </row>
    <row r="514" spans="1:27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8265</v>
      </c>
      <c r="O514" t="s">
        <v>8271</v>
      </c>
      <c r="P514">
        <f t="shared" si="30"/>
        <v>5.5</v>
      </c>
      <c r="Q514" s="15">
        <f t="shared" ref="Q514:Q577" si="32">(((J514/60)/60)/24+(DATE(1970,1,1)))</f>
        <v>42649.742210648154</v>
      </c>
      <c r="R514" s="15">
        <f t="shared" ref="R514:R577" si="33">(((I514/60)/60)/24)+DATE(1970,1,1)</f>
        <v>42694.783877314811</v>
      </c>
      <c r="S514">
        <f t="shared" si="31"/>
        <v>2016</v>
      </c>
    </row>
    <row r="515" spans="1:27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8265</v>
      </c>
      <c r="O515" t="s">
        <v>8271</v>
      </c>
      <c r="P515">
        <f t="shared" ref="P515:P578" si="34">IFERROR(ROUND(E515/L515,2),0)</f>
        <v>102.38</v>
      </c>
      <c r="Q515" s="15">
        <f t="shared" si="32"/>
        <v>42552.653993055559</v>
      </c>
      <c r="R515" s="15">
        <f t="shared" si="33"/>
        <v>42597.291666666672</v>
      </c>
      <c r="S515">
        <f t="shared" ref="S515:S578" si="35">YEAR(Q515)</f>
        <v>2016</v>
      </c>
    </row>
    <row r="516" spans="1:27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8265</v>
      </c>
      <c r="O516" t="s">
        <v>8271</v>
      </c>
      <c r="P516">
        <f t="shared" si="34"/>
        <v>16.670000000000002</v>
      </c>
      <c r="Q516" s="15">
        <f t="shared" si="32"/>
        <v>41830.613969907405</v>
      </c>
      <c r="R516" s="15">
        <f t="shared" si="33"/>
        <v>41860.613969907405</v>
      </c>
      <c r="S516">
        <f t="shared" si="35"/>
        <v>2014</v>
      </c>
    </row>
    <row r="517" spans="1:27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8265</v>
      </c>
      <c r="O517" t="s">
        <v>8271</v>
      </c>
      <c r="P517">
        <f t="shared" si="34"/>
        <v>725.03</v>
      </c>
      <c r="Q517" s="15">
        <f t="shared" si="32"/>
        <v>42327.490752314814</v>
      </c>
      <c r="R517" s="15">
        <f t="shared" si="33"/>
        <v>42367.490752314814</v>
      </c>
      <c r="S517">
        <f t="shared" si="35"/>
        <v>2015</v>
      </c>
    </row>
    <row r="518" spans="1:27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8265</v>
      </c>
      <c r="O518" t="s">
        <v>8271</v>
      </c>
      <c r="P518">
        <f t="shared" si="34"/>
        <v>0</v>
      </c>
      <c r="Q518" s="15">
        <f t="shared" si="32"/>
        <v>42091.778703703705</v>
      </c>
      <c r="R518" s="15">
        <f t="shared" si="33"/>
        <v>42151.778703703705</v>
      </c>
      <c r="S518">
        <f t="shared" si="35"/>
        <v>2015</v>
      </c>
    </row>
    <row r="519" spans="1:27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8265</v>
      </c>
      <c r="O519" t="s">
        <v>8271</v>
      </c>
      <c r="P519">
        <f t="shared" si="34"/>
        <v>68.33</v>
      </c>
      <c r="Q519" s="15">
        <f t="shared" si="32"/>
        <v>42738.615289351852</v>
      </c>
      <c r="R519" s="15">
        <f t="shared" si="33"/>
        <v>42768.615289351852</v>
      </c>
      <c r="S519">
        <f t="shared" si="35"/>
        <v>2017</v>
      </c>
    </row>
    <row r="520" spans="1:27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8265</v>
      </c>
      <c r="O520" t="s">
        <v>8271</v>
      </c>
      <c r="P520">
        <f t="shared" si="34"/>
        <v>0</v>
      </c>
      <c r="Q520" s="15">
        <f t="shared" si="32"/>
        <v>42223.616018518514</v>
      </c>
      <c r="R520" s="15">
        <f t="shared" si="33"/>
        <v>42253.615277777775</v>
      </c>
      <c r="S520">
        <f t="shared" si="35"/>
        <v>2015</v>
      </c>
    </row>
    <row r="521" spans="1:27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8265</v>
      </c>
      <c r="O521" t="s">
        <v>8271</v>
      </c>
      <c r="P521">
        <f t="shared" si="34"/>
        <v>39.229999999999997</v>
      </c>
      <c r="Q521" s="15">
        <f t="shared" si="32"/>
        <v>41218.391446759262</v>
      </c>
      <c r="R521" s="15">
        <f t="shared" si="33"/>
        <v>41248.391446759262</v>
      </c>
      <c r="S521">
        <f t="shared" si="35"/>
        <v>2012</v>
      </c>
    </row>
    <row r="522" spans="1:27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8272</v>
      </c>
      <c r="O522" t="s">
        <v>8273</v>
      </c>
      <c r="P522">
        <f>IFERROR(ROUND(E522/L522,2),0)</f>
        <v>150.15</v>
      </c>
      <c r="Q522" s="15">
        <f t="shared" si="32"/>
        <v>42318.702094907407</v>
      </c>
      <c r="R522" s="15">
        <f t="shared" si="33"/>
        <v>42348.702094907407</v>
      </c>
      <c r="S522">
        <f t="shared" si="35"/>
        <v>2015</v>
      </c>
      <c r="Y522" s="17"/>
      <c r="Z522" s="17"/>
      <c r="AA522" s="17"/>
    </row>
    <row r="523" spans="1:27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8272</v>
      </c>
      <c r="O523" t="s">
        <v>8273</v>
      </c>
      <c r="P523">
        <f t="shared" ref="P523:P541" si="36">IFERROR(ROUND(E523/L523,2),0)</f>
        <v>93.43</v>
      </c>
      <c r="Q523" s="15">
        <f t="shared" si="32"/>
        <v>42646.092812499999</v>
      </c>
      <c r="R523" s="15">
        <f t="shared" si="33"/>
        <v>42675.207638888889</v>
      </c>
      <c r="S523">
        <f t="shared" si="35"/>
        <v>2016</v>
      </c>
      <c r="Y523" s="17"/>
      <c r="Z523" s="17"/>
      <c r="AA523" s="17"/>
    </row>
    <row r="524" spans="1:27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8272</v>
      </c>
      <c r="O524" t="s">
        <v>8273</v>
      </c>
      <c r="P524">
        <f t="shared" si="36"/>
        <v>110.97</v>
      </c>
      <c r="Q524" s="15">
        <f t="shared" si="32"/>
        <v>42430.040798611109</v>
      </c>
      <c r="R524" s="15">
        <f t="shared" si="33"/>
        <v>42449.999131944445</v>
      </c>
      <c r="S524">
        <f t="shared" si="35"/>
        <v>2016</v>
      </c>
      <c r="Y524" s="17"/>
      <c r="Z524" s="17"/>
      <c r="AA524" s="17"/>
    </row>
    <row r="525" spans="1:27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8272</v>
      </c>
      <c r="O525" t="s">
        <v>8273</v>
      </c>
      <c r="P525">
        <f t="shared" si="36"/>
        <v>71.790000000000006</v>
      </c>
      <c r="Q525" s="15">
        <f t="shared" si="32"/>
        <v>42238.13282407407</v>
      </c>
      <c r="R525" s="15">
        <f t="shared" si="33"/>
        <v>42268.13282407407</v>
      </c>
      <c r="S525">
        <f t="shared" si="35"/>
        <v>2015</v>
      </c>
      <c r="Y525" s="17"/>
      <c r="Z525" s="17"/>
      <c r="AA525" s="17"/>
    </row>
    <row r="526" spans="1:27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8272</v>
      </c>
      <c r="O526" t="s">
        <v>8273</v>
      </c>
      <c r="P526">
        <f t="shared" si="36"/>
        <v>29.26</v>
      </c>
      <c r="Q526" s="15">
        <f t="shared" si="32"/>
        <v>42492.717233796298</v>
      </c>
      <c r="R526" s="15">
        <f t="shared" si="33"/>
        <v>42522.717233796298</v>
      </c>
      <c r="S526">
        <f t="shared" si="35"/>
        <v>2016</v>
      </c>
      <c r="Y526" s="17"/>
      <c r="Z526" s="17"/>
      <c r="AA526" s="17"/>
    </row>
    <row r="527" spans="1:27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8272</v>
      </c>
      <c r="O527" t="s">
        <v>8273</v>
      </c>
      <c r="P527">
        <f t="shared" si="36"/>
        <v>1000</v>
      </c>
      <c r="Q527" s="15">
        <f t="shared" si="32"/>
        <v>41850.400937500002</v>
      </c>
      <c r="R527" s="15">
        <f t="shared" si="33"/>
        <v>41895.400937500002</v>
      </c>
      <c r="S527">
        <f t="shared" si="35"/>
        <v>2014</v>
      </c>
      <c r="Y527" s="17"/>
      <c r="Z527" s="17"/>
      <c r="AA527" s="17"/>
    </row>
    <row r="528" spans="1:27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8272</v>
      </c>
      <c r="O528" t="s">
        <v>8273</v>
      </c>
      <c r="P528">
        <f t="shared" si="36"/>
        <v>74.349999999999994</v>
      </c>
      <c r="Q528" s="15">
        <f t="shared" si="32"/>
        <v>42192.591944444444</v>
      </c>
      <c r="R528" s="15">
        <f t="shared" si="33"/>
        <v>42223.708333333328</v>
      </c>
      <c r="S528">
        <f t="shared" si="35"/>
        <v>2015</v>
      </c>
      <c r="Y528" s="17"/>
      <c r="Z528" s="17"/>
      <c r="AA528" s="17"/>
    </row>
    <row r="529" spans="1:27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8272</v>
      </c>
      <c r="O529" t="s">
        <v>8273</v>
      </c>
      <c r="P529">
        <f t="shared" si="36"/>
        <v>63.83</v>
      </c>
      <c r="Q529" s="15">
        <f t="shared" si="32"/>
        <v>42753.205625000002</v>
      </c>
      <c r="R529" s="15">
        <f t="shared" si="33"/>
        <v>42783.670138888891</v>
      </c>
      <c r="S529">
        <f t="shared" si="35"/>
        <v>2017</v>
      </c>
      <c r="Y529" s="17"/>
      <c r="Z529" s="17"/>
      <c r="AA529" s="17"/>
    </row>
    <row r="530" spans="1:27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8272</v>
      </c>
      <c r="O530" t="s">
        <v>8273</v>
      </c>
      <c r="P530">
        <f t="shared" si="36"/>
        <v>44.33</v>
      </c>
      <c r="Q530" s="15">
        <f t="shared" si="32"/>
        <v>42155.920219907406</v>
      </c>
      <c r="R530" s="15">
        <f t="shared" si="33"/>
        <v>42176.888888888891</v>
      </c>
      <c r="S530">
        <f t="shared" si="35"/>
        <v>2015</v>
      </c>
      <c r="Y530" s="17"/>
      <c r="Z530" s="17"/>
      <c r="AA530" s="17"/>
    </row>
    <row r="531" spans="1:27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8272</v>
      </c>
      <c r="O531" t="s">
        <v>8273</v>
      </c>
      <c r="P531">
        <f t="shared" si="36"/>
        <v>86.94</v>
      </c>
      <c r="Q531" s="15">
        <f t="shared" si="32"/>
        <v>42725.031180555554</v>
      </c>
      <c r="R531" s="15">
        <f t="shared" si="33"/>
        <v>42746.208333333328</v>
      </c>
      <c r="S531">
        <f t="shared" si="35"/>
        <v>2016</v>
      </c>
      <c r="Y531" s="17"/>
      <c r="Z531" s="17"/>
      <c r="AA531" s="17"/>
    </row>
    <row r="532" spans="1:27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8272</v>
      </c>
      <c r="O532" t="s">
        <v>8273</v>
      </c>
      <c r="P532">
        <f t="shared" si="36"/>
        <v>126.55</v>
      </c>
      <c r="Q532" s="15">
        <f t="shared" si="32"/>
        <v>42157.591064814813</v>
      </c>
      <c r="R532" s="15">
        <f t="shared" si="33"/>
        <v>42179.083333333328</v>
      </c>
      <c r="S532">
        <f t="shared" si="35"/>
        <v>2015</v>
      </c>
      <c r="Y532" s="17"/>
      <c r="Z532" s="17"/>
      <c r="AA532" s="17"/>
    </row>
    <row r="533" spans="1:27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8272</v>
      </c>
      <c r="O533" t="s">
        <v>8273</v>
      </c>
      <c r="P533">
        <f t="shared" si="36"/>
        <v>129.03</v>
      </c>
      <c r="Q533" s="15">
        <f t="shared" si="32"/>
        <v>42676.065150462964</v>
      </c>
      <c r="R533" s="15">
        <f t="shared" si="33"/>
        <v>42721.290972222225</v>
      </c>
      <c r="S533">
        <f t="shared" si="35"/>
        <v>2016</v>
      </c>
      <c r="Y533" s="17"/>
      <c r="Z533" s="17"/>
      <c r="AA533" s="17"/>
    </row>
    <row r="534" spans="1:27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8272</v>
      </c>
      <c r="O534" t="s">
        <v>8273</v>
      </c>
      <c r="P534">
        <f t="shared" si="36"/>
        <v>71.239999999999995</v>
      </c>
      <c r="Q534" s="15">
        <f t="shared" si="32"/>
        <v>42473.007037037038</v>
      </c>
      <c r="R534" s="15">
        <f t="shared" si="33"/>
        <v>42503.007037037038</v>
      </c>
      <c r="S534">
        <f t="shared" si="35"/>
        <v>2016</v>
      </c>
    </row>
    <row r="535" spans="1:27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8272</v>
      </c>
      <c r="O535" t="s">
        <v>8273</v>
      </c>
      <c r="P535">
        <f t="shared" si="36"/>
        <v>117.88</v>
      </c>
      <c r="Q535" s="15">
        <f t="shared" si="32"/>
        <v>42482.43478009259</v>
      </c>
      <c r="R535" s="15">
        <f t="shared" si="33"/>
        <v>42506.43478009259</v>
      </c>
      <c r="S535">
        <f t="shared" si="35"/>
        <v>2016</v>
      </c>
    </row>
    <row r="536" spans="1:27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8272</v>
      </c>
      <c r="O536" t="s">
        <v>8273</v>
      </c>
      <c r="P536">
        <f t="shared" si="36"/>
        <v>327.08</v>
      </c>
      <c r="Q536" s="15">
        <f t="shared" si="32"/>
        <v>42270.810995370368</v>
      </c>
      <c r="R536" s="15">
        <f t="shared" si="33"/>
        <v>42309.958333333328</v>
      </c>
      <c r="S536">
        <f t="shared" si="35"/>
        <v>2015</v>
      </c>
    </row>
    <row r="537" spans="1:27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8272</v>
      </c>
      <c r="O537" t="s">
        <v>8273</v>
      </c>
      <c r="P537">
        <f t="shared" si="36"/>
        <v>34.75</v>
      </c>
      <c r="Q537" s="15">
        <f t="shared" si="32"/>
        <v>42711.545196759253</v>
      </c>
      <c r="R537" s="15">
        <f t="shared" si="33"/>
        <v>42741.545196759253</v>
      </c>
      <c r="S537">
        <f t="shared" si="35"/>
        <v>2016</v>
      </c>
    </row>
    <row r="538" spans="1:27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8272</v>
      </c>
      <c r="O538" t="s">
        <v>8273</v>
      </c>
      <c r="P538">
        <f t="shared" si="36"/>
        <v>100.06</v>
      </c>
      <c r="Q538" s="15">
        <f t="shared" si="32"/>
        <v>42179.344988425932</v>
      </c>
      <c r="R538" s="15">
        <f t="shared" si="33"/>
        <v>42219.75</v>
      </c>
      <c r="S538">
        <f t="shared" si="35"/>
        <v>2015</v>
      </c>
    </row>
    <row r="539" spans="1:27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8272</v>
      </c>
      <c r="O539" t="s">
        <v>8273</v>
      </c>
      <c r="P539">
        <f t="shared" si="36"/>
        <v>40.85</v>
      </c>
      <c r="Q539" s="15">
        <f t="shared" si="32"/>
        <v>42282.768414351856</v>
      </c>
      <c r="R539" s="15">
        <f t="shared" si="33"/>
        <v>42312.810081018513</v>
      </c>
      <c r="S539">
        <f t="shared" si="35"/>
        <v>2015</v>
      </c>
    </row>
    <row r="540" spans="1:27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8272</v>
      </c>
      <c r="O540" t="s">
        <v>8273</v>
      </c>
      <c r="P540">
        <f t="shared" si="36"/>
        <v>252.02</v>
      </c>
      <c r="Q540" s="15">
        <f t="shared" si="32"/>
        <v>42473.794710648144</v>
      </c>
      <c r="R540" s="15">
        <f t="shared" si="33"/>
        <v>42503.794710648144</v>
      </c>
      <c r="S540">
        <f t="shared" si="35"/>
        <v>2016</v>
      </c>
    </row>
    <row r="541" spans="1:27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8272</v>
      </c>
      <c r="O541" t="s">
        <v>8273</v>
      </c>
      <c r="P541">
        <f t="shared" si="36"/>
        <v>25.16</v>
      </c>
      <c r="Q541" s="15">
        <f t="shared" si="32"/>
        <v>42535.049849537041</v>
      </c>
      <c r="R541" s="15">
        <f t="shared" si="33"/>
        <v>42556.049849537041</v>
      </c>
      <c r="S541">
        <f t="shared" si="35"/>
        <v>2016</v>
      </c>
    </row>
    <row r="542" spans="1:27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8274</v>
      </c>
      <c r="O542" t="s">
        <v>8275</v>
      </c>
      <c r="P542">
        <f t="shared" si="34"/>
        <v>1</v>
      </c>
      <c r="Q542" s="15">
        <f t="shared" si="32"/>
        <v>42009.817199074074</v>
      </c>
      <c r="R542" s="15">
        <f t="shared" si="33"/>
        <v>42039.817199074074</v>
      </c>
      <c r="S542">
        <f t="shared" si="35"/>
        <v>2015</v>
      </c>
    </row>
    <row r="543" spans="1:27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8274</v>
      </c>
      <c r="O543" t="s">
        <v>8275</v>
      </c>
      <c r="P543">
        <f t="shared" si="34"/>
        <v>25</v>
      </c>
      <c r="Q543" s="15">
        <f t="shared" si="32"/>
        <v>42276.046689814815</v>
      </c>
      <c r="R543" s="15">
        <f t="shared" si="33"/>
        <v>42306.046689814815</v>
      </c>
      <c r="S543">
        <f t="shared" si="35"/>
        <v>2015</v>
      </c>
    </row>
    <row r="544" spans="1:27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8274</v>
      </c>
      <c r="O544" t="s">
        <v>8275</v>
      </c>
      <c r="P544">
        <f t="shared" si="34"/>
        <v>1</v>
      </c>
      <c r="Q544" s="15">
        <f t="shared" si="32"/>
        <v>42433.737453703703</v>
      </c>
      <c r="R544" s="15">
        <f t="shared" si="33"/>
        <v>42493.695787037039</v>
      </c>
      <c r="S544">
        <f t="shared" si="35"/>
        <v>2016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8274</v>
      </c>
      <c r="O545" t="s">
        <v>8275</v>
      </c>
      <c r="P545">
        <f t="shared" si="34"/>
        <v>35</v>
      </c>
      <c r="Q545" s="15">
        <f t="shared" si="32"/>
        <v>41914.092152777775</v>
      </c>
      <c r="R545" s="15">
        <f t="shared" si="33"/>
        <v>41944.092152777775</v>
      </c>
      <c r="S545">
        <f t="shared" si="35"/>
        <v>2014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8274</v>
      </c>
      <c r="O546" t="s">
        <v>8275</v>
      </c>
      <c r="P546">
        <f t="shared" si="34"/>
        <v>3</v>
      </c>
      <c r="Q546" s="15">
        <f t="shared" si="32"/>
        <v>42525.656944444447</v>
      </c>
      <c r="R546" s="15">
        <f t="shared" si="33"/>
        <v>42555.656944444447</v>
      </c>
      <c r="S546">
        <f t="shared" si="35"/>
        <v>2016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8274</v>
      </c>
      <c r="O547" t="s">
        <v>8275</v>
      </c>
      <c r="P547">
        <f t="shared" si="34"/>
        <v>402.71</v>
      </c>
      <c r="Q547" s="15">
        <f t="shared" si="32"/>
        <v>42283.592465277776</v>
      </c>
      <c r="R547" s="15">
        <f t="shared" si="33"/>
        <v>42323.634131944447</v>
      </c>
      <c r="S547">
        <f t="shared" si="35"/>
        <v>2015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8274</v>
      </c>
      <c r="O548" t="s">
        <v>8275</v>
      </c>
      <c r="P548">
        <f t="shared" si="34"/>
        <v>26</v>
      </c>
      <c r="Q548" s="15">
        <f t="shared" si="32"/>
        <v>42249.667997685188</v>
      </c>
      <c r="R548" s="15">
        <f t="shared" si="33"/>
        <v>42294.667997685188</v>
      </c>
      <c r="S548">
        <f t="shared" si="35"/>
        <v>2015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8274</v>
      </c>
      <c r="O549" t="s">
        <v>8275</v>
      </c>
      <c r="P549">
        <f t="shared" si="34"/>
        <v>0</v>
      </c>
      <c r="Q549" s="15">
        <f t="shared" si="32"/>
        <v>42380.696342592593</v>
      </c>
      <c r="R549" s="15">
        <f t="shared" si="33"/>
        <v>42410.696342592593</v>
      </c>
      <c r="S549">
        <f t="shared" si="35"/>
        <v>2016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8274</v>
      </c>
      <c r="O550" t="s">
        <v>8275</v>
      </c>
      <c r="P550">
        <f t="shared" si="34"/>
        <v>9</v>
      </c>
      <c r="Q550" s="15">
        <f t="shared" si="32"/>
        <v>42276.903333333335</v>
      </c>
      <c r="R550" s="15">
        <f t="shared" si="33"/>
        <v>42306.903333333335</v>
      </c>
      <c r="S550">
        <f t="shared" si="35"/>
        <v>2015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8274</v>
      </c>
      <c r="O551" t="s">
        <v>8275</v>
      </c>
      <c r="P551">
        <f t="shared" si="34"/>
        <v>8.5</v>
      </c>
      <c r="Q551" s="15">
        <f t="shared" si="32"/>
        <v>42163.636828703704</v>
      </c>
      <c r="R551" s="15">
        <f t="shared" si="33"/>
        <v>42193.636828703704</v>
      </c>
      <c r="S551">
        <f t="shared" si="35"/>
        <v>2015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8274</v>
      </c>
      <c r="O552" t="s">
        <v>8275</v>
      </c>
      <c r="P552">
        <f t="shared" si="34"/>
        <v>8.75</v>
      </c>
      <c r="Q552" s="15">
        <f t="shared" si="32"/>
        <v>42753.678761574076</v>
      </c>
      <c r="R552" s="15">
        <f t="shared" si="33"/>
        <v>42766.208333333328</v>
      </c>
      <c r="S552">
        <f t="shared" si="35"/>
        <v>2017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8274</v>
      </c>
      <c r="O553" t="s">
        <v>8275</v>
      </c>
      <c r="P553">
        <f t="shared" si="34"/>
        <v>135.04</v>
      </c>
      <c r="Q553" s="15">
        <f t="shared" si="32"/>
        <v>42173.275740740741</v>
      </c>
      <c r="R553" s="15">
        <f t="shared" si="33"/>
        <v>42217.745138888888</v>
      </c>
      <c r="S553">
        <f t="shared" si="35"/>
        <v>2015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8274</v>
      </c>
      <c r="O554" t="s">
        <v>8275</v>
      </c>
      <c r="P554">
        <f t="shared" si="34"/>
        <v>0</v>
      </c>
      <c r="Q554" s="15">
        <f t="shared" si="32"/>
        <v>42318.616851851853</v>
      </c>
      <c r="R554" s="15">
        <f t="shared" si="33"/>
        <v>42378.616851851853</v>
      </c>
      <c r="S554">
        <f t="shared" si="35"/>
        <v>2015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8274</v>
      </c>
      <c r="O555" t="s">
        <v>8275</v>
      </c>
      <c r="P555">
        <f t="shared" si="34"/>
        <v>20.5</v>
      </c>
      <c r="Q555" s="15">
        <f t="shared" si="32"/>
        <v>41927.71980324074</v>
      </c>
      <c r="R555" s="15">
        <f t="shared" si="33"/>
        <v>41957.761469907404</v>
      </c>
      <c r="S555">
        <f t="shared" si="35"/>
        <v>2014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8274</v>
      </c>
      <c r="O556" t="s">
        <v>8275</v>
      </c>
      <c r="P556">
        <f t="shared" si="34"/>
        <v>64.36</v>
      </c>
      <c r="Q556" s="15">
        <f t="shared" si="32"/>
        <v>41901.684861111113</v>
      </c>
      <c r="R556" s="15">
        <f t="shared" si="33"/>
        <v>41931.684861111113</v>
      </c>
      <c r="S556">
        <f t="shared" si="35"/>
        <v>2014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8274</v>
      </c>
      <c r="O557" t="s">
        <v>8275</v>
      </c>
      <c r="P557">
        <f t="shared" si="34"/>
        <v>0</v>
      </c>
      <c r="Q557" s="15">
        <f t="shared" si="32"/>
        <v>42503.353506944448</v>
      </c>
      <c r="R557" s="15">
        <f t="shared" si="33"/>
        <v>42533.353506944448</v>
      </c>
      <c r="S557">
        <f t="shared" si="35"/>
        <v>2016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8274</v>
      </c>
      <c r="O558" t="s">
        <v>8275</v>
      </c>
      <c r="P558">
        <f t="shared" si="34"/>
        <v>200</v>
      </c>
      <c r="Q558" s="15">
        <f t="shared" si="32"/>
        <v>42345.860150462962</v>
      </c>
      <c r="R558" s="15">
        <f t="shared" si="33"/>
        <v>42375.860150462962</v>
      </c>
      <c r="S558">
        <f t="shared" si="35"/>
        <v>2015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8274</v>
      </c>
      <c r="O559" t="s">
        <v>8275</v>
      </c>
      <c r="P559">
        <f t="shared" si="34"/>
        <v>68.3</v>
      </c>
      <c r="Q559" s="15">
        <f t="shared" si="32"/>
        <v>42676.942164351851</v>
      </c>
      <c r="R559" s="15">
        <f t="shared" si="33"/>
        <v>42706.983831018515</v>
      </c>
      <c r="S559">
        <f t="shared" si="35"/>
        <v>2016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8274</v>
      </c>
      <c r="O560" t="s">
        <v>8275</v>
      </c>
      <c r="P560">
        <f t="shared" si="34"/>
        <v>0</v>
      </c>
      <c r="Q560" s="15">
        <f t="shared" si="32"/>
        <v>42057.883159722223</v>
      </c>
      <c r="R560" s="15">
        <f t="shared" si="33"/>
        <v>42087.841493055559</v>
      </c>
      <c r="S560">
        <f t="shared" si="35"/>
        <v>2015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8274</v>
      </c>
      <c r="O561" t="s">
        <v>8275</v>
      </c>
      <c r="P561">
        <f t="shared" si="34"/>
        <v>50</v>
      </c>
      <c r="Q561" s="15">
        <f t="shared" si="32"/>
        <v>42321.283101851848</v>
      </c>
      <c r="R561" s="15">
        <f t="shared" si="33"/>
        <v>42351.283101851848</v>
      </c>
      <c r="S561">
        <f t="shared" si="35"/>
        <v>2015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8274</v>
      </c>
      <c r="O562" t="s">
        <v>8275</v>
      </c>
      <c r="P562">
        <f t="shared" si="34"/>
        <v>4</v>
      </c>
      <c r="Q562" s="15">
        <f t="shared" si="32"/>
        <v>41960.771354166667</v>
      </c>
      <c r="R562" s="15">
        <f t="shared" si="33"/>
        <v>41990.771354166667</v>
      </c>
      <c r="S562">
        <f t="shared" si="35"/>
        <v>2014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8274</v>
      </c>
      <c r="O563" t="s">
        <v>8275</v>
      </c>
      <c r="P563">
        <f t="shared" si="34"/>
        <v>27.5</v>
      </c>
      <c r="Q563" s="15">
        <f t="shared" si="32"/>
        <v>42268.658715277779</v>
      </c>
      <c r="R563" s="15">
        <f t="shared" si="33"/>
        <v>42303.658715277779</v>
      </c>
      <c r="S563">
        <f t="shared" si="35"/>
        <v>2015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8274</v>
      </c>
      <c r="O564" t="s">
        <v>8275</v>
      </c>
      <c r="P564">
        <f t="shared" si="34"/>
        <v>0</v>
      </c>
      <c r="Q564" s="15">
        <f t="shared" si="32"/>
        <v>42692.389062500006</v>
      </c>
      <c r="R564" s="15">
        <f t="shared" si="33"/>
        <v>42722.389062500006</v>
      </c>
      <c r="S564">
        <f t="shared" si="35"/>
        <v>2016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8274</v>
      </c>
      <c r="O565" t="s">
        <v>8275</v>
      </c>
      <c r="P565">
        <f t="shared" si="34"/>
        <v>34</v>
      </c>
      <c r="Q565" s="15">
        <f t="shared" si="32"/>
        <v>42022.069988425923</v>
      </c>
      <c r="R565" s="15">
        <f t="shared" si="33"/>
        <v>42052.069988425923</v>
      </c>
      <c r="S565">
        <f t="shared" si="35"/>
        <v>2015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8274</v>
      </c>
      <c r="O566" t="s">
        <v>8275</v>
      </c>
      <c r="P566">
        <f t="shared" si="34"/>
        <v>1</v>
      </c>
      <c r="Q566" s="15">
        <f t="shared" si="32"/>
        <v>42411.942997685182</v>
      </c>
      <c r="R566" s="15">
        <f t="shared" si="33"/>
        <v>42441.942997685182</v>
      </c>
      <c r="S566">
        <f t="shared" si="35"/>
        <v>2016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8274</v>
      </c>
      <c r="O567" t="s">
        <v>8275</v>
      </c>
      <c r="P567">
        <f t="shared" si="34"/>
        <v>0</v>
      </c>
      <c r="Q567" s="15">
        <f t="shared" si="32"/>
        <v>42165.785289351858</v>
      </c>
      <c r="R567" s="15">
        <f t="shared" si="33"/>
        <v>42195.785289351858</v>
      </c>
      <c r="S567">
        <f t="shared" si="35"/>
        <v>2015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8274</v>
      </c>
      <c r="O568" t="s">
        <v>8275</v>
      </c>
      <c r="P568">
        <f t="shared" si="34"/>
        <v>1</v>
      </c>
      <c r="Q568" s="15">
        <f t="shared" si="32"/>
        <v>42535.68440972222</v>
      </c>
      <c r="R568" s="15">
        <f t="shared" si="33"/>
        <v>42565.68440972222</v>
      </c>
      <c r="S568">
        <f t="shared" si="35"/>
        <v>2016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8274</v>
      </c>
      <c r="O569" t="s">
        <v>8275</v>
      </c>
      <c r="P569">
        <f t="shared" si="34"/>
        <v>0</v>
      </c>
      <c r="Q569" s="15">
        <f t="shared" si="32"/>
        <v>41975.842523148152</v>
      </c>
      <c r="R569" s="15">
        <f t="shared" si="33"/>
        <v>42005.842523148152</v>
      </c>
      <c r="S569">
        <f t="shared" si="35"/>
        <v>2014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8274</v>
      </c>
      <c r="O570" t="s">
        <v>8275</v>
      </c>
      <c r="P570">
        <f t="shared" si="34"/>
        <v>49</v>
      </c>
      <c r="Q570" s="15">
        <f t="shared" si="32"/>
        <v>42348.9215625</v>
      </c>
      <c r="R570" s="15">
        <f t="shared" si="33"/>
        <v>42385.458333333328</v>
      </c>
      <c r="S570">
        <f t="shared" si="35"/>
        <v>2015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8274</v>
      </c>
      <c r="O571" t="s">
        <v>8275</v>
      </c>
      <c r="P571">
        <f t="shared" si="34"/>
        <v>20</v>
      </c>
      <c r="Q571" s="15">
        <f t="shared" si="32"/>
        <v>42340.847361111111</v>
      </c>
      <c r="R571" s="15">
        <f t="shared" si="33"/>
        <v>42370.847361111111</v>
      </c>
      <c r="S571">
        <f t="shared" si="35"/>
        <v>2015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8274</v>
      </c>
      <c r="O572" t="s">
        <v>8275</v>
      </c>
      <c r="P572">
        <f t="shared" si="34"/>
        <v>142</v>
      </c>
      <c r="Q572" s="15">
        <f t="shared" si="32"/>
        <v>42388.798252314817</v>
      </c>
      <c r="R572" s="15">
        <f t="shared" si="33"/>
        <v>42418.798252314817</v>
      </c>
      <c r="S572">
        <f t="shared" si="35"/>
        <v>2016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8274</v>
      </c>
      <c r="O573" t="s">
        <v>8275</v>
      </c>
      <c r="P573">
        <f t="shared" si="34"/>
        <v>53</v>
      </c>
      <c r="Q573" s="15">
        <f t="shared" si="32"/>
        <v>42192.816238425927</v>
      </c>
      <c r="R573" s="15">
        <f t="shared" si="33"/>
        <v>42212.165972222225</v>
      </c>
      <c r="S573">
        <f t="shared" si="35"/>
        <v>2015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8274</v>
      </c>
      <c r="O574" t="s">
        <v>8275</v>
      </c>
      <c r="P574">
        <f t="shared" si="34"/>
        <v>0</v>
      </c>
      <c r="Q574" s="15">
        <f t="shared" si="32"/>
        <v>42282.71629629629</v>
      </c>
      <c r="R574" s="15">
        <f t="shared" si="33"/>
        <v>42312.757962962962</v>
      </c>
      <c r="S574">
        <f t="shared" si="35"/>
        <v>2015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8274</v>
      </c>
      <c r="O575" t="s">
        <v>8275</v>
      </c>
      <c r="P575">
        <f t="shared" si="34"/>
        <v>38.44</v>
      </c>
      <c r="Q575" s="15">
        <f t="shared" si="32"/>
        <v>41963.050127314811</v>
      </c>
      <c r="R575" s="15">
        <f t="shared" si="33"/>
        <v>42022.05</v>
      </c>
      <c r="S575">
        <f t="shared" si="35"/>
        <v>2014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8274</v>
      </c>
      <c r="O576" t="s">
        <v>8275</v>
      </c>
      <c r="P576">
        <f t="shared" si="34"/>
        <v>20</v>
      </c>
      <c r="Q576" s="15">
        <f t="shared" si="32"/>
        <v>42632.443368055552</v>
      </c>
      <c r="R576" s="15">
        <f t="shared" si="33"/>
        <v>42662.443368055552</v>
      </c>
      <c r="S576">
        <f t="shared" si="35"/>
        <v>2016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8274</v>
      </c>
      <c r="O577" t="s">
        <v>8275</v>
      </c>
      <c r="P577">
        <f t="shared" si="34"/>
        <v>64.75</v>
      </c>
      <c r="Q577" s="15">
        <f t="shared" si="32"/>
        <v>42138.692627314813</v>
      </c>
      <c r="R577" s="15">
        <f t="shared" si="33"/>
        <v>42168.692627314813</v>
      </c>
      <c r="S577">
        <f t="shared" si="35"/>
        <v>2015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8274</v>
      </c>
      <c r="O578" t="s">
        <v>8275</v>
      </c>
      <c r="P578">
        <f t="shared" si="34"/>
        <v>1</v>
      </c>
      <c r="Q578" s="15">
        <f t="shared" ref="Q578:Q641" si="37">(((J578/60)/60)/24+(DATE(1970,1,1)))</f>
        <v>42031.471666666665</v>
      </c>
      <c r="R578" s="15">
        <f t="shared" ref="R578:R641" si="38">(((I578/60)/60)/24)+DATE(1970,1,1)</f>
        <v>42091.43</v>
      </c>
      <c r="S578">
        <f t="shared" si="35"/>
        <v>2015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8274</v>
      </c>
      <c r="O579" t="s">
        <v>8275</v>
      </c>
      <c r="P579">
        <f t="shared" ref="P579:P642" si="39">IFERROR(ROUND(E579/L579,2),0)</f>
        <v>10</v>
      </c>
      <c r="Q579" s="15">
        <f t="shared" si="37"/>
        <v>42450.589143518519</v>
      </c>
      <c r="R579" s="15">
        <f t="shared" si="38"/>
        <v>42510.589143518519</v>
      </c>
      <c r="S579">
        <f t="shared" ref="S579:S642" si="40">YEAR(Q579)</f>
        <v>2016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8274</v>
      </c>
      <c r="O580" t="s">
        <v>8275</v>
      </c>
      <c r="P580">
        <f t="shared" si="39"/>
        <v>2</v>
      </c>
      <c r="Q580" s="15">
        <f t="shared" si="37"/>
        <v>42230.578622685185</v>
      </c>
      <c r="R580" s="15">
        <f t="shared" si="38"/>
        <v>42254.578622685185</v>
      </c>
      <c r="S580">
        <f t="shared" si="40"/>
        <v>2015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8274</v>
      </c>
      <c r="O581" t="s">
        <v>8275</v>
      </c>
      <c r="P581">
        <f t="shared" si="39"/>
        <v>35</v>
      </c>
      <c r="Q581" s="15">
        <f t="shared" si="37"/>
        <v>41968.852118055554</v>
      </c>
      <c r="R581" s="15">
        <f t="shared" si="38"/>
        <v>41998.852118055554</v>
      </c>
      <c r="S581">
        <f t="shared" si="40"/>
        <v>2014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8274</v>
      </c>
      <c r="O582" t="s">
        <v>8275</v>
      </c>
      <c r="P582">
        <f t="shared" si="39"/>
        <v>1</v>
      </c>
      <c r="Q582" s="15">
        <f t="shared" si="37"/>
        <v>42605.908182870371</v>
      </c>
      <c r="R582" s="15">
        <f t="shared" si="38"/>
        <v>42635.908182870371</v>
      </c>
      <c r="S582">
        <f t="shared" si="40"/>
        <v>2016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8274</v>
      </c>
      <c r="O583" t="s">
        <v>8275</v>
      </c>
      <c r="P583">
        <f t="shared" si="39"/>
        <v>0</v>
      </c>
      <c r="Q583" s="15">
        <f t="shared" si="37"/>
        <v>42188.012777777782</v>
      </c>
      <c r="R583" s="15">
        <f t="shared" si="38"/>
        <v>42218.012777777782</v>
      </c>
      <c r="S583">
        <f t="shared" si="40"/>
        <v>2015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8274</v>
      </c>
      <c r="O584" t="s">
        <v>8275</v>
      </c>
      <c r="P584">
        <f t="shared" si="39"/>
        <v>0</v>
      </c>
      <c r="Q584" s="15">
        <f t="shared" si="37"/>
        <v>42055.739803240736</v>
      </c>
      <c r="R584" s="15">
        <f t="shared" si="38"/>
        <v>42078.75</v>
      </c>
      <c r="S584">
        <f t="shared" si="40"/>
        <v>2015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8274</v>
      </c>
      <c r="O585" t="s">
        <v>8275</v>
      </c>
      <c r="P585">
        <f t="shared" si="39"/>
        <v>1</v>
      </c>
      <c r="Q585" s="15">
        <f t="shared" si="37"/>
        <v>42052.93850694444</v>
      </c>
      <c r="R585" s="15">
        <f t="shared" si="38"/>
        <v>42082.896840277783</v>
      </c>
      <c r="S585">
        <f t="shared" si="40"/>
        <v>2015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8274</v>
      </c>
      <c r="O586" t="s">
        <v>8275</v>
      </c>
      <c r="P586">
        <f t="shared" si="39"/>
        <v>5</v>
      </c>
      <c r="Q586" s="15">
        <f t="shared" si="37"/>
        <v>42049.716620370367</v>
      </c>
      <c r="R586" s="15">
        <f t="shared" si="38"/>
        <v>42079.674953703703</v>
      </c>
      <c r="S586">
        <f t="shared" si="40"/>
        <v>2015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8274</v>
      </c>
      <c r="O587" t="s">
        <v>8275</v>
      </c>
      <c r="P587">
        <f t="shared" si="39"/>
        <v>0</v>
      </c>
      <c r="Q587" s="15">
        <f t="shared" si="37"/>
        <v>42283.3909375</v>
      </c>
      <c r="R587" s="15">
        <f t="shared" si="38"/>
        <v>42339</v>
      </c>
      <c r="S587">
        <f t="shared" si="40"/>
        <v>2015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8274</v>
      </c>
      <c r="O588" t="s">
        <v>8275</v>
      </c>
      <c r="P588">
        <f t="shared" si="39"/>
        <v>14</v>
      </c>
      <c r="Q588" s="15">
        <f t="shared" si="37"/>
        <v>42020.854247685187</v>
      </c>
      <c r="R588" s="15">
        <f t="shared" si="38"/>
        <v>42050.854247685187</v>
      </c>
      <c r="S588">
        <f t="shared" si="40"/>
        <v>2015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8274</v>
      </c>
      <c r="O589" t="s">
        <v>8275</v>
      </c>
      <c r="P589">
        <f t="shared" si="39"/>
        <v>389.29</v>
      </c>
      <c r="Q589" s="15">
        <f t="shared" si="37"/>
        <v>42080.757326388892</v>
      </c>
      <c r="R589" s="15">
        <f t="shared" si="38"/>
        <v>42110.757326388892</v>
      </c>
      <c r="S589">
        <f t="shared" si="40"/>
        <v>2015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8274</v>
      </c>
      <c r="O590" t="s">
        <v>8275</v>
      </c>
      <c r="P590">
        <f t="shared" si="39"/>
        <v>150.5</v>
      </c>
      <c r="Q590" s="15">
        <f t="shared" si="37"/>
        <v>42631.769513888896</v>
      </c>
      <c r="R590" s="15">
        <f t="shared" si="38"/>
        <v>42691.811180555553</v>
      </c>
      <c r="S590">
        <f t="shared" si="40"/>
        <v>2016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8274</v>
      </c>
      <c r="O591" t="s">
        <v>8275</v>
      </c>
      <c r="P591">
        <f t="shared" si="39"/>
        <v>1</v>
      </c>
      <c r="Q591" s="15">
        <f t="shared" si="37"/>
        <v>42178.614571759259</v>
      </c>
      <c r="R591" s="15">
        <f t="shared" si="38"/>
        <v>42193.614571759259</v>
      </c>
      <c r="S591">
        <f t="shared" si="40"/>
        <v>2015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8274</v>
      </c>
      <c r="O592" t="s">
        <v>8275</v>
      </c>
      <c r="P592">
        <f t="shared" si="39"/>
        <v>24.78</v>
      </c>
      <c r="Q592" s="15">
        <f t="shared" si="37"/>
        <v>42377.554756944446</v>
      </c>
      <c r="R592" s="15">
        <f t="shared" si="38"/>
        <v>42408.542361111111</v>
      </c>
      <c r="S592">
        <f t="shared" si="40"/>
        <v>2016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8274</v>
      </c>
      <c r="O593" t="s">
        <v>8275</v>
      </c>
      <c r="P593">
        <f t="shared" si="39"/>
        <v>30.5</v>
      </c>
      <c r="Q593" s="15">
        <f t="shared" si="37"/>
        <v>42177.543171296296</v>
      </c>
      <c r="R593" s="15">
        <f t="shared" si="38"/>
        <v>42207.543171296296</v>
      </c>
      <c r="S593">
        <f t="shared" si="40"/>
        <v>2015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8274</v>
      </c>
      <c r="O594" t="s">
        <v>8275</v>
      </c>
      <c r="P594">
        <f t="shared" si="39"/>
        <v>250</v>
      </c>
      <c r="Q594" s="15">
        <f t="shared" si="37"/>
        <v>41946.232175925928</v>
      </c>
      <c r="R594" s="15">
        <f t="shared" si="38"/>
        <v>41976.232175925921</v>
      </c>
      <c r="S594">
        <f t="shared" si="40"/>
        <v>2014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8274</v>
      </c>
      <c r="O595" t="s">
        <v>8275</v>
      </c>
      <c r="P595">
        <f t="shared" si="39"/>
        <v>16.43</v>
      </c>
      <c r="Q595" s="15">
        <f t="shared" si="37"/>
        <v>42070.677604166667</v>
      </c>
      <c r="R595" s="15">
        <f t="shared" si="38"/>
        <v>42100.635937500003</v>
      </c>
      <c r="S595">
        <f t="shared" si="40"/>
        <v>2015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8274</v>
      </c>
      <c r="O596" t="s">
        <v>8275</v>
      </c>
      <c r="P596">
        <f t="shared" si="39"/>
        <v>13</v>
      </c>
      <c r="Q596" s="15">
        <f t="shared" si="37"/>
        <v>42446.780162037037</v>
      </c>
      <c r="R596" s="15">
        <f t="shared" si="38"/>
        <v>42476.780162037037</v>
      </c>
      <c r="S596">
        <f t="shared" si="40"/>
        <v>2016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8274</v>
      </c>
      <c r="O597" t="s">
        <v>8275</v>
      </c>
      <c r="P597">
        <f t="shared" si="39"/>
        <v>53.25</v>
      </c>
      <c r="Q597" s="15">
        <f t="shared" si="37"/>
        <v>42083.069884259254</v>
      </c>
      <c r="R597" s="15">
        <f t="shared" si="38"/>
        <v>42128.069884259254</v>
      </c>
      <c r="S597">
        <f t="shared" si="40"/>
        <v>2015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8274</v>
      </c>
      <c r="O598" t="s">
        <v>8275</v>
      </c>
      <c r="P598">
        <f t="shared" si="39"/>
        <v>3</v>
      </c>
      <c r="Q598" s="15">
        <f t="shared" si="37"/>
        <v>42646.896898148145</v>
      </c>
      <c r="R598" s="15">
        <f t="shared" si="38"/>
        <v>42676.896898148145</v>
      </c>
      <c r="S598">
        <f t="shared" si="40"/>
        <v>2016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8274</v>
      </c>
      <c r="O599" t="s">
        <v>8275</v>
      </c>
      <c r="P599">
        <f t="shared" si="39"/>
        <v>10</v>
      </c>
      <c r="Q599" s="15">
        <f t="shared" si="37"/>
        <v>42545.705266203702</v>
      </c>
      <c r="R599" s="15">
        <f t="shared" si="38"/>
        <v>42582.666666666672</v>
      </c>
      <c r="S599">
        <f t="shared" si="40"/>
        <v>2016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8274</v>
      </c>
      <c r="O600" t="s">
        <v>8275</v>
      </c>
      <c r="P600">
        <f t="shared" si="39"/>
        <v>121.43</v>
      </c>
      <c r="Q600" s="15">
        <f t="shared" si="37"/>
        <v>41948.00209490741</v>
      </c>
      <c r="R600" s="15">
        <f t="shared" si="38"/>
        <v>41978.00209490741</v>
      </c>
      <c r="S600">
        <f t="shared" si="40"/>
        <v>2014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8274</v>
      </c>
      <c r="O601" t="s">
        <v>8275</v>
      </c>
      <c r="P601">
        <f t="shared" si="39"/>
        <v>15.5</v>
      </c>
      <c r="Q601" s="15">
        <f t="shared" si="37"/>
        <v>42047.812523148154</v>
      </c>
      <c r="R601" s="15">
        <f t="shared" si="38"/>
        <v>42071.636111111111</v>
      </c>
      <c r="S601">
        <f t="shared" si="40"/>
        <v>2015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8274</v>
      </c>
      <c r="O602" t="s">
        <v>8275</v>
      </c>
      <c r="P602">
        <f t="shared" si="39"/>
        <v>100</v>
      </c>
      <c r="Q602" s="15">
        <f t="shared" si="37"/>
        <v>42073.798171296294</v>
      </c>
      <c r="R602" s="15">
        <f t="shared" si="38"/>
        <v>42133.798171296294</v>
      </c>
      <c r="S602">
        <f t="shared" si="40"/>
        <v>2015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8274</v>
      </c>
      <c r="O603" t="s">
        <v>8275</v>
      </c>
      <c r="P603">
        <f t="shared" si="39"/>
        <v>23.33</v>
      </c>
      <c r="Q603" s="15">
        <f t="shared" si="37"/>
        <v>41969.858090277776</v>
      </c>
      <c r="R603" s="15">
        <f t="shared" si="38"/>
        <v>41999.858090277776</v>
      </c>
      <c r="S603">
        <f t="shared" si="40"/>
        <v>2014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8274</v>
      </c>
      <c r="O604" t="s">
        <v>8275</v>
      </c>
      <c r="P604">
        <f t="shared" si="39"/>
        <v>0</v>
      </c>
      <c r="Q604" s="15">
        <f t="shared" si="37"/>
        <v>42143.79415509259</v>
      </c>
      <c r="R604" s="15">
        <f t="shared" si="38"/>
        <v>42173.79415509259</v>
      </c>
      <c r="S604">
        <f t="shared" si="40"/>
        <v>2015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8274</v>
      </c>
      <c r="O605" t="s">
        <v>8275</v>
      </c>
      <c r="P605">
        <f t="shared" si="39"/>
        <v>45.39</v>
      </c>
      <c r="Q605" s="15">
        <f t="shared" si="37"/>
        <v>41835.639155092591</v>
      </c>
      <c r="R605" s="15">
        <f t="shared" si="38"/>
        <v>41865.639155092591</v>
      </c>
      <c r="S605">
        <f t="shared" si="40"/>
        <v>2014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8274</v>
      </c>
      <c r="O606" t="s">
        <v>8275</v>
      </c>
      <c r="P606">
        <f t="shared" si="39"/>
        <v>0</v>
      </c>
      <c r="Q606" s="15">
        <f t="shared" si="37"/>
        <v>41849.035370370373</v>
      </c>
      <c r="R606" s="15">
        <f t="shared" si="38"/>
        <v>41879.035370370373</v>
      </c>
      <c r="S606">
        <f t="shared" si="40"/>
        <v>2014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8274</v>
      </c>
      <c r="O607" t="s">
        <v>8275</v>
      </c>
      <c r="P607">
        <f t="shared" si="39"/>
        <v>16.38</v>
      </c>
      <c r="Q607" s="15">
        <f t="shared" si="37"/>
        <v>42194.357731481476</v>
      </c>
      <c r="R607" s="15">
        <f t="shared" si="38"/>
        <v>42239.357731481476</v>
      </c>
      <c r="S607">
        <f t="shared" si="40"/>
        <v>2015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8274</v>
      </c>
      <c r="O608" t="s">
        <v>8275</v>
      </c>
      <c r="P608">
        <f t="shared" si="39"/>
        <v>10</v>
      </c>
      <c r="Q608" s="15">
        <f t="shared" si="37"/>
        <v>42102.650567129633</v>
      </c>
      <c r="R608" s="15">
        <f t="shared" si="38"/>
        <v>42148.625</v>
      </c>
      <c r="S608">
        <f t="shared" si="40"/>
        <v>2015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8274</v>
      </c>
      <c r="O609" t="s">
        <v>8275</v>
      </c>
      <c r="P609">
        <f t="shared" si="39"/>
        <v>0</v>
      </c>
      <c r="Q609" s="15">
        <f t="shared" si="37"/>
        <v>42300.825648148151</v>
      </c>
      <c r="R609" s="15">
        <f t="shared" si="38"/>
        <v>42330.867314814815</v>
      </c>
      <c r="S609">
        <f t="shared" si="40"/>
        <v>2015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8274</v>
      </c>
      <c r="O610" t="s">
        <v>8275</v>
      </c>
      <c r="P610">
        <f t="shared" si="39"/>
        <v>292.2</v>
      </c>
      <c r="Q610" s="15">
        <f t="shared" si="37"/>
        <v>42140.921064814815</v>
      </c>
      <c r="R610" s="15">
        <f t="shared" si="38"/>
        <v>42170.921064814815</v>
      </c>
      <c r="S610">
        <f t="shared" si="40"/>
        <v>2015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8274</v>
      </c>
      <c r="O611" t="s">
        <v>8275</v>
      </c>
      <c r="P611">
        <f t="shared" si="39"/>
        <v>5</v>
      </c>
      <c r="Q611" s="15">
        <f t="shared" si="37"/>
        <v>42307.034074074079</v>
      </c>
      <c r="R611" s="15">
        <f t="shared" si="38"/>
        <v>42337.075740740736</v>
      </c>
      <c r="S611">
        <f t="shared" si="40"/>
        <v>2015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8274</v>
      </c>
      <c r="O612" t="s">
        <v>8275</v>
      </c>
      <c r="P612">
        <f t="shared" si="39"/>
        <v>0</v>
      </c>
      <c r="Q612" s="15">
        <f t="shared" si="37"/>
        <v>42086.83085648148</v>
      </c>
      <c r="R612" s="15">
        <f t="shared" si="38"/>
        <v>42116.83085648148</v>
      </c>
      <c r="S612">
        <f t="shared" si="40"/>
        <v>2015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8274</v>
      </c>
      <c r="O613" t="s">
        <v>8275</v>
      </c>
      <c r="P613">
        <f t="shared" si="39"/>
        <v>0</v>
      </c>
      <c r="Q613" s="15">
        <f t="shared" si="37"/>
        <v>42328.560613425929</v>
      </c>
      <c r="R613" s="15">
        <f t="shared" si="38"/>
        <v>42388.560613425929</v>
      </c>
      <c r="S613">
        <f t="shared" si="40"/>
        <v>2015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8274</v>
      </c>
      <c r="O614" t="s">
        <v>8275</v>
      </c>
      <c r="P614">
        <f t="shared" si="39"/>
        <v>0</v>
      </c>
      <c r="Q614" s="15">
        <f t="shared" si="37"/>
        <v>42585.031782407401</v>
      </c>
      <c r="R614" s="15">
        <f t="shared" si="38"/>
        <v>42615.031782407401</v>
      </c>
      <c r="S614">
        <f t="shared" si="40"/>
        <v>2016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8274</v>
      </c>
      <c r="O615" t="s">
        <v>8275</v>
      </c>
      <c r="P615">
        <f t="shared" si="39"/>
        <v>105.93</v>
      </c>
      <c r="Q615" s="15">
        <f t="shared" si="37"/>
        <v>42247.496759259258</v>
      </c>
      <c r="R615" s="15">
        <f t="shared" si="38"/>
        <v>42278.207638888889</v>
      </c>
      <c r="S615">
        <f t="shared" si="40"/>
        <v>2015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8274</v>
      </c>
      <c r="O616" t="s">
        <v>8275</v>
      </c>
      <c r="P616">
        <f t="shared" si="39"/>
        <v>0</v>
      </c>
      <c r="Q616" s="15">
        <f t="shared" si="37"/>
        <v>42515.061805555553</v>
      </c>
      <c r="R616" s="15">
        <f t="shared" si="38"/>
        <v>42545.061805555553</v>
      </c>
      <c r="S616">
        <f t="shared" si="40"/>
        <v>2016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8274</v>
      </c>
      <c r="O617" t="s">
        <v>8275</v>
      </c>
      <c r="P617">
        <f t="shared" si="39"/>
        <v>0</v>
      </c>
      <c r="Q617" s="15">
        <f t="shared" si="37"/>
        <v>42242.122210648144</v>
      </c>
      <c r="R617" s="15">
        <f t="shared" si="38"/>
        <v>42272.122210648144</v>
      </c>
      <c r="S617">
        <f t="shared" si="40"/>
        <v>2015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8274</v>
      </c>
      <c r="O618" t="s">
        <v>8275</v>
      </c>
      <c r="P618">
        <f t="shared" si="39"/>
        <v>0</v>
      </c>
      <c r="Q618" s="15">
        <f t="shared" si="37"/>
        <v>42761.376238425932</v>
      </c>
      <c r="R618" s="15">
        <f t="shared" si="38"/>
        <v>42791.376238425932</v>
      </c>
      <c r="S618">
        <f t="shared" si="40"/>
        <v>2017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8274</v>
      </c>
      <c r="O619" t="s">
        <v>8275</v>
      </c>
      <c r="P619">
        <f t="shared" si="39"/>
        <v>20</v>
      </c>
      <c r="Q619" s="15">
        <f t="shared" si="37"/>
        <v>42087.343090277776</v>
      </c>
      <c r="R619" s="15">
        <f t="shared" si="38"/>
        <v>42132.343090277776</v>
      </c>
      <c r="S619">
        <f t="shared" si="40"/>
        <v>2015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8274</v>
      </c>
      <c r="O620" t="s">
        <v>8275</v>
      </c>
      <c r="P620">
        <f t="shared" si="39"/>
        <v>0</v>
      </c>
      <c r="Q620" s="15">
        <f t="shared" si="37"/>
        <v>42317.810219907406</v>
      </c>
      <c r="R620" s="15">
        <f t="shared" si="38"/>
        <v>42347.810219907406</v>
      </c>
      <c r="S620">
        <f t="shared" si="40"/>
        <v>2015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8274</v>
      </c>
      <c r="O621" t="s">
        <v>8275</v>
      </c>
      <c r="P621">
        <f t="shared" si="39"/>
        <v>1</v>
      </c>
      <c r="Q621" s="15">
        <f t="shared" si="37"/>
        <v>41908.650347222225</v>
      </c>
      <c r="R621" s="15">
        <f t="shared" si="38"/>
        <v>41968.692013888889</v>
      </c>
      <c r="S621">
        <f t="shared" si="40"/>
        <v>2014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8274</v>
      </c>
      <c r="O622" t="s">
        <v>8275</v>
      </c>
      <c r="P622">
        <f t="shared" si="39"/>
        <v>300</v>
      </c>
      <c r="Q622" s="15">
        <f t="shared" si="37"/>
        <v>41831.716874999998</v>
      </c>
      <c r="R622" s="15">
        <f t="shared" si="38"/>
        <v>41876.716874999998</v>
      </c>
      <c r="S622">
        <f t="shared" si="40"/>
        <v>2014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8274</v>
      </c>
      <c r="O623" t="s">
        <v>8275</v>
      </c>
      <c r="P623">
        <f t="shared" si="39"/>
        <v>87</v>
      </c>
      <c r="Q623" s="15">
        <f t="shared" si="37"/>
        <v>42528.987696759257</v>
      </c>
      <c r="R623" s="15">
        <f t="shared" si="38"/>
        <v>42558.987696759257</v>
      </c>
      <c r="S623">
        <f t="shared" si="40"/>
        <v>2016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8274</v>
      </c>
      <c r="O624" t="s">
        <v>8275</v>
      </c>
      <c r="P624">
        <f t="shared" si="39"/>
        <v>37.89</v>
      </c>
      <c r="Q624" s="15">
        <f t="shared" si="37"/>
        <v>42532.774745370371</v>
      </c>
      <c r="R624" s="15">
        <f t="shared" si="38"/>
        <v>42552.774745370371</v>
      </c>
      <c r="S624">
        <f t="shared" si="40"/>
        <v>2016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8274</v>
      </c>
      <c r="O625" t="s">
        <v>8275</v>
      </c>
      <c r="P625">
        <f t="shared" si="39"/>
        <v>0</v>
      </c>
      <c r="Q625" s="15">
        <f t="shared" si="37"/>
        <v>42122.009224537032</v>
      </c>
      <c r="R625" s="15">
        <f t="shared" si="38"/>
        <v>42152.009224537032</v>
      </c>
      <c r="S625">
        <f t="shared" si="40"/>
        <v>2015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8274</v>
      </c>
      <c r="O626" t="s">
        <v>8275</v>
      </c>
      <c r="P626">
        <f t="shared" si="39"/>
        <v>0</v>
      </c>
      <c r="Q626" s="15">
        <f t="shared" si="37"/>
        <v>42108.988900462966</v>
      </c>
      <c r="R626" s="15">
        <f t="shared" si="38"/>
        <v>42138.988900462966</v>
      </c>
      <c r="S626">
        <f t="shared" si="40"/>
        <v>2015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8274</v>
      </c>
      <c r="O627" t="s">
        <v>8275</v>
      </c>
      <c r="P627">
        <f t="shared" si="39"/>
        <v>0</v>
      </c>
      <c r="Q627" s="15">
        <f t="shared" si="37"/>
        <v>42790.895567129628</v>
      </c>
      <c r="R627" s="15">
        <f t="shared" si="38"/>
        <v>42820.853900462964</v>
      </c>
      <c r="S627">
        <f t="shared" si="40"/>
        <v>2017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8274</v>
      </c>
      <c r="O628" t="s">
        <v>8275</v>
      </c>
      <c r="P628">
        <f t="shared" si="39"/>
        <v>111.41</v>
      </c>
      <c r="Q628" s="15">
        <f t="shared" si="37"/>
        <v>42198.559479166666</v>
      </c>
      <c r="R628" s="15">
        <f t="shared" si="38"/>
        <v>42231.556944444441</v>
      </c>
      <c r="S628">
        <f t="shared" si="40"/>
        <v>2015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8274</v>
      </c>
      <c r="O629" t="s">
        <v>8275</v>
      </c>
      <c r="P629">
        <f t="shared" si="39"/>
        <v>90</v>
      </c>
      <c r="Q629" s="15">
        <f t="shared" si="37"/>
        <v>42384.306840277779</v>
      </c>
      <c r="R629" s="15">
        <f t="shared" si="38"/>
        <v>42443.958333333328</v>
      </c>
      <c r="S629">
        <f t="shared" si="40"/>
        <v>2016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8274</v>
      </c>
      <c r="O630" t="s">
        <v>8275</v>
      </c>
      <c r="P630">
        <f t="shared" si="39"/>
        <v>0</v>
      </c>
      <c r="Q630" s="15">
        <f t="shared" si="37"/>
        <v>41803.692789351851</v>
      </c>
      <c r="R630" s="15">
        <f t="shared" si="38"/>
        <v>41833.692789351851</v>
      </c>
      <c r="S630">
        <f t="shared" si="40"/>
        <v>2014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8274</v>
      </c>
      <c r="O631" t="s">
        <v>8275</v>
      </c>
      <c r="P631">
        <f t="shared" si="39"/>
        <v>116.67</v>
      </c>
      <c r="Q631" s="15">
        <f t="shared" si="37"/>
        <v>42474.637824074074</v>
      </c>
      <c r="R631" s="15">
        <f t="shared" si="38"/>
        <v>42504.637824074074</v>
      </c>
      <c r="S631">
        <f t="shared" si="40"/>
        <v>2016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8274</v>
      </c>
      <c r="O632" t="s">
        <v>8275</v>
      </c>
      <c r="P632">
        <f t="shared" si="39"/>
        <v>10</v>
      </c>
      <c r="Q632" s="15">
        <f t="shared" si="37"/>
        <v>42223.619456018518</v>
      </c>
      <c r="R632" s="15">
        <f t="shared" si="38"/>
        <v>42253.215277777781</v>
      </c>
      <c r="S632">
        <f t="shared" si="40"/>
        <v>2015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8274</v>
      </c>
      <c r="O633" t="s">
        <v>8275</v>
      </c>
      <c r="P633">
        <f t="shared" si="39"/>
        <v>76.67</v>
      </c>
      <c r="Q633" s="15">
        <f t="shared" si="37"/>
        <v>42489.772326388891</v>
      </c>
      <c r="R633" s="15">
        <f t="shared" si="38"/>
        <v>42518.772326388891</v>
      </c>
      <c r="S633">
        <f t="shared" si="40"/>
        <v>2016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8274</v>
      </c>
      <c r="O634" t="s">
        <v>8275</v>
      </c>
      <c r="P634">
        <f t="shared" si="39"/>
        <v>0</v>
      </c>
      <c r="Q634" s="15">
        <f t="shared" si="37"/>
        <v>42303.659317129626</v>
      </c>
      <c r="R634" s="15">
        <f t="shared" si="38"/>
        <v>42333.700983796298</v>
      </c>
      <c r="S634">
        <f t="shared" si="40"/>
        <v>2015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8274</v>
      </c>
      <c r="O635" t="s">
        <v>8275</v>
      </c>
      <c r="P635">
        <f t="shared" si="39"/>
        <v>49.8</v>
      </c>
      <c r="Q635" s="15">
        <f t="shared" si="37"/>
        <v>42507.29932870371</v>
      </c>
      <c r="R635" s="15">
        <f t="shared" si="38"/>
        <v>42538.958333333328</v>
      </c>
      <c r="S635">
        <f t="shared" si="40"/>
        <v>2016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8274</v>
      </c>
      <c r="O636" t="s">
        <v>8275</v>
      </c>
      <c r="P636">
        <f t="shared" si="39"/>
        <v>1</v>
      </c>
      <c r="Q636" s="15">
        <f t="shared" si="37"/>
        <v>42031.928576388891</v>
      </c>
      <c r="R636" s="15">
        <f t="shared" si="38"/>
        <v>42061.928576388891</v>
      </c>
      <c r="S636">
        <f t="shared" si="40"/>
        <v>2015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8274</v>
      </c>
      <c r="O637" t="s">
        <v>8275</v>
      </c>
      <c r="P637">
        <f t="shared" si="39"/>
        <v>2</v>
      </c>
      <c r="Q637" s="15">
        <f t="shared" si="37"/>
        <v>42076.092152777783</v>
      </c>
      <c r="R637" s="15">
        <f t="shared" si="38"/>
        <v>42106.092152777783</v>
      </c>
      <c r="S637">
        <f t="shared" si="40"/>
        <v>2015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8274</v>
      </c>
      <c r="O638" t="s">
        <v>8275</v>
      </c>
      <c r="P638">
        <f t="shared" si="39"/>
        <v>4</v>
      </c>
      <c r="Q638" s="15">
        <f t="shared" si="37"/>
        <v>42131.455439814818</v>
      </c>
      <c r="R638" s="15">
        <f t="shared" si="38"/>
        <v>42161.44930555555</v>
      </c>
      <c r="S638">
        <f t="shared" si="40"/>
        <v>2015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8274</v>
      </c>
      <c r="O639" t="s">
        <v>8275</v>
      </c>
      <c r="P639">
        <f t="shared" si="39"/>
        <v>0</v>
      </c>
      <c r="Q639" s="15">
        <f t="shared" si="37"/>
        <v>42762.962013888886</v>
      </c>
      <c r="R639" s="15">
        <f t="shared" si="38"/>
        <v>42791.961111111115</v>
      </c>
      <c r="S639">
        <f t="shared" si="40"/>
        <v>2017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8274</v>
      </c>
      <c r="O640" t="s">
        <v>8275</v>
      </c>
      <c r="P640">
        <f t="shared" si="39"/>
        <v>3</v>
      </c>
      <c r="Q640" s="15">
        <f t="shared" si="37"/>
        <v>42759.593310185184</v>
      </c>
      <c r="R640" s="15">
        <f t="shared" si="38"/>
        <v>42819.55164351852</v>
      </c>
      <c r="S640">
        <f t="shared" si="40"/>
        <v>2017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8274</v>
      </c>
      <c r="O641" t="s">
        <v>8275</v>
      </c>
      <c r="P641">
        <f t="shared" si="39"/>
        <v>1</v>
      </c>
      <c r="Q641" s="15">
        <f t="shared" si="37"/>
        <v>41865.583275462966</v>
      </c>
      <c r="R641" s="15">
        <f t="shared" si="38"/>
        <v>41925.583275462966</v>
      </c>
      <c r="S641">
        <f t="shared" si="40"/>
        <v>2014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8274</v>
      </c>
      <c r="O642" t="s">
        <v>8276</v>
      </c>
      <c r="P642">
        <f t="shared" si="39"/>
        <v>50.5</v>
      </c>
      <c r="Q642" s="15">
        <f t="shared" ref="Q642:Q705" si="41">(((J642/60)/60)/24+(DATE(1970,1,1)))</f>
        <v>42683.420312500006</v>
      </c>
      <c r="R642" s="15">
        <f t="shared" ref="R642:R705" si="42">(((I642/60)/60)/24)+DATE(1970,1,1)</f>
        <v>42698.958333333328</v>
      </c>
      <c r="S642">
        <f t="shared" si="40"/>
        <v>2016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8274</v>
      </c>
      <c r="O643" t="s">
        <v>8276</v>
      </c>
      <c r="P643">
        <f t="shared" ref="P643:P706" si="43">IFERROR(ROUND(E643/L643,2),0)</f>
        <v>151.32</v>
      </c>
      <c r="Q643" s="15">
        <f t="shared" si="41"/>
        <v>42199.57</v>
      </c>
      <c r="R643" s="15">
        <f t="shared" si="42"/>
        <v>42229.57</v>
      </c>
      <c r="S643">
        <f t="shared" ref="S643:S706" si="44">YEAR(Q643)</f>
        <v>2015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8274</v>
      </c>
      <c r="O644" t="s">
        <v>8276</v>
      </c>
      <c r="P644">
        <f t="shared" si="43"/>
        <v>134.36000000000001</v>
      </c>
      <c r="Q644" s="15">
        <f t="shared" si="41"/>
        <v>42199.651319444441</v>
      </c>
      <c r="R644" s="15">
        <f t="shared" si="42"/>
        <v>42235.651319444441</v>
      </c>
      <c r="S644">
        <f t="shared" si="44"/>
        <v>2015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8274</v>
      </c>
      <c r="O645" t="s">
        <v>8276</v>
      </c>
      <c r="P645">
        <f t="shared" si="43"/>
        <v>174.03</v>
      </c>
      <c r="Q645" s="15">
        <f t="shared" si="41"/>
        <v>42100.642071759255</v>
      </c>
      <c r="R645" s="15">
        <f t="shared" si="42"/>
        <v>42155.642071759255</v>
      </c>
      <c r="S645">
        <f t="shared" si="44"/>
        <v>2015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8274</v>
      </c>
      <c r="O646" t="s">
        <v>8276</v>
      </c>
      <c r="P646">
        <f t="shared" si="43"/>
        <v>73.489999999999995</v>
      </c>
      <c r="Q646" s="15">
        <f t="shared" si="41"/>
        <v>41898.665960648148</v>
      </c>
      <c r="R646" s="15">
        <f t="shared" si="42"/>
        <v>41941.041666666664</v>
      </c>
      <c r="S646">
        <f t="shared" si="44"/>
        <v>2014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8274</v>
      </c>
      <c r="O647" t="s">
        <v>8276</v>
      </c>
      <c r="P647">
        <f t="shared" si="43"/>
        <v>23.52</v>
      </c>
      <c r="Q647" s="15">
        <f t="shared" si="41"/>
        <v>42564.026319444441</v>
      </c>
      <c r="R647" s="15">
        <f t="shared" si="42"/>
        <v>42594.026319444441</v>
      </c>
      <c r="S647">
        <f t="shared" si="44"/>
        <v>2016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8274</v>
      </c>
      <c r="O648" t="s">
        <v>8276</v>
      </c>
      <c r="P648">
        <f t="shared" si="43"/>
        <v>39.07</v>
      </c>
      <c r="Q648" s="15">
        <f t="shared" si="41"/>
        <v>41832.852627314816</v>
      </c>
      <c r="R648" s="15">
        <f t="shared" si="42"/>
        <v>41862.852627314816</v>
      </c>
      <c r="S648">
        <f t="shared" si="44"/>
        <v>2014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8274</v>
      </c>
      <c r="O649" t="s">
        <v>8276</v>
      </c>
      <c r="P649">
        <f t="shared" si="43"/>
        <v>125.94</v>
      </c>
      <c r="Q649" s="15">
        <f t="shared" si="41"/>
        <v>42416.767928240741</v>
      </c>
      <c r="R649" s="15">
        <f t="shared" si="42"/>
        <v>42446.726261574076</v>
      </c>
      <c r="S649">
        <f t="shared" si="44"/>
        <v>2016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8274</v>
      </c>
      <c r="O650" t="s">
        <v>8276</v>
      </c>
      <c r="P650">
        <f t="shared" si="43"/>
        <v>1644</v>
      </c>
      <c r="Q650" s="15">
        <f t="shared" si="41"/>
        <v>41891.693379629629</v>
      </c>
      <c r="R650" s="15">
        <f t="shared" si="42"/>
        <v>41926.693379629629</v>
      </c>
      <c r="S650">
        <f t="shared" si="44"/>
        <v>2014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8274</v>
      </c>
      <c r="O651" t="s">
        <v>8276</v>
      </c>
      <c r="P651">
        <f t="shared" si="43"/>
        <v>42.67</v>
      </c>
      <c r="Q651" s="15">
        <f t="shared" si="41"/>
        <v>41877.912187499998</v>
      </c>
      <c r="R651" s="15">
        <f t="shared" si="42"/>
        <v>41898.912187499998</v>
      </c>
      <c r="S651">
        <f t="shared" si="44"/>
        <v>2014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8274</v>
      </c>
      <c r="O652" t="s">
        <v>8276</v>
      </c>
      <c r="P652">
        <f t="shared" si="43"/>
        <v>35.130000000000003</v>
      </c>
      <c r="Q652" s="15">
        <f t="shared" si="41"/>
        <v>41932.036851851852</v>
      </c>
      <c r="R652" s="15">
        <f t="shared" si="42"/>
        <v>41992.078518518523</v>
      </c>
      <c r="S652">
        <f t="shared" si="44"/>
        <v>2014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8274</v>
      </c>
      <c r="O653" t="s">
        <v>8276</v>
      </c>
      <c r="P653">
        <f t="shared" si="43"/>
        <v>239.35</v>
      </c>
      <c r="Q653" s="15">
        <f t="shared" si="41"/>
        <v>41956.017488425925</v>
      </c>
      <c r="R653" s="15">
        <f t="shared" si="42"/>
        <v>41986.017488425925</v>
      </c>
      <c r="S653">
        <f t="shared" si="44"/>
        <v>2014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8274</v>
      </c>
      <c r="O654" t="s">
        <v>8276</v>
      </c>
      <c r="P654">
        <f t="shared" si="43"/>
        <v>107.64</v>
      </c>
      <c r="Q654" s="15">
        <f t="shared" si="41"/>
        <v>42675.690393518518</v>
      </c>
      <c r="R654" s="15">
        <f t="shared" si="42"/>
        <v>42705.732060185182</v>
      </c>
      <c r="S654">
        <f t="shared" si="44"/>
        <v>2016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8274</v>
      </c>
      <c r="O655" t="s">
        <v>8276</v>
      </c>
      <c r="P655">
        <f t="shared" si="43"/>
        <v>95.83</v>
      </c>
      <c r="Q655" s="15">
        <f t="shared" si="41"/>
        <v>42199.618518518517</v>
      </c>
      <c r="R655" s="15">
        <f t="shared" si="42"/>
        <v>42236.618518518517</v>
      </c>
      <c r="S655">
        <f t="shared" si="44"/>
        <v>2015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8274</v>
      </c>
      <c r="O656" t="s">
        <v>8276</v>
      </c>
      <c r="P656">
        <f t="shared" si="43"/>
        <v>31.66</v>
      </c>
      <c r="Q656" s="15">
        <f t="shared" si="41"/>
        <v>42163.957326388889</v>
      </c>
      <c r="R656" s="15">
        <f t="shared" si="42"/>
        <v>42193.957326388889</v>
      </c>
      <c r="S656">
        <f t="shared" si="44"/>
        <v>2015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8274</v>
      </c>
      <c r="O657" t="s">
        <v>8276</v>
      </c>
      <c r="P657">
        <f t="shared" si="43"/>
        <v>42.89</v>
      </c>
      <c r="Q657" s="15">
        <f t="shared" si="41"/>
        <v>42045.957314814819</v>
      </c>
      <c r="R657" s="15">
        <f t="shared" si="42"/>
        <v>42075.915648148148</v>
      </c>
      <c r="S657">
        <f t="shared" si="44"/>
        <v>2015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8274</v>
      </c>
      <c r="O658" t="s">
        <v>8276</v>
      </c>
      <c r="P658">
        <f t="shared" si="43"/>
        <v>122.74</v>
      </c>
      <c r="Q658" s="15">
        <f t="shared" si="41"/>
        <v>42417.804618055554</v>
      </c>
      <c r="R658" s="15">
        <f t="shared" si="42"/>
        <v>42477.762951388882</v>
      </c>
      <c r="S658">
        <f t="shared" si="44"/>
        <v>2016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8274</v>
      </c>
      <c r="O659" t="s">
        <v>8276</v>
      </c>
      <c r="P659">
        <f t="shared" si="43"/>
        <v>190.45</v>
      </c>
      <c r="Q659" s="15">
        <f t="shared" si="41"/>
        <v>42331.84574074074</v>
      </c>
      <c r="R659" s="15">
        <f t="shared" si="42"/>
        <v>42361.84574074074</v>
      </c>
      <c r="S659">
        <f t="shared" si="44"/>
        <v>2015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8274</v>
      </c>
      <c r="O660" t="s">
        <v>8276</v>
      </c>
      <c r="P660">
        <f t="shared" si="43"/>
        <v>109.34</v>
      </c>
      <c r="Q660" s="15">
        <f t="shared" si="41"/>
        <v>42179.160752314812</v>
      </c>
      <c r="R660" s="15">
        <f t="shared" si="42"/>
        <v>42211.75</v>
      </c>
      <c r="S660">
        <f t="shared" si="44"/>
        <v>2015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8274</v>
      </c>
      <c r="O661" t="s">
        <v>8276</v>
      </c>
      <c r="P661">
        <f t="shared" si="43"/>
        <v>143.66999999999999</v>
      </c>
      <c r="Q661" s="15">
        <f t="shared" si="41"/>
        <v>42209.593692129631</v>
      </c>
      <c r="R661" s="15">
        <f t="shared" si="42"/>
        <v>42239.593692129631</v>
      </c>
      <c r="S661">
        <f t="shared" si="44"/>
        <v>2015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8274</v>
      </c>
      <c r="O662" t="s">
        <v>8276</v>
      </c>
      <c r="P662">
        <f t="shared" si="43"/>
        <v>84.94</v>
      </c>
      <c r="Q662" s="15">
        <f t="shared" si="41"/>
        <v>41922.741655092592</v>
      </c>
      <c r="R662" s="15">
        <f t="shared" si="42"/>
        <v>41952.783321759263</v>
      </c>
      <c r="S662">
        <f t="shared" si="44"/>
        <v>2014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8274</v>
      </c>
      <c r="O663" t="s">
        <v>8276</v>
      </c>
      <c r="P663">
        <f t="shared" si="43"/>
        <v>10.56</v>
      </c>
      <c r="Q663" s="15">
        <f t="shared" si="41"/>
        <v>42636.645358796297</v>
      </c>
      <c r="R663" s="15">
        <f t="shared" si="42"/>
        <v>42666.645358796297</v>
      </c>
      <c r="S663">
        <f t="shared" si="44"/>
        <v>2016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8274</v>
      </c>
      <c r="O664" t="s">
        <v>8276</v>
      </c>
      <c r="P664">
        <f t="shared" si="43"/>
        <v>39</v>
      </c>
      <c r="Q664" s="15">
        <f t="shared" si="41"/>
        <v>41990.438043981485</v>
      </c>
      <c r="R664" s="15">
        <f t="shared" si="42"/>
        <v>42020.438043981485</v>
      </c>
      <c r="S664">
        <f t="shared" si="44"/>
        <v>2014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8274</v>
      </c>
      <c r="O665" t="s">
        <v>8276</v>
      </c>
      <c r="P665">
        <f t="shared" si="43"/>
        <v>100</v>
      </c>
      <c r="Q665" s="15">
        <f t="shared" si="41"/>
        <v>42173.843240740738</v>
      </c>
      <c r="R665" s="15">
        <f t="shared" si="42"/>
        <v>42203.843240740738</v>
      </c>
      <c r="S665">
        <f t="shared" si="44"/>
        <v>2015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8274</v>
      </c>
      <c r="O666" t="s">
        <v>8276</v>
      </c>
      <c r="P666">
        <f t="shared" si="43"/>
        <v>31.17</v>
      </c>
      <c r="Q666" s="15">
        <f t="shared" si="41"/>
        <v>42077.666377314818</v>
      </c>
      <c r="R666" s="15">
        <f t="shared" si="42"/>
        <v>42107.666377314818</v>
      </c>
      <c r="S666">
        <f t="shared" si="44"/>
        <v>2015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8274</v>
      </c>
      <c r="O667" t="s">
        <v>8276</v>
      </c>
      <c r="P667">
        <f t="shared" si="43"/>
        <v>155.33000000000001</v>
      </c>
      <c r="Q667" s="15">
        <f t="shared" si="41"/>
        <v>42688.711354166662</v>
      </c>
      <c r="R667" s="15">
        <f t="shared" si="42"/>
        <v>42748.711354166662</v>
      </c>
      <c r="S667">
        <f t="shared" si="44"/>
        <v>2016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8274</v>
      </c>
      <c r="O668" t="s">
        <v>8276</v>
      </c>
      <c r="P668">
        <f t="shared" si="43"/>
        <v>2</v>
      </c>
      <c r="Q668" s="15">
        <f t="shared" si="41"/>
        <v>41838.832152777781</v>
      </c>
      <c r="R668" s="15">
        <f t="shared" si="42"/>
        <v>41868.832152777781</v>
      </c>
      <c r="S668">
        <f t="shared" si="44"/>
        <v>2014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8274</v>
      </c>
      <c r="O669" t="s">
        <v>8276</v>
      </c>
      <c r="P669">
        <f t="shared" si="43"/>
        <v>178.93</v>
      </c>
      <c r="Q669" s="15">
        <f t="shared" si="41"/>
        <v>42632.373414351852</v>
      </c>
      <c r="R669" s="15">
        <f t="shared" si="42"/>
        <v>42672.373414351852</v>
      </c>
      <c r="S669">
        <f t="shared" si="44"/>
        <v>2016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8274</v>
      </c>
      <c r="O670" t="s">
        <v>8276</v>
      </c>
      <c r="P670">
        <f t="shared" si="43"/>
        <v>27.36</v>
      </c>
      <c r="Q670" s="15">
        <f t="shared" si="41"/>
        <v>42090.831273148149</v>
      </c>
      <c r="R670" s="15">
        <f t="shared" si="42"/>
        <v>42135.831273148149</v>
      </c>
      <c r="S670">
        <f t="shared" si="44"/>
        <v>2015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8274</v>
      </c>
      <c r="O671" t="s">
        <v>8276</v>
      </c>
      <c r="P671">
        <f t="shared" si="43"/>
        <v>1536.25</v>
      </c>
      <c r="Q671" s="15">
        <f t="shared" si="41"/>
        <v>42527.625671296293</v>
      </c>
      <c r="R671" s="15">
        <f t="shared" si="42"/>
        <v>42557.625671296293</v>
      </c>
      <c r="S671">
        <f t="shared" si="44"/>
        <v>2016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8274</v>
      </c>
      <c r="O672" t="s">
        <v>8276</v>
      </c>
      <c r="P672">
        <f t="shared" si="43"/>
        <v>85</v>
      </c>
      <c r="Q672" s="15">
        <f t="shared" si="41"/>
        <v>42506.709722222222</v>
      </c>
      <c r="R672" s="15">
        <f t="shared" si="42"/>
        <v>42540.340277777781</v>
      </c>
      <c r="S672">
        <f t="shared" si="44"/>
        <v>2016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8274</v>
      </c>
      <c r="O673" t="s">
        <v>8276</v>
      </c>
      <c r="P673">
        <f t="shared" si="43"/>
        <v>788.53</v>
      </c>
      <c r="Q673" s="15">
        <f t="shared" si="41"/>
        <v>41984.692731481482</v>
      </c>
      <c r="R673" s="15">
        <f t="shared" si="42"/>
        <v>42018.166666666672</v>
      </c>
      <c r="S673">
        <f t="shared" si="44"/>
        <v>2014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8274</v>
      </c>
      <c r="O674" t="s">
        <v>8276</v>
      </c>
      <c r="P674">
        <f t="shared" si="43"/>
        <v>50.3</v>
      </c>
      <c r="Q674" s="15">
        <f t="shared" si="41"/>
        <v>41974.219490740739</v>
      </c>
      <c r="R674" s="15">
        <f t="shared" si="42"/>
        <v>42005.207638888889</v>
      </c>
      <c r="S674">
        <f t="shared" si="44"/>
        <v>2014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8274</v>
      </c>
      <c r="O675" t="s">
        <v>8276</v>
      </c>
      <c r="P675">
        <f t="shared" si="43"/>
        <v>68.33</v>
      </c>
      <c r="Q675" s="15">
        <f t="shared" si="41"/>
        <v>41838.840474537035</v>
      </c>
      <c r="R675" s="15">
        <f t="shared" si="42"/>
        <v>41883.840474537035</v>
      </c>
      <c r="S675">
        <f t="shared" si="44"/>
        <v>2014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8274</v>
      </c>
      <c r="O676" t="s">
        <v>8276</v>
      </c>
      <c r="P676">
        <f t="shared" si="43"/>
        <v>7.5</v>
      </c>
      <c r="Q676" s="15">
        <f t="shared" si="41"/>
        <v>41803.116053240738</v>
      </c>
      <c r="R676" s="15">
        <f t="shared" si="42"/>
        <v>41863.116053240738</v>
      </c>
      <c r="S676">
        <f t="shared" si="44"/>
        <v>2014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8274</v>
      </c>
      <c r="O677" t="s">
        <v>8276</v>
      </c>
      <c r="P677">
        <f t="shared" si="43"/>
        <v>34.270000000000003</v>
      </c>
      <c r="Q677" s="15">
        <f t="shared" si="41"/>
        <v>41975.930601851855</v>
      </c>
      <c r="R677" s="15">
        <f t="shared" si="42"/>
        <v>42005.290972222225</v>
      </c>
      <c r="S677">
        <f t="shared" si="44"/>
        <v>2014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8274</v>
      </c>
      <c r="O678" t="s">
        <v>8276</v>
      </c>
      <c r="P678">
        <f t="shared" si="43"/>
        <v>61.29</v>
      </c>
      <c r="Q678" s="15">
        <f t="shared" si="41"/>
        <v>42012.768298611118</v>
      </c>
      <c r="R678" s="15">
        <f t="shared" si="42"/>
        <v>42042.768298611118</v>
      </c>
      <c r="S678">
        <f t="shared" si="44"/>
        <v>2015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8274</v>
      </c>
      <c r="O679" t="s">
        <v>8276</v>
      </c>
      <c r="P679">
        <f t="shared" si="43"/>
        <v>133.25</v>
      </c>
      <c r="Q679" s="15">
        <f t="shared" si="41"/>
        <v>42504.403877314813</v>
      </c>
      <c r="R679" s="15">
        <f t="shared" si="42"/>
        <v>42549.403877314813</v>
      </c>
      <c r="S679">
        <f t="shared" si="44"/>
        <v>2016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8274</v>
      </c>
      <c r="O680" t="s">
        <v>8276</v>
      </c>
      <c r="P680">
        <f t="shared" si="43"/>
        <v>65.180000000000007</v>
      </c>
      <c r="Q680" s="15">
        <f t="shared" si="41"/>
        <v>42481.376597222217</v>
      </c>
      <c r="R680" s="15">
        <f t="shared" si="42"/>
        <v>42511.376597222217</v>
      </c>
      <c r="S680">
        <f t="shared" si="44"/>
        <v>2016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8274</v>
      </c>
      <c r="O681" t="s">
        <v>8276</v>
      </c>
      <c r="P681">
        <f t="shared" si="43"/>
        <v>93.9</v>
      </c>
      <c r="Q681" s="15">
        <f t="shared" si="41"/>
        <v>42556.695706018523</v>
      </c>
      <c r="R681" s="15">
        <f t="shared" si="42"/>
        <v>42616.695706018523</v>
      </c>
      <c r="S681">
        <f t="shared" si="44"/>
        <v>2016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8274</v>
      </c>
      <c r="O682" t="s">
        <v>8276</v>
      </c>
      <c r="P682">
        <f t="shared" si="43"/>
        <v>150.65</v>
      </c>
      <c r="Q682" s="15">
        <f t="shared" si="41"/>
        <v>41864.501516203702</v>
      </c>
      <c r="R682" s="15">
        <f t="shared" si="42"/>
        <v>41899.501516203702</v>
      </c>
      <c r="S682">
        <f t="shared" si="44"/>
        <v>2014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8274</v>
      </c>
      <c r="O683" t="s">
        <v>8276</v>
      </c>
      <c r="P683">
        <f t="shared" si="43"/>
        <v>1</v>
      </c>
      <c r="Q683" s="15">
        <f t="shared" si="41"/>
        <v>42639.805601851855</v>
      </c>
      <c r="R683" s="15">
        <f t="shared" si="42"/>
        <v>42669.805601851855</v>
      </c>
      <c r="S683">
        <f t="shared" si="44"/>
        <v>2016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8274</v>
      </c>
      <c r="O684" t="s">
        <v>8276</v>
      </c>
      <c r="P684">
        <f t="shared" si="43"/>
        <v>13.25</v>
      </c>
      <c r="Q684" s="15">
        <f t="shared" si="41"/>
        <v>42778.765300925923</v>
      </c>
      <c r="R684" s="15">
        <f t="shared" si="42"/>
        <v>42808.723634259266</v>
      </c>
      <c r="S684">
        <f t="shared" si="44"/>
        <v>2017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8274</v>
      </c>
      <c r="O685" t="s">
        <v>8276</v>
      </c>
      <c r="P685">
        <f t="shared" si="43"/>
        <v>99.33</v>
      </c>
      <c r="Q685" s="15">
        <f t="shared" si="41"/>
        <v>42634.900046296301</v>
      </c>
      <c r="R685" s="15">
        <f t="shared" si="42"/>
        <v>42674.900046296301</v>
      </c>
      <c r="S685">
        <f t="shared" si="44"/>
        <v>2016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8274</v>
      </c>
      <c r="O686" t="s">
        <v>8276</v>
      </c>
      <c r="P686">
        <f t="shared" si="43"/>
        <v>177.39</v>
      </c>
      <c r="Q686" s="15">
        <f t="shared" si="41"/>
        <v>41809.473275462966</v>
      </c>
      <c r="R686" s="15">
        <f t="shared" si="42"/>
        <v>41845.125</v>
      </c>
      <c r="S686">
        <f t="shared" si="44"/>
        <v>2014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8274</v>
      </c>
      <c r="O687" t="s">
        <v>8276</v>
      </c>
      <c r="P687">
        <f t="shared" si="43"/>
        <v>55.3</v>
      </c>
      <c r="Q687" s="15">
        <f t="shared" si="41"/>
        <v>41971.866574074069</v>
      </c>
      <c r="R687" s="15">
        <f t="shared" si="42"/>
        <v>42016.866574074069</v>
      </c>
      <c r="S687">
        <f t="shared" si="44"/>
        <v>2014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8274</v>
      </c>
      <c r="O688" t="s">
        <v>8276</v>
      </c>
      <c r="P688">
        <f t="shared" si="43"/>
        <v>0</v>
      </c>
      <c r="Q688" s="15">
        <f t="shared" si="41"/>
        <v>42189.673263888893</v>
      </c>
      <c r="R688" s="15">
        <f t="shared" si="42"/>
        <v>42219.673263888893</v>
      </c>
      <c r="S688">
        <f t="shared" si="44"/>
        <v>2015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8274</v>
      </c>
      <c r="O689" t="s">
        <v>8276</v>
      </c>
      <c r="P689">
        <f t="shared" si="43"/>
        <v>591.66999999999996</v>
      </c>
      <c r="Q689" s="15">
        <f t="shared" si="41"/>
        <v>42711.750613425931</v>
      </c>
      <c r="R689" s="15">
        <f t="shared" si="42"/>
        <v>42771.750613425931</v>
      </c>
      <c r="S689">
        <f t="shared" si="44"/>
        <v>2016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8274</v>
      </c>
      <c r="O690" t="s">
        <v>8276</v>
      </c>
      <c r="P690">
        <f t="shared" si="43"/>
        <v>405.5</v>
      </c>
      <c r="Q690" s="15">
        <f t="shared" si="41"/>
        <v>42262.104780092588</v>
      </c>
      <c r="R690" s="15">
        <f t="shared" si="42"/>
        <v>42292.104780092588</v>
      </c>
      <c r="S690">
        <f t="shared" si="44"/>
        <v>2015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8274</v>
      </c>
      <c r="O691" t="s">
        <v>8276</v>
      </c>
      <c r="P691">
        <f t="shared" si="43"/>
        <v>343.15</v>
      </c>
      <c r="Q691" s="15">
        <f t="shared" si="41"/>
        <v>42675.66778935185</v>
      </c>
      <c r="R691" s="15">
        <f t="shared" si="42"/>
        <v>42712.207638888889</v>
      </c>
      <c r="S691">
        <f t="shared" si="44"/>
        <v>2016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8274</v>
      </c>
      <c r="O692" t="s">
        <v>8276</v>
      </c>
      <c r="P692">
        <f t="shared" si="43"/>
        <v>72.59</v>
      </c>
      <c r="Q692" s="15">
        <f t="shared" si="41"/>
        <v>42579.634733796294</v>
      </c>
      <c r="R692" s="15">
        <f t="shared" si="42"/>
        <v>42622.25</v>
      </c>
      <c r="S692">
        <f t="shared" si="44"/>
        <v>2016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8274</v>
      </c>
      <c r="O693" t="s">
        <v>8276</v>
      </c>
      <c r="P693">
        <f t="shared" si="43"/>
        <v>26</v>
      </c>
      <c r="Q693" s="15">
        <f t="shared" si="41"/>
        <v>42158.028310185182</v>
      </c>
      <c r="R693" s="15">
        <f t="shared" si="42"/>
        <v>42186.028310185182</v>
      </c>
      <c r="S693">
        <f t="shared" si="44"/>
        <v>2015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8274</v>
      </c>
      <c r="O694" t="s">
        <v>8276</v>
      </c>
      <c r="P694">
        <f t="shared" si="43"/>
        <v>6.5</v>
      </c>
      <c r="Q694" s="15">
        <f t="shared" si="41"/>
        <v>42696.37572916667</v>
      </c>
      <c r="R694" s="15">
        <f t="shared" si="42"/>
        <v>42726.37572916667</v>
      </c>
      <c r="S694">
        <f t="shared" si="44"/>
        <v>2016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8274</v>
      </c>
      <c r="O695" t="s">
        <v>8276</v>
      </c>
      <c r="P695">
        <f t="shared" si="43"/>
        <v>119.39</v>
      </c>
      <c r="Q695" s="15">
        <f t="shared" si="41"/>
        <v>42094.808182870373</v>
      </c>
      <c r="R695" s="15">
        <f t="shared" si="42"/>
        <v>42124.808182870373</v>
      </c>
      <c r="S695">
        <f t="shared" si="44"/>
        <v>2015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8274</v>
      </c>
      <c r="O696" t="s">
        <v>8276</v>
      </c>
      <c r="P696">
        <f t="shared" si="43"/>
        <v>84.29</v>
      </c>
      <c r="Q696" s="15">
        <f t="shared" si="41"/>
        <v>42737.663877314815</v>
      </c>
      <c r="R696" s="15">
        <f t="shared" si="42"/>
        <v>42767.663877314815</v>
      </c>
      <c r="S696">
        <f t="shared" si="44"/>
        <v>2017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8274</v>
      </c>
      <c r="O697" t="s">
        <v>8276</v>
      </c>
      <c r="P697">
        <f t="shared" si="43"/>
        <v>90.86</v>
      </c>
      <c r="Q697" s="15">
        <f t="shared" si="41"/>
        <v>41913.521064814813</v>
      </c>
      <c r="R697" s="15">
        <f t="shared" si="42"/>
        <v>41943.521064814813</v>
      </c>
      <c r="S697">
        <f t="shared" si="44"/>
        <v>2014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8274</v>
      </c>
      <c r="O698" t="s">
        <v>8276</v>
      </c>
      <c r="P698">
        <f t="shared" si="43"/>
        <v>1</v>
      </c>
      <c r="Q698" s="15">
        <f t="shared" si="41"/>
        <v>41815.927106481482</v>
      </c>
      <c r="R698" s="15">
        <f t="shared" si="42"/>
        <v>41845.927106481482</v>
      </c>
      <c r="S698">
        <f t="shared" si="44"/>
        <v>2014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8274</v>
      </c>
      <c r="O699" t="s">
        <v>8276</v>
      </c>
      <c r="P699">
        <f t="shared" si="43"/>
        <v>20.34</v>
      </c>
      <c r="Q699" s="15">
        <f t="shared" si="41"/>
        <v>42388.523020833338</v>
      </c>
      <c r="R699" s="15">
        <f t="shared" si="42"/>
        <v>42403.523020833338</v>
      </c>
      <c r="S699">
        <f t="shared" si="44"/>
        <v>2016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8274</v>
      </c>
      <c r="O700" t="s">
        <v>8276</v>
      </c>
      <c r="P700">
        <f t="shared" si="43"/>
        <v>530.69000000000005</v>
      </c>
      <c r="Q700" s="15">
        <f t="shared" si="41"/>
        <v>41866.931076388886</v>
      </c>
      <c r="R700" s="15">
        <f t="shared" si="42"/>
        <v>41900.083333333336</v>
      </c>
      <c r="S700">
        <f t="shared" si="44"/>
        <v>2014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8274</v>
      </c>
      <c r="O701" t="s">
        <v>8276</v>
      </c>
      <c r="P701">
        <f t="shared" si="43"/>
        <v>120.39</v>
      </c>
      <c r="Q701" s="15">
        <f t="shared" si="41"/>
        <v>41563.485509259262</v>
      </c>
      <c r="R701" s="15">
        <f t="shared" si="42"/>
        <v>41600.666666666664</v>
      </c>
      <c r="S701">
        <f t="shared" si="44"/>
        <v>2013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8274</v>
      </c>
      <c r="O702" t="s">
        <v>8276</v>
      </c>
      <c r="P702">
        <f t="shared" si="43"/>
        <v>13</v>
      </c>
      <c r="Q702" s="15">
        <f t="shared" si="41"/>
        <v>42715.688437500001</v>
      </c>
      <c r="R702" s="15">
        <f t="shared" si="42"/>
        <v>42745.688437500001</v>
      </c>
      <c r="S702">
        <f t="shared" si="44"/>
        <v>2016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8274</v>
      </c>
      <c r="O703" t="s">
        <v>8276</v>
      </c>
      <c r="P703">
        <f t="shared" si="43"/>
        <v>291.33</v>
      </c>
      <c r="Q703" s="15">
        <f t="shared" si="41"/>
        <v>41813.662962962961</v>
      </c>
      <c r="R703" s="15">
        <f t="shared" si="42"/>
        <v>41843.662962962961</v>
      </c>
      <c r="S703">
        <f t="shared" si="44"/>
        <v>2014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8274</v>
      </c>
      <c r="O704" t="s">
        <v>8276</v>
      </c>
      <c r="P704">
        <f t="shared" si="43"/>
        <v>124.92</v>
      </c>
      <c r="Q704" s="15">
        <f t="shared" si="41"/>
        <v>42668.726701388892</v>
      </c>
      <c r="R704" s="15">
        <f t="shared" si="42"/>
        <v>42698.768368055549</v>
      </c>
      <c r="S704">
        <f t="shared" si="44"/>
        <v>2016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8274</v>
      </c>
      <c r="O705" t="s">
        <v>8276</v>
      </c>
      <c r="P705">
        <f t="shared" si="43"/>
        <v>119.57</v>
      </c>
      <c r="Q705" s="15">
        <f t="shared" si="41"/>
        <v>42711.950798611113</v>
      </c>
      <c r="R705" s="15">
        <f t="shared" si="42"/>
        <v>42766.98055555555</v>
      </c>
      <c r="S705">
        <f t="shared" si="44"/>
        <v>2016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8274</v>
      </c>
      <c r="O706" t="s">
        <v>8276</v>
      </c>
      <c r="P706">
        <f t="shared" si="43"/>
        <v>120.25</v>
      </c>
      <c r="Q706" s="15">
        <f t="shared" ref="Q706:Q769" si="45">(((J706/60)/60)/24+(DATE(1970,1,1)))</f>
        <v>42726.192916666667</v>
      </c>
      <c r="R706" s="15">
        <f t="shared" ref="R706:R769" si="46">(((I706/60)/60)/24)+DATE(1970,1,1)</f>
        <v>42786.192916666667</v>
      </c>
      <c r="S706">
        <f t="shared" si="44"/>
        <v>2016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8274</v>
      </c>
      <c r="O707" t="s">
        <v>8276</v>
      </c>
      <c r="P707">
        <f t="shared" ref="P707:P770" si="47">IFERROR(ROUND(E707/L707,2),0)</f>
        <v>195.4</v>
      </c>
      <c r="Q707" s="15">
        <f t="shared" si="45"/>
        <v>42726.491643518515</v>
      </c>
      <c r="R707" s="15">
        <f t="shared" si="46"/>
        <v>42756.491643518515</v>
      </c>
      <c r="S707">
        <f t="shared" ref="S707:S770" si="48">YEAR(Q707)</f>
        <v>2016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8274</v>
      </c>
      <c r="O708" t="s">
        <v>8276</v>
      </c>
      <c r="P708">
        <f t="shared" si="47"/>
        <v>0</v>
      </c>
      <c r="Q708" s="15">
        <f t="shared" si="45"/>
        <v>42676.995173611111</v>
      </c>
      <c r="R708" s="15">
        <f t="shared" si="46"/>
        <v>42718.777083333334</v>
      </c>
      <c r="S708">
        <f t="shared" si="48"/>
        <v>2016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8274</v>
      </c>
      <c r="O709" t="s">
        <v>8276</v>
      </c>
      <c r="P709">
        <f t="shared" si="47"/>
        <v>117.7</v>
      </c>
      <c r="Q709" s="15">
        <f t="shared" si="45"/>
        <v>42696.663506944446</v>
      </c>
      <c r="R709" s="15">
        <f t="shared" si="46"/>
        <v>42736.663506944446</v>
      </c>
      <c r="S709">
        <f t="shared" si="48"/>
        <v>2016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8274</v>
      </c>
      <c r="O710" t="s">
        <v>8276</v>
      </c>
      <c r="P710">
        <f t="shared" si="47"/>
        <v>23.95</v>
      </c>
      <c r="Q710" s="15">
        <f t="shared" si="45"/>
        <v>41835.581018518518</v>
      </c>
      <c r="R710" s="15">
        <f t="shared" si="46"/>
        <v>41895.581018518518</v>
      </c>
      <c r="S710">
        <f t="shared" si="48"/>
        <v>2014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8274</v>
      </c>
      <c r="O711" t="s">
        <v>8276</v>
      </c>
      <c r="P711">
        <f t="shared" si="47"/>
        <v>30.5</v>
      </c>
      <c r="Q711" s="15">
        <f t="shared" si="45"/>
        <v>41948.041192129633</v>
      </c>
      <c r="R711" s="15">
        <f t="shared" si="46"/>
        <v>41978.041192129633</v>
      </c>
      <c r="S711">
        <f t="shared" si="48"/>
        <v>2014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8274</v>
      </c>
      <c r="O712" t="s">
        <v>8276</v>
      </c>
      <c r="P712">
        <f t="shared" si="47"/>
        <v>0</v>
      </c>
      <c r="Q712" s="15">
        <f t="shared" si="45"/>
        <v>41837.984976851854</v>
      </c>
      <c r="R712" s="15">
        <f t="shared" si="46"/>
        <v>41871.030555555553</v>
      </c>
      <c r="S712">
        <f t="shared" si="48"/>
        <v>2014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8274</v>
      </c>
      <c r="O713" t="s">
        <v>8276</v>
      </c>
      <c r="P713">
        <f t="shared" si="47"/>
        <v>99.97</v>
      </c>
      <c r="Q713" s="15">
        <f t="shared" si="45"/>
        <v>42678.459120370375</v>
      </c>
      <c r="R713" s="15">
        <f t="shared" si="46"/>
        <v>42718.500787037032</v>
      </c>
      <c r="S713">
        <f t="shared" si="48"/>
        <v>2016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8274</v>
      </c>
      <c r="O714" t="s">
        <v>8276</v>
      </c>
      <c r="P714">
        <f t="shared" si="47"/>
        <v>26.25</v>
      </c>
      <c r="Q714" s="15">
        <f t="shared" si="45"/>
        <v>42384.680925925932</v>
      </c>
      <c r="R714" s="15">
        <f t="shared" si="46"/>
        <v>42414.680925925932</v>
      </c>
      <c r="S714">
        <f t="shared" si="48"/>
        <v>2016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8274</v>
      </c>
      <c r="O715" t="s">
        <v>8276</v>
      </c>
      <c r="P715">
        <f t="shared" si="47"/>
        <v>199</v>
      </c>
      <c r="Q715" s="15">
        <f t="shared" si="45"/>
        <v>42496.529305555552</v>
      </c>
      <c r="R715" s="15">
        <f t="shared" si="46"/>
        <v>42526.529305555552</v>
      </c>
      <c r="S715">
        <f t="shared" si="48"/>
        <v>2016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8274</v>
      </c>
      <c r="O716" t="s">
        <v>8276</v>
      </c>
      <c r="P716">
        <f t="shared" si="47"/>
        <v>80.319999999999993</v>
      </c>
      <c r="Q716" s="15">
        <f t="shared" si="45"/>
        <v>42734.787986111114</v>
      </c>
      <c r="R716" s="15">
        <f t="shared" si="46"/>
        <v>42794.787986111114</v>
      </c>
      <c r="S716">
        <f t="shared" si="48"/>
        <v>2016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8274</v>
      </c>
      <c r="O717" t="s">
        <v>8276</v>
      </c>
      <c r="P717">
        <f t="shared" si="47"/>
        <v>115.75</v>
      </c>
      <c r="Q717" s="15">
        <f t="shared" si="45"/>
        <v>42273.090740740736</v>
      </c>
      <c r="R717" s="15">
        <f t="shared" si="46"/>
        <v>42313.132407407407</v>
      </c>
      <c r="S717">
        <f t="shared" si="48"/>
        <v>2015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8274</v>
      </c>
      <c r="O718" t="s">
        <v>8276</v>
      </c>
      <c r="P718">
        <f t="shared" si="47"/>
        <v>44.69</v>
      </c>
      <c r="Q718" s="15">
        <f t="shared" si="45"/>
        <v>41940.658645833333</v>
      </c>
      <c r="R718" s="15">
        <f t="shared" si="46"/>
        <v>41974</v>
      </c>
      <c r="S718">
        <f t="shared" si="48"/>
        <v>2014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8274</v>
      </c>
      <c r="O719" t="s">
        <v>8276</v>
      </c>
      <c r="P719">
        <f t="shared" si="47"/>
        <v>76.25</v>
      </c>
      <c r="Q719" s="15">
        <f t="shared" si="45"/>
        <v>41857.854189814818</v>
      </c>
      <c r="R719" s="15">
        <f t="shared" si="46"/>
        <v>41887.854189814818</v>
      </c>
      <c r="S719">
        <f t="shared" si="48"/>
        <v>2014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8274</v>
      </c>
      <c r="O720" t="s">
        <v>8276</v>
      </c>
      <c r="P720">
        <f t="shared" si="47"/>
        <v>22.5</v>
      </c>
      <c r="Q720" s="15">
        <f t="shared" si="45"/>
        <v>42752.845451388886</v>
      </c>
      <c r="R720" s="15">
        <f t="shared" si="46"/>
        <v>42784.249305555553</v>
      </c>
      <c r="S720">
        <f t="shared" si="48"/>
        <v>2017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8274</v>
      </c>
      <c r="O721" t="s">
        <v>8276</v>
      </c>
      <c r="P721">
        <f t="shared" si="47"/>
        <v>19.399999999999999</v>
      </c>
      <c r="Q721" s="15">
        <f t="shared" si="45"/>
        <v>42409.040231481486</v>
      </c>
      <c r="R721" s="15">
        <f t="shared" si="46"/>
        <v>42423.040231481486</v>
      </c>
      <c r="S721">
        <f t="shared" si="48"/>
        <v>2016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8277</v>
      </c>
      <c r="O722" t="s">
        <v>8278</v>
      </c>
      <c r="P722">
        <f t="shared" si="47"/>
        <v>66.709999999999994</v>
      </c>
      <c r="Q722" s="15">
        <f t="shared" si="45"/>
        <v>40909.649201388893</v>
      </c>
      <c r="R722" s="15">
        <f t="shared" si="46"/>
        <v>40937.649201388893</v>
      </c>
      <c r="S722">
        <f t="shared" si="48"/>
        <v>2012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8277</v>
      </c>
      <c r="O723" t="s">
        <v>8278</v>
      </c>
      <c r="P723">
        <f t="shared" si="47"/>
        <v>84.14</v>
      </c>
      <c r="Q723" s="15">
        <f t="shared" si="45"/>
        <v>41807.571840277778</v>
      </c>
      <c r="R723" s="15">
        <f t="shared" si="46"/>
        <v>41852.571840277778</v>
      </c>
      <c r="S723">
        <f t="shared" si="48"/>
        <v>2014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8277</v>
      </c>
      <c r="O724" t="s">
        <v>8278</v>
      </c>
      <c r="P724">
        <f t="shared" si="47"/>
        <v>215.73</v>
      </c>
      <c r="Q724" s="15">
        <f t="shared" si="45"/>
        <v>40977.805300925924</v>
      </c>
      <c r="R724" s="15">
        <f t="shared" si="46"/>
        <v>41007.76363425926</v>
      </c>
      <c r="S724">
        <f t="shared" si="48"/>
        <v>2012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8277</v>
      </c>
      <c r="O725" t="s">
        <v>8278</v>
      </c>
      <c r="P725">
        <f t="shared" si="47"/>
        <v>54.69</v>
      </c>
      <c r="Q725" s="15">
        <f t="shared" si="45"/>
        <v>42184.816539351858</v>
      </c>
      <c r="R725" s="15">
        <f t="shared" si="46"/>
        <v>42215.165972222225</v>
      </c>
      <c r="S725">
        <f t="shared" si="48"/>
        <v>2015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8277</v>
      </c>
      <c r="O726" t="s">
        <v>8278</v>
      </c>
      <c r="P726">
        <f t="shared" si="47"/>
        <v>51.63</v>
      </c>
      <c r="Q726" s="15">
        <f t="shared" si="45"/>
        <v>40694.638460648144</v>
      </c>
      <c r="R726" s="15">
        <f t="shared" si="46"/>
        <v>40724.638460648144</v>
      </c>
      <c r="S726">
        <f t="shared" si="48"/>
        <v>2011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8277</v>
      </c>
      <c r="O727" t="s">
        <v>8278</v>
      </c>
      <c r="P727">
        <f t="shared" si="47"/>
        <v>143.36000000000001</v>
      </c>
      <c r="Q727" s="15">
        <f t="shared" si="45"/>
        <v>42321.626296296294</v>
      </c>
      <c r="R727" s="15">
        <f t="shared" si="46"/>
        <v>42351.626296296294</v>
      </c>
      <c r="S727">
        <f t="shared" si="48"/>
        <v>2015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8277</v>
      </c>
      <c r="O728" t="s">
        <v>8278</v>
      </c>
      <c r="P728">
        <f t="shared" si="47"/>
        <v>72.430000000000007</v>
      </c>
      <c r="Q728" s="15">
        <f t="shared" si="45"/>
        <v>41346.042673611111</v>
      </c>
      <c r="R728" s="15">
        <f t="shared" si="46"/>
        <v>41376.042673611111</v>
      </c>
      <c r="S728">
        <f t="shared" si="48"/>
        <v>2013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8277</v>
      </c>
      <c r="O729" t="s">
        <v>8278</v>
      </c>
      <c r="P729">
        <f t="shared" si="47"/>
        <v>36.53</v>
      </c>
      <c r="Q729" s="15">
        <f t="shared" si="45"/>
        <v>41247.020243055551</v>
      </c>
      <c r="R729" s="15">
        <f t="shared" si="46"/>
        <v>41288.888888888891</v>
      </c>
      <c r="S729">
        <f t="shared" si="48"/>
        <v>2012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8277</v>
      </c>
      <c r="O730" t="s">
        <v>8278</v>
      </c>
      <c r="P730">
        <f t="shared" si="47"/>
        <v>60.9</v>
      </c>
      <c r="Q730" s="15">
        <f t="shared" si="45"/>
        <v>40731.837465277778</v>
      </c>
      <c r="R730" s="15">
        <f t="shared" si="46"/>
        <v>40776.837465277778</v>
      </c>
      <c r="S730">
        <f t="shared" si="48"/>
        <v>2011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8277</v>
      </c>
      <c r="O731" t="s">
        <v>8278</v>
      </c>
      <c r="P731">
        <f t="shared" si="47"/>
        <v>43.55</v>
      </c>
      <c r="Q731" s="15">
        <f t="shared" si="45"/>
        <v>41111.185891203706</v>
      </c>
      <c r="R731" s="15">
        <f t="shared" si="46"/>
        <v>41171.185891203706</v>
      </c>
      <c r="S731">
        <f t="shared" si="48"/>
        <v>2012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8277</v>
      </c>
      <c r="O732" t="s">
        <v>8278</v>
      </c>
      <c r="P732">
        <f t="shared" si="47"/>
        <v>99.77</v>
      </c>
      <c r="Q732" s="15">
        <f t="shared" si="45"/>
        <v>40854.745266203703</v>
      </c>
      <c r="R732" s="15">
        <f t="shared" si="46"/>
        <v>40884.745266203703</v>
      </c>
      <c r="S732">
        <f t="shared" si="48"/>
        <v>2011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8277</v>
      </c>
      <c r="O733" t="s">
        <v>8278</v>
      </c>
      <c r="P733">
        <f t="shared" si="47"/>
        <v>88.73</v>
      </c>
      <c r="Q733" s="15">
        <f t="shared" si="45"/>
        <v>40879.795682870368</v>
      </c>
      <c r="R733" s="15">
        <f t="shared" si="46"/>
        <v>40930.25</v>
      </c>
      <c r="S733">
        <f t="shared" si="48"/>
        <v>2011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8277</v>
      </c>
      <c r="O734" t="s">
        <v>8278</v>
      </c>
      <c r="P734">
        <f t="shared" si="47"/>
        <v>4.92</v>
      </c>
      <c r="Q734" s="15">
        <f t="shared" si="45"/>
        <v>41486.424317129626</v>
      </c>
      <c r="R734" s="15">
        <f t="shared" si="46"/>
        <v>41546.424317129626</v>
      </c>
      <c r="S734">
        <f t="shared" si="48"/>
        <v>2013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8277</v>
      </c>
      <c r="O735" t="s">
        <v>8278</v>
      </c>
      <c r="P735">
        <f t="shared" si="47"/>
        <v>17.82</v>
      </c>
      <c r="Q735" s="15">
        <f t="shared" si="45"/>
        <v>41598.420046296298</v>
      </c>
      <c r="R735" s="15">
        <f t="shared" si="46"/>
        <v>41628.420046296298</v>
      </c>
      <c r="S735">
        <f t="shared" si="48"/>
        <v>2013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8277</v>
      </c>
      <c r="O736" t="s">
        <v>8278</v>
      </c>
      <c r="P736">
        <f t="shared" si="47"/>
        <v>187.19</v>
      </c>
      <c r="Q736" s="15">
        <f t="shared" si="45"/>
        <v>42102.164583333331</v>
      </c>
      <c r="R736" s="15">
        <f t="shared" si="46"/>
        <v>42133.208333333328</v>
      </c>
      <c r="S736">
        <f t="shared" si="48"/>
        <v>2015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8277</v>
      </c>
      <c r="O737" t="s">
        <v>8278</v>
      </c>
      <c r="P737">
        <f t="shared" si="47"/>
        <v>234.81</v>
      </c>
      <c r="Q737" s="15">
        <f t="shared" si="45"/>
        <v>41946.029467592591</v>
      </c>
      <c r="R737" s="15">
        <f t="shared" si="46"/>
        <v>41977.027083333334</v>
      </c>
      <c r="S737">
        <f t="shared" si="48"/>
        <v>2014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8277</v>
      </c>
      <c r="O738" t="s">
        <v>8278</v>
      </c>
      <c r="P738">
        <f t="shared" si="47"/>
        <v>105.05</v>
      </c>
      <c r="Q738" s="15">
        <f t="shared" si="45"/>
        <v>41579.734259259261</v>
      </c>
      <c r="R738" s="15">
        <f t="shared" si="46"/>
        <v>41599.207638888889</v>
      </c>
      <c r="S738">
        <f t="shared" si="48"/>
        <v>2013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8277</v>
      </c>
      <c r="O739" t="s">
        <v>8278</v>
      </c>
      <c r="P739">
        <f t="shared" si="47"/>
        <v>56.67</v>
      </c>
      <c r="Q739" s="15">
        <f t="shared" si="45"/>
        <v>41667.275312500002</v>
      </c>
      <c r="R739" s="15">
        <f t="shared" si="46"/>
        <v>41684.833333333336</v>
      </c>
      <c r="S739">
        <f t="shared" si="48"/>
        <v>2014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8277</v>
      </c>
      <c r="O740" t="s">
        <v>8278</v>
      </c>
      <c r="P740">
        <f t="shared" si="47"/>
        <v>39.049999999999997</v>
      </c>
      <c r="Q740" s="15">
        <f t="shared" si="45"/>
        <v>41943.604097222218</v>
      </c>
      <c r="R740" s="15">
        <f t="shared" si="46"/>
        <v>41974.207638888889</v>
      </c>
      <c r="S740">
        <f t="shared" si="48"/>
        <v>2014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8277</v>
      </c>
      <c r="O741" t="s">
        <v>8278</v>
      </c>
      <c r="P741">
        <f t="shared" si="47"/>
        <v>68.349999999999994</v>
      </c>
      <c r="Q741" s="15">
        <f t="shared" si="45"/>
        <v>41829.502650462964</v>
      </c>
      <c r="R741" s="15">
        <f t="shared" si="46"/>
        <v>41862.502650462964</v>
      </c>
      <c r="S741">
        <f t="shared" si="48"/>
        <v>2014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8277</v>
      </c>
      <c r="O742" t="s">
        <v>8278</v>
      </c>
      <c r="P742">
        <f t="shared" si="47"/>
        <v>169.58</v>
      </c>
      <c r="Q742" s="15">
        <f t="shared" si="45"/>
        <v>42162.146782407406</v>
      </c>
      <c r="R742" s="15">
        <f t="shared" si="46"/>
        <v>42176.146782407406</v>
      </c>
      <c r="S742">
        <f t="shared" si="48"/>
        <v>2015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8277</v>
      </c>
      <c r="O743" t="s">
        <v>8278</v>
      </c>
      <c r="P743">
        <f t="shared" si="47"/>
        <v>141.41999999999999</v>
      </c>
      <c r="Q743" s="15">
        <f t="shared" si="45"/>
        <v>41401.648217592592</v>
      </c>
      <c r="R743" s="15">
        <f t="shared" si="46"/>
        <v>41436.648217592592</v>
      </c>
      <c r="S743">
        <f t="shared" si="48"/>
        <v>2013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8277</v>
      </c>
      <c r="O744" t="s">
        <v>8278</v>
      </c>
      <c r="P744">
        <f t="shared" si="47"/>
        <v>67.39</v>
      </c>
      <c r="Q744" s="15">
        <f t="shared" si="45"/>
        <v>41689.917962962965</v>
      </c>
      <c r="R744" s="15">
        <f t="shared" si="46"/>
        <v>41719.876296296294</v>
      </c>
      <c r="S744">
        <f t="shared" si="48"/>
        <v>2014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8277</v>
      </c>
      <c r="O745" t="s">
        <v>8278</v>
      </c>
      <c r="P745">
        <f t="shared" si="47"/>
        <v>54.27</v>
      </c>
      <c r="Q745" s="15">
        <f t="shared" si="45"/>
        <v>40990.709317129629</v>
      </c>
      <c r="R745" s="15">
        <f t="shared" si="46"/>
        <v>41015.875</v>
      </c>
      <c r="S745">
        <f t="shared" si="48"/>
        <v>2012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8277</v>
      </c>
      <c r="O746" t="s">
        <v>8278</v>
      </c>
      <c r="P746">
        <f t="shared" si="47"/>
        <v>82.52</v>
      </c>
      <c r="Q746" s="15">
        <f t="shared" si="45"/>
        <v>41226.95721064815</v>
      </c>
      <c r="R746" s="15">
        <f t="shared" si="46"/>
        <v>41256.95721064815</v>
      </c>
      <c r="S746">
        <f t="shared" si="48"/>
        <v>2012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8277</v>
      </c>
      <c r="O747" t="s">
        <v>8278</v>
      </c>
      <c r="P747">
        <f t="shared" si="47"/>
        <v>53.73</v>
      </c>
      <c r="Q747" s="15">
        <f t="shared" si="45"/>
        <v>41367.572280092594</v>
      </c>
      <c r="R747" s="15">
        <f t="shared" si="46"/>
        <v>41397.572280092594</v>
      </c>
      <c r="S747">
        <f t="shared" si="48"/>
        <v>2013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8277</v>
      </c>
      <c r="O748" t="s">
        <v>8278</v>
      </c>
      <c r="P748">
        <f t="shared" si="47"/>
        <v>34.21</v>
      </c>
      <c r="Q748" s="15">
        <f t="shared" si="45"/>
        <v>41157.042928240742</v>
      </c>
      <c r="R748" s="15">
        <f t="shared" si="46"/>
        <v>41175.165972222225</v>
      </c>
      <c r="S748">
        <f t="shared" si="48"/>
        <v>2012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8277</v>
      </c>
      <c r="O749" t="s">
        <v>8278</v>
      </c>
      <c r="P749">
        <f t="shared" si="47"/>
        <v>127.33</v>
      </c>
      <c r="Q749" s="15">
        <f t="shared" si="45"/>
        <v>41988.548831018517</v>
      </c>
      <c r="R749" s="15">
        <f t="shared" si="46"/>
        <v>42019.454166666663</v>
      </c>
      <c r="S749">
        <f t="shared" si="48"/>
        <v>2014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8277</v>
      </c>
      <c r="O750" t="s">
        <v>8278</v>
      </c>
      <c r="P750">
        <f t="shared" si="47"/>
        <v>45.57</v>
      </c>
      <c r="Q750" s="15">
        <f t="shared" si="45"/>
        <v>41831.846828703703</v>
      </c>
      <c r="R750" s="15">
        <f t="shared" si="46"/>
        <v>41861.846828703703</v>
      </c>
      <c r="S750">
        <f t="shared" si="48"/>
        <v>2014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8277</v>
      </c>
      <c r="O751" t="s">
        <v>8278</v>
      </c>
      <c r="P751">
        <f t="shared" si="47"/>
        <v>95.96</v>
      </c>
      <c r="Q751" s="15">
        <f t="shared" si="45"/>
        <v>42733.94131944445</v>
      </c>
      <c r="R751" s="15">
        <f t="shared" si="46"/>
        <v>42763.94131944445</v>
      </c>
      <c r="S751">
        <f t="shared" si="48"/>
        <v>2016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8277</v>
      </c>
      <c r="O752" t="s">
        <v>8278</v>
      </c>
      <c r="P752">
        <f t="shared" si="47"/>
        <v>77.27</v>
      </c>
      <c r="Q752" s="15">
        <f t="shared" si="45"/>
        <v>41299.878148148149</v>
      </c>
      <c r="R752" s="15">
        <f t="shared" si="46"/>
        <v>41329.878148148149</v>
      </c>
      <c r="S752">
        <f t="shared" si="48"/>
        <v>2013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8277</v>
      </c>
      <c r="O753" t="s">
        <v>8278</v>
      </c>
      <c r="P753">
        <f t="shared" si="47"/>
        <v>57.34</v>
      </c>
      <c r="Q753" s="15">
        <f t="shared" si="45"/>
        <v>40713.630497685182</v>
      </c>
      <c r="R753" s="15">
        <f t="shared" si="46"/>
        <v>40759.630497685182</v>
      </c>
      <c r="S753">
        <f t="shared" si="48"/>
        <v>2011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8277</v>
      </c>
      <c r="O754" t="s">
        <v>8278</v>
      </c>
      <c r="P754">
        <f t="shared" si="47"/>
        <v>53.19</v>
      </c>
      <c r="Q754" s="15">
        <f t="shared" si="45"/>
        <v>42639.421493055561</v>
      </c>
      <c r="R754" s="15">
        <f t="shared" si="46"/>
        <v>42659.458333333328</v>
      </c>
      <c r="S754">
        <f t="shared" si="48"/>
        <v>2016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8277</v>
      </c>
      <c r="O755" t="s">
        <v>8278</v>
      </c>
      <c r="P755">
        <f t="shared" si="47"/>
        <v>492.31</v>
      </c>
      <c r="Q755" s="15">
        <f t="shared" si="45"/>
        <v>42019.590173611112</v>
      </c>
      <c r="R755" s="15">
        <f t="shared" si="46"/>
        <v>42049.590173611112</v>
      </c>
      <c r="S755">
        <f t="shared" si="48"/>
        <v>2015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8277</v>
      </c>
      <c r="O756" t="s">
        <v>8278</v>
      </c>
      <c r="P756">
        <f t="shared" si="47"/>
        <v>42.35</v>
      </c>
      <c r="Q756" s="15">
        <f t="shared" si="45"/>
        <v>41249.749085648145</v>
      </c>
      <c r="R756" s="15">
        <f t="shared" si="46"/>
        <v>41279.749085648145</v>
      </c>
      <c r="S756">
        <f t="shared" si="48"/>
        <v>2012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8277</v>
      </c>
      <c r="O757" t="s">
        <v>8278</v>
      </c>
      <c r="P757">
        <f t="shared" si="47"/>
        <v>37.47</v>
      </c>
      <c r="Q757" s="15">
        <f t="shared" si="45"/>
        <v>41383.605057870373</v>
      </c>
      <c r="R757" s="15">
        <f t="shared" si="46"/>
        <v>41414.02847222222</v>
      </c>
      <c r="S757">
        <f t="shared" si="48"/>
        <v>2013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8277</v>
      </c>
      <c r="O758" t="s">
        <v>8278</v>
      </c>
      <c r="P758">
        <f t="shared" si="47"/>
        <v>37.450000000000003</v>
      </c>
      <c r="Q758" s="15">
        <f t="shared" si="45"/>
        <v>40590.766886574071</v>
      </c>
      <c r="R758" s="15">
        <f t="shared" si="46"/>
        <v>40651.725219907406</v>
      </c>
      <c r="S758">
        <f t="shared" si="48"/>
        <v>2011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8277</v>
      </c>
      <c r="O759" t="s">
        <v>8278</v>
      </c>
      <c r="P759">
        <f t="shared" si="47"/>
        <v>33.06</v>
      </c>
      <c r="Q759" s="15">
        <f t="shared" si="45"/>
        <v>41235.054560185185</v>
      </c>
      <c r="R759" s="15">
        <f t="shared" si="46"/>
        <v>41249.054560185185</v>
      </c>
      <c r="S759">
        <f t="shared" si="48"/>
        <v>2012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8277</v>
      </c>
      <c r="O760" t="s">
        <v>8278</v>
      </c>
      <c r="P760">
        <f t="shared" si="47"/>
        <v>134.21</v>
      </c>
      <c r="Q760" s="15">
        <f t="shared" si="45"/>
        <v>40429.836435185185</v>
      </c>
      <c r="R760" s="15">
        <f t="shared" si="46"/>
        <v>40459.836435185185</v>
      </c>
      <c r="S760">
        <f t="shared" si="48"/>
        <v>2010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8277</v>
      </c>
      <c r="O761" t="s">
        <v>8278</v>
      </c>
      <c r="P761">
        <f t="shared" si="47"/>
        <v>51.47</v>
      </c>
      <c r="Q761" s="15">
        <f t="shared" si="45"/>
        <v>41789.330312500002</v>
      </c>
      <c r="R761" s="15">
        <f t="shared" si="46"/>
        <v>41829.330312500002</v>
      </c>
      <c r="S761">
        <f t="shared" si="48"/>
        <v>2014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8277</v>
      </c>
      <c r="O762" t="s">
        <v>8279</v>
      </c>
      <c r="P762">
        <f t="shared" si="47"/>
        <v>0</v>
      </c>
      <c r="Q762" s="15">
        <f t="shared" si="45"/>
        <v>42670.764039351852</v>
      </c>
      <c r="R762" s="15">
        <f t="shared" si="46"/>
        <v>42700.805706018517</v>
      </c>
      <c r="S762">
        <f t="shared" si="48"/>
        <v>2016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8277</v>
      </c>
      <c r="O763" t="s">
        <v>8279</v>
      </c>
      <c r="P763">
        <f t="shared" si="47"/>
        <v>39.17</v>
      </c>
      <c r="Q763" s="15">
        <f t="shared" si="45"/>
        <v>41642.751458333332</v>
      </c>
      <c r="R763" s="15">
        <f t="shared" si="46"/>
        <v>41672.751458333332</v>
      </c>
      <c r="S763">
        <f t="shared" si="48"/>
        <v>2014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8277</v>
      </c>
      <c r="O764" t="s">
        <v>8279</v>
      </c>
      <c r="P764">
        <f t="shared" si="47"/>
        <v>0</v>
      </c>
      <c r="Q764" s="15">
        <f t="shared" si="45"/>
        <v>42690.858449074076</v>
      </c>
      <c r="R764" s="15">
        <f t="shared" si="46"/>
        <v>42708.25</v>
      </c>
      <c r="S764">
        <f t="shared" si="48"/>
        <v>2016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8277</v>
      </c>
      <c r="O765" t="s">
        <v>8279</v>
      </c>
      <c r="P765">
        <f t="shared" si="47"/>
        <v>5</v>
      </c>
      <c r="Q765" s="15">
        <f t="shared" si="45"/>
        <v>41471.446851851848</v>
      </c>
      <c r="R765" s="15">
        <f t="shared" si="46"/>
        <v>41501.446851851848</v>
      </c>
      <c r="S765">
        <f t="shared" si="48"/>
        <v>2013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8277</v>
      </c>
      <c r="O766" t="s">
        <v>8279</v>
      </c>
      <c r="P766">
        <f t="shared" si="47"/>
        <v>0</v>
      </c>
      <c r="Q766" s="15">
        <f t="shared" si="45"/>
        <v>42227.173159722224</v>
      </c>
      <c r="R766" s="15">
        <f t="shared" si="46"/>
        <v>42257.173159722224</v>
      </c>
      <c r="S766">
        <f t="shared" si="48"/>
        <v>2015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8277</v>
      </c>
      <c r="O767" t="s">
        <v>8279</v>
      </c>
      <c r="P767">
        <f t="shared" si="47"/>
        <v>57.3</v>
      </c>
      <c r="Q767" s="15">
        <f t="shared" si="45"/>
        <v>41901.542638888888</v>
      </c>
      <c r="R767" s="15">
        <f t="shared" si="46"/>
        <v>41931.542638888888</v>
      </c>
      <c r="S767">
        <f t="shared" si="48"/>
        <v>2014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8277</v>
      </c>
      <c r="O768" t="s">
        <v>8279</v>
      </c>
      <c r="P768">
        <f t="shared" si="47"/>
        <v>0</v>
      </c>
      <c r="Q768" s="15">
        <f t="shared" si="45"/>
        <v>42021.783368055556</v>
      </c>
      <c r="R768" s="15">
        <f t="shared" si="46"/>
        <v>42051.783368055556</v>
      </c>
      <c r="S768">
        <f t="shared" si="48"/>
        <v>2015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8277</v>
      </c>
      <c r="O769" t="s">
        <v>8279</v>
      </c>
      <c r="P769">
        <f t="shared" si="47"/>
        <v>59</v>
      </c>
      <c r="Q769" s="15">
        <f t="shared" si="45"/>
        <v>42115.143634259264</v>
      </c>
      <c r="R769" s="15">
        <f t="shared" si="46"/>
        <v>42145.143634259264</v>
      </c>
      <c r="S769">
        <f t="shared" si="48"/>
        <v>2015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8277</v>
      </c>
      <c r="O770" t="s">
        <v>8279</v>
      </c>
      <c r="P770">
        <f t="shared" si="47"/>
        <v>0</v>
      </c>
      <c r="Q770" s="15">
        <f t="shared" ref="Q770:Q833" si="49">(((J770/60)/60)/24+(DATE(1970,1,1)))</f>
        <v>41594.207060185188</v>
      </c>
      <c r="R770" s="15">
        <f t="shared" ref="R770:R833" si="50">(((I770/60)/60)/24)+DATE(1970,1,1)</f>
        <v>41624.207060185188</v>
      </c>
      <c r="S770">
        <f t="shared" si="48"/>
        <v>2013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8277</v>
      </c>
      <c r="O771" t="s">
        <v>8279</v>
      </c>
      <c r="P771">
        <f t="shared" ref="P771:P834" si="51">IFERROR(ROUND(E771/L771,2),0)</f>
        <v>31.85</v>
      </c>
      <c r="Q771" s="15">
        <f t="shared" si="49"/>
        <v>41604.996458333335</v>
      </c>
      <c r="R771" s="15">
        <f t="shared" si="50"/>
        <v>41634.996458333335</v>
      </c>
      <c r="S771">
        <f t="shared" ref="S771:S834" si="52">YEAR(Q771)</f>
        <v>2013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8277</v>
      </c>
      <c r="O772" t="s">
        <v>8279</v>
      </c>
      <c r="P772">
        <f t="shared" si="51"/>
        <v>0</v>
      </c>
      <c r="Q772" s="15">
        <f t="shared" si="49"/>
        <v>41289.999641203707</v>
      </c>
      <c r="R772" s="15">
        <f t="shared" si="50"/>
        <v>41329.999641203707</v>
      </c>
      <c r="S772">
        <f t="shared" si="52"/>
        <v>2013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8277</v>
      </c>
      <c r="O773" t="s">
        <v>8279</v>
      </c>
      <c r="P773">
        <f t="shared" si="51"/>
        <v>10</v>
      </c>
      <c r="Q773" s="15">
        <f t="shared" si="49"/>
        <v>42349.824097222227</v>
      </c>
      <c r="R773" s="15">
        <f t="shared" si="50"/>
        <v>42399.824097222227</v>
      </c>
      <c r="S773">
        <f t="shared" si="52"/>
        <v>2015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8277</v>
      </c>
      <c r="O774" t="s">
        <v>8279</v>
      </c>
      <c r="P774">
        <f t="shared" si="51"/>
        <v>50</v>
      </c>
      <c r="Q774" s="15">
        <f t="shared" si="49"/>
        <v>40068.056932870371</v>
      </c>
      <c r="R774" s="15">
        <f t="shared" si="50"/>
        <v>40118.165972222225</v>
      </c>
      <c r="S774">
        <f t="shared" si="52"/>
        <v>2009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8277</v>
      </c>
      <c r="O775" t="s">
        <v>8279</v>
      </c>
      <c r="P775">
        <f t="shared" si="51"/>
        <v>16</v>
      </c>
      <c r="Q775" s="15">
        <f t="shared" si="49"/>
        <v>42100.735937499994</v>
      </c>
      <c r="R775" s="15">
        <f t="shared" si="50"/>
        <v>42134.959027777775</v>
      </c>
      <c r="S775">
        <f t="shared" si="52"/>
        <v>2015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8277</v>
      </c>
      <c r="O776" t="s">
        <v>8279</v>
      </c>
      <c r="P776">
        <f t="shared" si="51"/>
        <v>39</v>
      </c>
      <c r="Q776" s="15">
        <f t="shared" si="49"/>
        <v>41663.780300925922</v>
      </c>
      <c r="R776" s="15">
        <f t="shared" si="50"/>
        <v>41693.780300925922</v>
      </c>
      <c r="S776">
        <f t="shared" si="52"/>
        <v>2014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8277</v>
      </c>
      <c r="O777" t="s">
        <v>8279</v>
      </c>
      <c r="P777">
        <f t="shared" si="51"/>
        <v>34</v>
      </c>
      <c r="Q777" s="15">
        <f t="shared" si="49"/>
        <v>40863.060127314813</v>
      </c>
      <c r="R777" s="15">
        <f t="shared" si="50"/>
        <v>40893.060127314813</v>
      </c>
      <c r="S777">
        <f t="shared" si="52"/>
        <v>2011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8277</v>
      </c>
      <c r="O778" t="s">
        <v>8279</v>
      </c>
      <c r="P778">
        <f t="shared" si="51"/>
        <v>63.12</v>
      </c>
      <c r="Q778" s="15">
        <f t="shared" si="49"/>
        <v>42250.685706018514</v>
      </c>
      <c r="R778" s="15">
        <f t="shared" si="50"/>
        <v>42288.208333333328</v>
      </c>
      <c r="S778">
        <f t="shared" si="52"/>
        <v>2015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8277</v>
      </c>
      <c r="O779" t="s">
        <v>8279</v>
      </c>
      <c r="P779">
        <f t="shared" si="51"/>
        <v>7</v>
      </c>
      <c r="Q779" s="15">
        <f t="shared" si="49"/>
        <v>41456.981215277774</v>
      </c>
      <c r="R779" s="15">
        <f t="shared" si="50"/>
        <v>41486.981215277774</v>
      </c>
      <c r="S779">
        <f t="shared" si="52"/>
        <v>2013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8277</v>
      </c>
      <c r="O780" t="s">
        <v>8279</v>
      </c>
      <c r="P780">
        <f t="shared" si="51"/>
        <v>2</v>
      </c>
      <c r="Q780" s="15">
        <f t="shared" si="49"/>
        <v>41729.702314814815</v>
      </c>
      <c r="R780" s="15">
        <f t="shared" si="50"/>
        <v>41759.702314814815</v>
      </c>
      <c r="S780">
        <f t="shared" si="52"/>
        <v>2014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8277</v>
      </c>
      <c r="O781" t="s">
        <v>8279</v>
      </c>
      <c r="P781">
        <f t="shared" si="51"/>
        <v>66.67</v>
      </c>
      <c r="Q781" s="15">
        <f t="shared" si="49"/>
        <v>40436.68408564815</v>
      </c>
      <c r="R781" s="15">
        <f t="shared" si="50"/>
        <v>40466.166666666664</v>
      </c>
      <c r="S781">
        <f t="shared" si="52"/>
        <v>2010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8280</v>
      </c>
      <c r="O782" t="s">
        <v>8281</v>
      </c>
      <c r="P782">
        <f t="shared" si="51"/>
        <v>38.520000000000003</v>
      </c>
      <c r="Q782" s="15">
        <f t="shared" si="49"/>
        <v>40636.673900462964</v>
      </c>
      <c r="R782" s="15">
        <f t="shared" si="50"/>
        <v>40666.673900462964</v>
      </c>
      <c r="S782">
        <f t="shared" si="52"/>
        <v>2011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8280</v>
      </c>
      <c r="O783" t="s">
        <v>8281</v>
      </c>
      <c r="P783">
        <f t="shared" si="51"/>
        <v>42.61</v>
      </c>
      <c r="Q783" s="15">
        <f t="shared" si="49"/>
        <v>41403.000856481485</v>
      </c>
      <c r="R783" s="15">
        <f t="shared" si="50"/>
        <v>41433.000856481485</v>
      </c>
      <c r="S783">
        <f t="shared" si="52"/>
        <v>2013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8280</v>
      </c>
      <c r="O784" t="s">
        <v>8281</v>
      </c>
      <c r="P784">
        <f t="shared" si="51"/>
        <v>50</v>
      </c>
      <c r="Q784" s="15">
        <f t="shared" si="49"/>
        <v>41116.758125</v>
      </c>
      <c r="R784" s="15">
        <f t="shared" si="50"/>
        <v>41146.758125</v>
      </c>
      <c r="S784">
        <f t="shared" si="52"/>
        <v>2012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8280</v>
      </c>
      <c r="O785" t="s">
        <v>8281</v>
      </c>
      <c r="P785">
        <f t="shared" si="51"/>
        <v>63.49</v>
      </c>
      <c r="Q785" s="15">
        <f t="shared" si="49"/>
        <v>40987.773715277777</v>
      </c>
      <c r="R785" s="15">
        <f t="shared" si="50"/>
        <v>41026.916666666664</v>
      </c>
      <c r="S785">
        <f t="shared" si="52"/>
        <v>2012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8280</v>
      </c>
      <c r="O786" t="s">
        <v>8281</v>
      </c>
      <c r="P786">
        <f t="shared" si="51"/>
        <v>102.5</v>
      </c>
      <c r="Q786" s="15">
        <f t="shared" si="49"/>
        <v>41675.149525462963</v>
      </c>
      <c r="R786" s="15">
        <f t="shared" si="50"/>
        <v>41715.107858796298</v>
      </c>
      <c r="S786">
        <f t="shared" si="52"/>
        <v>2014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8280</v>
      </c>
      <c r="O787" t="s">
        <v>8281</v>
      </c>
      <c r="P787">
        <f t="shared" si="51"/>
        <v>31.14</v>
      </c>
      <c r="Q787" s="15">
        <f t="shared" si="49"/>
        <v>41303.593923611108</v>
      </c>
      <c r="R787" s="15">
        <f t="shared" si="50"/>
        <v>41333.593923611108</v>
      </c>
      <c r="S787">
        <f t="shared" si="52"/>
        <v>2013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8280</v>
      </c>
      <c r="O788" t="s">
        <v>8281</v>
      </c>
      <c r="P788">
        <f t="shared" si="51"/>
        <v>162.27000000000001</v>
      </c>
      <c r="Q788" s="15">
        <f t="shared" si="49"/>
        <v>40983.055949074071</v>
      </c>
      <c r="R788" s="15">
        <f t="shared" si="50"/>
        <v>41040.657638888886</v>
      </c>
      <c r="S788">
        <f t="shared" si="52"/>
        <v>2012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8280</v>
      </c>
      <c r="O789" t="s">
        <v>8281</v>
      </c>
      <c r="P789">
        <f t="shared" si="51"/>
        <v>80.59</v>
      </c>
      <c r="Q789" s="15">
        <f t="shared" si="49"/>
        <v>41549.627615740741</v>
      </c>
      <c r="R789" s="15">
        <f t="shared" si="50"/>
        <v>41579.627615740741</v>
      </c>
      <c r="S789">
        <f t="shared" si="52"/>
        <v>2013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8280</v>
      </c>
      <c r="O790" t="s">
        <v>8281</v>
      </c>
      <c r="P790">
        <f t="shared" si="51"/>
        <v>59.85</v>
      </c>
      <c r="Q790" s="15">
        <f t="shared" si="49"/>
        <v>41059.006805555553</v>
      </c>
      <c r="R790" s="15">
        <f t="shared" si="50"/>
        <v>41097.165972222225</v>
      </c>
      <c r="S790">
        <f t="shared" si="52"/>
        <v>2012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8280</v>
      </c>
      <c r="O791" t="s">
        <v>8281</v>
      </c>
      <c r="P791">
        <f t="shared" si="51"/>
        <v>132.86000000000001</v>
      </c>
      <c r="Q791" s="15">
        <f t="shared" si="49"/>
        <v>41277.186111111114</v>
      </c>
      <c r="R791" s="15">
        <f t="shared" si="50"/>
        <v>41295.332638888889</v>
      </c>
      <c r="S791">
        <f t="shared" si="52"/>
        <v>2013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8280</v>
      </c>
      <c r="O792" t="s">
        <v>8281</v>
      </c>
      <c r="P792">
        <f t="shared" si="51"/>
        <v>92.55</v>
      </c>
      <c r="Q792" s="15">
        <f t="shared" si="49"/>
        <v>41276.047905092593</v>
      </c>
      <c r="R792" s="15">
        <f t="shared" si="50"/>
        <v>41306.047905092593</v>
      </c>
      <c r="S792">
        <f t="shared" si="52"/>
        <v>2013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8280</v>
      </c>
      <c r="O793" t="s">
        <v>8281</v>
      </c>
      <c r="P793">
        <f t="shared" si="51"/>
        <v>60.86</v>
      </c>
      <c r="Q793" s="15">
        <f t="shared" si="49"/>
        <v>41557.780624999999</v>
      </c>
      <c r="R793" s="15">
        <f t="shared" si="50"/>
        <v>41591.249305555553</v>
      </c>
      <c r="S793">
        <f t="shared" si="52"/>
        <v>2013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8280</v>
      </c>
      <c r="O794" t="s">
        <v>8281</v>
      </c>
      <c r="P794">
        <f t="shared" si="51"/>
        <v>41.85</v>
      </c>
      <c r="Q794" s="15">
        <f t="shared" si="49"/>
        <v>41555.873645833337</v>
      </c>
      <c r="R794" s="15">
        <f t="shared" si="50"/>
        <v>41585.915312500001</v>
      </c>
      <c r="S794">
        <f t="shared" si="52"/>
        <v>2013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8280</v>
      </c>
      <c r="O795" t="s">
        <v>8281</v>
      </c>
      <c r="P795">
        <f t="shared" si="51"/>
        <v>88.33</v>
      </c>
      <c r="Q795" s="15">
        <f t="shared" si="49"/>
        <v>41442.741249999999</v>
      </c>
      <c r="R795" s="15">
        <f t="shared" si="50"/>
        <v>41458.207638888889</v>
      </c>
      <c r="S795">
        <f t="shared" si="52"/>
        <v>2013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8280</v>
      </c>
      <c r="O796" t="s">
        <v>8281</v>
      </c>
      <c r="P796">
        <f t="shared" si="51"/>
        <v>158.96</v>
      </c>
      <c r="Q796" s="15">
        <f t="shared" si="49"/>
        <v>40736.115011574075</v>
      </c>
      <c r="R796" s="15">
        <f t="shared" si="50"/>
        <v>40791.712500000001</v>
      </c>
      <c r="S796">
        <f t="shared" si="52"/>
        <v>2011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8280</v>
      </c>
      <c r="O797" t="s">
        <v>8281</v>
      </c>
      <c r="P797">
        <f t="shared" si="51"/>
        <v>85.05</v>
      </c>
      <c r="Q797" s="15">
        <f t="shared" si="49"/>
        <v>40963.613032407404</v>
      </c>
      <c r="R797" s="15">
        <f t="shared" si="50"/>
        <v>41006.207638888889</v>
      </c>
      <c r="S797">
        <f t="shared" si="52"/>
        <v>2012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8280</v>
      </c>
      <c r="O798" t="s">
        <v>8281</v>
      </c>
      <c r="P798">
        <f t="shared" si="51"/>
        <v>112.61</v>
      </c>
      <c r="Q798" s="15">
        <f t="shared" si="49"/>
        <v>41502.882928240739</v>
      </c>
      <c r="R798" s="15">
        <f t="shared" si="50"/>
        <v>41532.881944444445</v>
      </c>
      <c r="S798">
        <f t="shared" si="52"/>
        <v>2013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8280</v>
      </c>
      <c r="O799" t="s">
        <v>8281</v>
      </c>
      <c r="P799">
        <f t="shared" si="51"/>
        <v>45.44</v>
      </c>
      <c r="Q799" s="15">
        <f t="shared" si="49"/>
        <v>40996.994074074071</v>
      </c>
      <c r="R799" s="15">
        <f t="shared" si="50"/>
        <v>41028.166666666664</v>
      </c>
      <c r="S799">
        <f t="shared" si="52"/>
        <v>2012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8280</v>
      </c>
      <c r="O800" t="s">
        <v>8281</v>
      </c>
      <c r="P800">
        <f t="shared" si="51"/>
        <v>46.22</v>
      </c>
      <c r="Q800" s="15">
        <f t="shared" si="49"/>
        <v>41882.590127314819</v>
      </c>
      <c r="R800" s="15">
        <f t="shared" si="50"/>
        <v>41912.590127314819</v>
      </c>
      <c r="S800">
        <f t="shared" si="52"/>
        <v>2014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8280</v>
      </c>
      <c r="O801" t="s">
        <v>8281</v>
      </c>
      <c r="P801">
        <f t="shared" si="51"/>
        <v>178.61</v>
      </c>
      <c r="Q801" s="15">
        <f t="shared" si="49"/>
        <v>40996.667199074072</v>
      </c>
      <c r="R801" s="15">
        <f t="shared" si="50"/>
        <v>41026.667199074072</v>
      </c>
      <c r="S801">
        <f t="shared" si="52"/>
        <v>2012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8280</v>
      </c>
      <c r="O802" t="s">
        <v>8281</v>
      </c>
      <c r="P802">
        <f t="shared" si="51"/>
        <v>40.75</v>
      </c>
      <c r="Q802" s="15">
        <f t="shared" si="49"/>
        <v>41863.433495370373</v>
      </c>
      <c r="R802" s="15">
        <f t="shared" si="50"/>
        <v>41893.433495370373</v>
      </c>
      <c r="S802">
        <f t="shared" si="52"/>
        <v>2014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8280</v>
      </c>
      <c r="O803" t="s">
        <v>8281</v>
      </c>
      <c r="P803">
        <f t="shared" si="51"/>
        <v>43.73</v>
      </c>
      <c r="Q803" s="15">
        <f t="shared" si="49"/>
        <v>40695.795370370368</v>
      </c>
      <c r="R803" s="15">
        <f t="shared" si="50"/>
        <v>40725.795370370368</v>
      </c>
      <c r="S803">
        <f t="shared" si="52"/>
        <v>2011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8280</v>
      </c>
      <c r="O804" t="s">
        <v>8281</v>
      </c>
      <c r="P804">
        <f t="shared" si="51"/>
        <v>81.069999999999993</v>
      </c>
      <c r="Q804" s="15">
        <f t="shared" si="49"/>
        <v>41123.022268518522</v>
      </c>
      <c r="R804" s="15">
        <f t="shared" si="50"/>
        <v>41169.170138888891</v>
      </c>
      <c r="S804">
        <f t="shared" si="52"/>
        <v>2012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8280</v>
      </c>
      <c r="O805" t="s">
        <v>8281</v>
      </c>
      <c r="P805">
        <f t="shared" si="51"/>
        <v>74.61</v>
      </c>
      <c r="Q805" s="15">
        <f t="shared" si="49"/>
        <v>40665.949976851851</v>
      </c>
      <c r="R805" s="15">
        <f t="shared" si="50"/>
        <v>40692.041666666664</v>
      </c>
      <c r="S805">
        <f t="shared" si="52"/>
        <v>2011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8280</v>
      </c>
      <c r="O806" t="s">
        <v>8281</v>
      </c>
      <c r="P806">
        <f t="shared" si="51"/>
        <v>305.56</v>
      </c>
      <c r="Q806" s="15">
        <f t="shared" si="49"/>
        <v>40730.105625000004</v>
      </c>
      <c r="R806" s="15">
        <f t="shared" si="50"/>
        <v>40747.165972222225</v>
      </c>
      <c r="S806">
        <f t="shared" si="52"/>
        <v>2011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8280</v>
      </c>
      <c r="O807" t="s">
        <v>8281</v>
      </c>
      <c r="P807">
        <f t="shared" si="51"/>
        <v>58.33</v>
      </c>
      <c r="Q807" s="15">
        <f t="shared" si="49"/>
        <v>40690.823055555556</v>
      </c>
      <c r="R807" s="15">
        <f t="shared" si="50"/>
        <v>40740.958333333336</v>
      </c>
      <c r="S807">
        <f t="shared" si="52"/>
        <v>2011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8280</v>
      </c>
      <c r="O808" t="s">
        <v>8281</v>
      </c>
      <c r="P808">
        <f t="shared" si="51"/>
        <v>117.68</v>
      </c>
      <c r="Q808" s="15">
        <f t="shared" si="49"/>
        <v>40763.691423611112</v>
      </c>
      <c r="R808" s="15">
        <f t="shared" si="50"/>
        <v>40793.691423611112</v>
      </c>
      <c r="S808">
        <f t="shared" si="52"/>
        <v>2011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8280</v>
      </c>
      <c r="O809" t="s">
        <v>8281</v>
      </c>
      <c r="P809">
        <f t="shared" si="51"/>
        <v>73.77</v>
      </c>
      <c r="Q809" s="15">
        <f t="shared" si="49"/>
        <v>42759.628599537042</v>
      </c>
      <c r="R809" s="15">
        <f t="shared" si="50"/>
        <v>42795.083333333328</v>
      </c>
      <c r="S809">
        <f t="shared" si="52"/>
        <v>2017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8280</v>
      </c>
      <c r="O810" t="s">
        <v>8281</v>
      </c>
      <c r="P810">
        <f t="shared" si="51"/>
        <v>104.65</v>
      </c>
      <c r="Q810" s="15">
        <f t="shared" si="49"/>
        <v>41962.100532407407</v>
      </c>
      <c r="R810" s="15">
        <f t="shared" si="50"/>
        <v>41995.207638888889</v>
      </c>
      <c r="S810">
        <f t="shared" si="52"/>
        <v>2014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8280</v>
      </c>
      <c r="O811" t="s">
        <v>8281</v>
      </c>
      <c r="P811">
        <f t="shared" si="51"/>
        <v>79.83</v>
      </c>
      <c r="Q811" s="15">
        <f t="shared" si="49"/>
        <v>41628.833680555559</v>
      </c>
      <c r="R811" s="15">
        <f t="shared" si="50"/>
        <v>41658.833680555559</v>
      </c>
      <c r="S811">
        <f t="shared" si="52"/>
        <v>2013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8280</v>
      </c>
      <c r="O812" t="s">
        <v>8281</v>
      </c>
      <c r="P812">
        <f t="shared" si="51"/>
        <v>58.33</v>
      </c>
      <c r="Q812" s="15">
        <f t="shared" si="49"/>
        <v>41123.056273148148</v>
      </c>
      <c r="R812" s="15">
        <f t="shared" si="50"/>
        <v>41153.056273148148</v>
      </c>
      <c r="S812">
        <f t="shared" si="52"/>
        <v>2012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8280</v>
      </c>
      <c r="O813" t="s">
        <v>8281</v>
      </c>
      <c r="P813">
        <f t="shared" si="51"/>
        <v>86.67</v>
      </c>
      <c r="Q813" s="15">
        <f t="shared" si="49"/>
        <v>41443.643541666665</v>
      </c>
      <c r="R813" s="15">
        <f t="shared" si="50"/>
        <v>41465.702777777777</v>
      </c>
      <c r="S813">
        <f t="shared" si="52"/>
        <v>2013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8280</v>
      </c>
      <c r="O814" t="s">
        <v>8281</v>
      </c>
      <c r="P814">
        <f t="shared" si="51"/>
        <v>27.61</v>
      </c>
      <c r="Q814" s="15">
        <f t="shared" si="49"/>
        <v>41282.017962962964</v>
      </c>
      <c r="R814" s="15">
        <f t="shared" si="50"/>
        <v>41334.581944444442</v>
      </c>
      <c r="S814">
        <f t="shared" si="52"/>
        <v>2013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8280</v>
      </c>
      <c r="O815" t="s">
        <v>8281</v>
      </c>
      <c r="P815">
        <f t="shared" si="51"/>
        <v>25</v>
      </c>
      <c r="Q815" s="15">
        <f t="shared" si="49"/>
        <v>41080.960243055553</v>
      </c>
      <c r="R815" s="15">
        <f t="shared" si="50"/>
        <v>41110.960243055553</v>
      </c>
      <c r="S815">
        <f t="shared" si="52"/>
        <v>2012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8280</v>
      </c>
      <c r="O816" t="s">
        <v>8281</v>
      </c>
      <c r="P816">
        <f t="shared" si="51"/>
        <v>45.46</v>
      </c>
      <c r="Q816" s="15">
        <f t="shared" si="49"/>
        <v>40679.743067129632</v>
      </c>
      <c r="R816" s="15">
        <f t="shared" si="50"/>
        <v>40694.75277777778</v>
      </c>
      <c r="S816">
        <f t="shared" si="52"/>
        <v>2011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8280</v>
      </c>
      <c r="O817" t="s">
        <v>8281</v>
      </c>
      <c r="P817">
        <f t="shared" si="51"/>
        <v>99.53</v>
      </c>
      <c r="Q817" s="15">
        <f t="shared" si="49"/>
        <v>41914.917858796296</v>
      </c>
      <c r="R817" s="15">
        <f t="shared" si="50"/>
        <v>41944.917858796296</v>
      </c>
      <c r="S817">
        <f t="shared" si="52"/>
        <v>2014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8280</v>
      </c>
      <c r="O818" t="s">
        <v>8281</v>
      </c>
      <c r="P818">
        <f t="shared" si="51"/>
        <v>39.31</v>
      </c>
      <c r="Q818" s="15">
        <f t="shared" si="49"/>
        <v>41341.870868055557</v>
      </c>
      <c r="R818" s="15">
        <f t="shared" si="50"/>
        <v>41373.270833333336</v>
      </c>
      <c r="S818">
        <f t="shared" si="52"/>
        <v>2013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8280</v>
      </c>
      <c r="O819" t="s">
        <v>8281</v>
      </c>
      <c r="P819">
        <f t="shared" si="51"/>
        <v>89.42</v>
      </c>
      <c r="Q819" s="15">
        <f t="shared" si="49"/>
        <v>40925.599664351852</v>
      </c>
      <c r="R819" s="15">
        <f t="shared" si="50"/>
        <v>40979.207638888889</v>
      </c>
      <c r="S819">
        <f t="shared" si="52"/>
        <v>2012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8280</v>
      </c>
      <c r="O820" t="s">
        <v>8281</v>
      </c>
      <c r="P820">
        <f t="shared" si="51"/>
        <v>28.68</v>
      </c>
      <c r="Q820" s="15">
        <f t="shared" si="49"/>
        <v>41120.882881944446</v>
      </c>
      <c r="R820" s="15">
        <f t="shared" si="50"/>
        <v>41128.709027777775</v>
      </c>
      <c r="S820">
        <f t="shared" si="52"/>
        <v>2012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8280</v>
      </c>
      <c r="O821" t="s">
        <v>8281</v>
      </c>
      <c r="P821">
        <f t="shared" si="51"/>
        <v>31.07</v>
      </c>
      <c r="Q821" s="15">
        <f t="shared" si="49"/>
        <v>41619.998310185183</v>
      </c>
      <c r="R821" s="15">
        <f t="shared" si="50"/>
        <v>41629.197222222225</v>
      </c>
      <c r="S821">
        <f t="shared" si="52"/>
        <v>2013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8280</v>
      </c>
      <c r="O822" t="s">
        <v>8281</v>
      </c>
      <c r="P822">
        <f t="shared" si="51"/>
        <v>70.55</v>
      </c>
      <c r="Q822" s="15">
        <f t="shared" si="49"/>
        <v>41768.841921296298</v>
      </c>
      <c r="R822" s="15">
        <f t="shared" si="50"/>
        <v>41799.208333333336</v>
      </c>
      <c r="S822">
        <f t="shared" si="52"/>
        <v>2014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8280</v>
      </c>
      <c r="O823" t="s">
        <v>8281</v>
      </c>
      <c r="P823">
        <f t="shared" si="51"/>
        <v>224.13</v>
      </c>
      <c r="Q823" s="15">
        <f t="shared" si="49"/>
        <v>42093.922048611115</v>
      </c>
      <c r="R823" s="15">
        <f t="shared" si="50"/>
        <v>42128.167361111111</v>
      </c>
      <c r="S823">
        <f t="shared" si="52"/>
        <v>2015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8280</v>
      </c>
      <c r="O824" t="s">
        <v>8281</v>
      </c>
      <c r="P824">
        <f t="shared" si="51"/>
        <v>51.81</v>
      </c>
      <c r="Q824" s="15">
        <f t="shared" si="49"/>
        <v>41157.947337962964</v>
      </c>
      <c r="R824" s="15">
        <f t="shared" si="50"/>
        <v>41187.947337962964</v>
      </c>
      <c r="S824">
        <f t="shared" si="52"/>
        <v>2012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8280</v>
      </c>
      <c r="O825" t="s">
        <v>8281</v>
      </c>
      <c r="P825">
        <f t="shared" si="51"/>
        <v>43.52</v>
      </c>
      <c r="Q825" s="15">
        <f t="shared" si="49"/>
        <v>42055.972824074073</v>
      </c>
      <c r="R825" s="15">
        <f t="shared" si="50"/>
        <v>42085.931157407409</v>
      </c>
      <c r="S825">
        <f t="shared" si="52"/>
        <v>2015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8280</v>
      </c>
      <c r="O826" t="s">
        <v>8281</v>
      </c>
      <c r="P826">
        <f t="shared" si="51"/>
        <v>39.82</v>
      </c>
      <c r="Q826" s="15">
        <f t="shared" si="49"/>
        <v>40250.242106481484</v>
      </c>
      <c r="R826" s="15">
        <f t="shared" si="50"/>
        <v>40286.290972222225</v>
      </c>
      <c r="S826">
        <f t="shared" si="52"/>
        <v>2010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8280</v>
      </c>
      <c r="O827" t="s">
        <v>8281</v>
      </c>
      <c r="P827">
        <f t="shared" si="51"/>
        <v>126.81</v>
      </c>
      <c r="Q827" s="15">
        <f t="shared" si="49"/>
        <v>41186.306527777779</v>
      </c>
      <c r="R827" s="15">
        <f t="shared" si="50"/>
        <v>41211.306527777779</v>
      </c>
      <c r="S827">
        <f t="shared" si="52"/>
        <v>2012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8280</v>
      </c>
      <c r="O828" t="s">
        <v>8281</v>
      </c>
      <c r="P828">
        <f t="shared" si="51"/>
        <v>113.88</v>
      </c>
      <c r="Q828" s="15">
        <f t="shared" si="49"/>
        <v>40973.038541666669</v>
      </c>
      <c r="R828" s="15">
        <f t="shared" si="50"/>
        <v>40993.996874999997</v>
      </c>
      <c r="S828">
        <f t="shared" si="52"/>
        <v>2012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8280</v>
      </c>
      <c r="O829" t="s">
        <v>8281</v>
      </c>
      <c r="P829">
        <f t="shared" si="51"/>
        <v>28.18</v>
      </c>
      <c r="Q829" s="15">
        <f t="shared" si="49"/>
        <v>40927.473460648151</v>
      </c>
      <c r="R829" s="15">
        <f t="shared" si="50"/>
        <v>40953.825694444444</v>
      </c>
      <c r="S829">
        <f t="shared" si="52"/>
        <v>2012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8280</v>
      </c>
      <c r="O830" t="s">
        <v>8281</v>
      </c>
      <c r="P830">
        <f t="shared" si="51"/>
        <v>36.61</v>
      </c>
      <c r="Q830" s="15">
        <f t="shared" si="49"/>
        <v>41073.050717592596</v>
      </c>
      <c r="R830" s="15">
        <f t="shared" si="50"/>
        <v>41085.683333333334</v>
      </c>
      <c r="S830">
        <f t="shared" si="52"/>
        <v>2012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8280</v>
      </c>
      <c r="O831" t="s">
        <v>8281</v>
      </c>
      <c r="P831">
        <f t="shared" si="51"/>
        <v>32.5</v>
      </c>
      <c r="Q831" s="15">
        <f t="shared" si="49"/>
        <v>42504.801388888889</v>
      </c>
      <c r="R831" s="15">
        <f t="shared" si="50"/>
        <v>42564.801388888889</v>
      </c>
      <c r="S831">
        <f t="shared" si="52"/>
        <v>2016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8280</v>
      </c>
      <c r="O832" t="s">
        <v>8281</v>
      </c>
      <c r="P832">
        <f t="shared" si="51"/>
        <v>60.66</v>
      </c>
      <c r="Q832" s="15">
        <f t="shared" si="49"/>
        <v>41325.525752314818</v>
      </c>
      <c r="R832" s="15">
        <f t="shared" si="50"/>
        <v>41355.484085648146</v>
      </c>
      <c r="S832">
        <f t="shared" si="52"/>
        <v>2013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8280</v>
      </c>
      <c r="O833" t="s">
        <v>8281</v>
      </c>
      <c r="P833">
        <f t="shared" si="51"/>
        <v>175</v>
      </c>
      <c r="Q833" s="15">
        <f t="shared" si="49"/>
        <v>40996.646921296298</v>
      </c>
      <c r="R833" s="15">
        <f t="shared" si="50"/>
        <v>41026.646921296298</v>
      </c>
      <c r="S833">
        <f t="shared" si="52"/>
        <v>2012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8280</v>
      </c>
      <c r="O834" t="s">
        <v>8281</v>
      </c>
      <c r="P834">
        <f t="shared" si="51"/>
        <v>97.99</v>
      </c>
      <c r="Q834" s="15">
        <f t="shared" ref="Q834:Q897" si="53">(((J834/60)/60)/24+(DATE(1970,1,1)))</f>
        <v>40869.675173611111</v>
      </c>
      <c r="R834" s="15">
        <f t="shared" ref="R834:R897" si="54">(((I834/60)/60)/24)+DATE(1970,1,1)</f>
        <v>40929.342361111114</v>
      </c>
      <c r="S834">
        <f t="shared" si="52"/>
        <v>2011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8280</v>
      </c>
      <c r="O835" t="s">
        <v>8281</v>
      </c>
      <c r="P835">
        <f t="shared" ref="P835:P898" si="55">IFERROR(ROUND(E835/L835,2),0)</f>
        <v>148.78</v>
      </c>
      <c r="Q835" s="15">
        <f t="shared" si="53"/>
        <v>41718.878182870372</v>
      </c>
      <c r="R835" s="15">
        <f t="shared" si="54"/>
        <v>41748.878182870372</v>
      </c>
      <c r="S835">
        <f t="shared" ref="S835:S898" si="56">YEAR(Q835)</f>
        <v>2014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8280</v>
      </c>
      <c r="O836" t="s">
        <v>8281</v>
      </c>
      <c r="P836">
        <f t="shared" si="55"/>
        <v>96.08</v>
      </c>
      <c r="Q836" s="15">
        <f t="shared" si="53"/>
        <v>41422.822824074072</v>
      </c>
      <c r="R836" s="15">
        <f t="shared" si="54"/>
        <v>41456.165972222225</v>
      </c>
      <c r="S836">
        <f t="shared" si="56"/>
        <v>2013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8280</v>
      </c>
      <c r="O837" t="s">
        <v>8281</v>
      </c>
      <c r="P837">
        <f t="shared" si="55"/>
        <v>58.63</v>
      </c>
      <c r="Q837" s="15">
        <f t="shared" si="53"/>
        <v>41005.45784722222</v>
      </c>
      <c r="R837" s="15">
        <f t="shared" si="54"/>
        <v>41048.125</v>
      </c>
      <c r="S837">
        <f t="shared" si="56"/>
        <v>2012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8280</v>
      </c>
      <c r="O838" t="s">
        <v>8281</v>
      </c>
      <c r="P838">
        <f t="shared" si="55"/>
        <v>109.71</v>
      </c>
      <c r="Q838" s="15">
        <f t="shared" si="53"/>
        <v>41524.056921296295</v>
      </c>
      <c r="R838" s="15">
        <f t="shared" si="54"/>
        <v>41554.056921296295</v>
      </c>
      <c r="S838">
        <f t="shared" si="56"/>
        <v>2013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8280</v>
      </c>
      <c r="O839" t="s">
        <v>8281</v>
      </c>
      <c r="P839">
        <f t="shared" si="55"/>
        <v>49.11</v>
      </c>
      <c r="Q839" s="15">
        <f t="shared" si="53"/>
        <v>41730.998402777775</v>
      </c>
      <c r="R839" s="15">
        <f t="shared" si="54"/>
        <v>41760.998402777775</v>
      </c>
      <c r="S839">
        <f t="shared" si="56"/>
        <v>2014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8280</v>
      </c>
      <c r="O840" t="s">
        <v>8281</v>
      </c>
      <c r="P840">
        <f t="shared" si="55"/>
        <v>47.67</v>
      </c>
      <c r="Q840" s="15">
        <f t="shared" si="53"/>
        <v>40895.897974537038</v>
      </c>
      <c r="R840" s="15">
        <f t="shared" si="54"/>
        <v>40925.897974537038</v>
      </c>
      <c r="S840">
        <f t="shared" si="56"/>
        <v>2011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8280</v>
      </c>
      <c r="O841" t="s">
        <v>8281</v>
      </c>
      <c r="P841">
        <f t="shared" si="55"/>
        <v>60.74</v>
      </c>
      <c r="Q841" s="15">
        <f t="shared" si="53"/>
        <v>41144.763379629629</v>
      </c>
      <c r="R841" s="15">
        <f t="shared" si="54"/>
        <v>41174.763379629629</v>
      </c>
      <c r="S841">
        <f t="shared" si="56"/>
        <v>2012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8280</v>
      </c>
      <c r="O842" t="s">
        <v>8282</v>
      </c>
      <c r="P842">
        <f t="shared" si="55"/>
        <v>63.38</v>
      </c>
      <c r="Q842" s="15">
        <f t="shared" si="53"/>
        <v>42607.226701388892</v>
      </c>
      <c r="R842" s="15">
        <f t="shared" si="54"/>
        <v>42637.226701388892</v>
      </c>
      <c r="S842">
        <f t="shared" si="56"/>
        <v>2016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8280</v>
      </c>
      <c r="O843" t="s">
        <v>8282</v>
      </c>
      <c r="P843">
        <f t="shared" si="55"/>
        <v>53.89</v>
      </c>
      <c r="Q843" s="15">
        <f t="shared" si="53"/>
        <v>41923.838692129626</v>
      </c>
      <c r="R843" s="15">
        <f t="shared" si="54"/>
        <v>41953.88035879629</v>
      </c>
      <c r="S843">
        <f t="shared" si="56"/>
        <v>2014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8280</v>
      </c>
      <c r="O844" t="s">
        <v>8282</v>
      </c>
      <c r="P844">
        <f t="shared" si="55"/>
        <v>66.87</v>
      </c>
      <c r="Q844" s="15">
        <f t="shared" si="53"/>
        <v>41526.592395833337</v>
      </c>
      <c r="R844" s="15">
        <f t="shared" si="54"/>
        <v>41561.165972222225</v>
      </c>
      <c r="S844">
        <f t="shared" si="56"/>
        <v>2013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8280</v>
      </c>
      <c r="O845" t="s">
        <v>8282</v>
      </c>
      <c r="P845">
        <f t="shared" si="55"/>
        <v>63.1</v>
      </c>
      <c r="Q845" s="15">
        <f t="shared" si="53"/>
        <v>42695.257870370369</v>
      </c>
      <c r="R845" s="15">
        <f t="shared" si="54"/>
        <v>42712.333333333328</v>
      </c>
      <c r="S845">
        <f t="shared" si="56"/>
        <v>2016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8280</v>
      </c>
      <c r="O846" t="s">
        <v>8282</v>
      </c>
      <c r="P846">
        <f t="shared" si="55"/>
        <v>36.630000000000003</v>
      </c>
      <c r="Q846" s="15">
        <f t="shared" si="53"/>
        <v>41905.684629629628</v>
      </c>
      <c r="R846" s="15">
        <f t="shared" si="54"/>
        <v>41944.207638888889</v>
      </c>
      <c r="S846">
        <f t="shared" si="56"/>
        <v>2014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8280</v>
      </c>
      <c r="O847" t="s">
        <v>8282</v>
      </c>
      <c r="P847">
        <f t="shared" si="55"/>
        <v>34.01</v>
      </c>
      <c r="Q847" s="15">
        <f t="shared" si="53"/>
        <v>42578.205972222218</v>
      </c>
      <c r="R847" s="15">
        <f t="shared" si="54"/>
        <v>42618.165972222225</v>
      </c>
      <c r="S847">
        <f t="shared" si="56"/>
        <v>2016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8280</v>
      </c>
      <c r="O848" t="s">
        <v>8282</v>
      </c>
      <c r="P848">
        <f t="shared" si="55"/>
        <v>28.55</v>
      </c>
      <c r="Q848" s="15">
        <f t="shared" si="53"/>
        <v>41694.391840277778</v>
      </c>
      <c r="R848" s="15">
        <f t="shared" si="54"/>
        <v>41708.583333333336</v>
      </c>
      <c r="S848">
        <f t="shared" si="56"/>
        <v>2014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8280</v>
      </c>
      <c r="O849" t="s">
        <v>8282</v>
      </c>
      <c r="P849">
        <f t="shared" si="55"/>
        <v>10</v>
      </c>
      <c r="Q849" s="15">
        <f t="shared" si="53"/>
        <v>42165.79833333334</v>
      </c>
      <c r="R849" s="15">
        <f t="shared" si="54"/>
        <v>42195.79833333334</v>
      </c>
      <c r="S849">
        <f t="shared" si="56"/>
        <v>2015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8280</v>
      </c>
      <c r="O850" t="s">
        <v>8282</v>
      </c>
      <c r="P850">
        <f t="shared" si="55"/>
        <v>18.75</v>
      </c>
      <c r="Q850" s="15">
        <f t="shared" si="53"/>
        <v>42078.792048611111</v>
      </c>
      <c r="R850" s="15">
        <f t="shared" si="54"/>
        <v>42108.792048611111</v>
      </c>
      <c r="S850">
        <f t="shared" si="56"/>
        <v>2015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8280</v>
      </c>
      <c r="O851" t="s">
        <v>8282</v>
      </c>
      <c r="P851">
        <f t="shared" si="55"/>
        <v>41.7</v>
      </c>
      <c r="Q851" s="15">
        <f t="shared" si="53"/>
        <v>42051.148888888885</v>
      </c>
      <c r="R851" s="15">
        <f t="shared" si="54"/>
        <v>42079.107222222221</v>
      </c>
      <c r="S851">
        <f t="shared" si="56"/>
        <v>2015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8280</v>
      </c>
      <c r="O852" t="s">
        <v>8282</v>
      </c>
      <c r="P852">
        <f t="shared" si="55"/>
        <v>46.67</v>
      </c>
      <c r="Q852" s="15">
        <f t="shared" si="53"/>
        <v>42452.827743055561</v>
      </c>
      <c r="R852" s="15">
        <f t="shared" si="54"/>
        <v>42485.207638888889</v>
      </c>
      <c r="S852">
        <f t="shared" si="56"/>
        <v>2016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8280</v>
      </c>
      <c r="O853" t="s">
        <v>8282</v>
      </c>
      <c r="P853">
        <f t="shared" si="55"/>
        <v>37.270000000000003</v>
      </c>
      <c r="Q853" s="15">
        <f t="shared" si="53"/>
        <v>42522.880243055552</v>
      </c>
      <c r="R853" s="15">
        <f t="shared" si="54"/>
        <v>42582.822916666672</v>
      </c>
      <c r="S853">
        <f t="shared" si="56"/>
        <v>2016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8280</v>
      </c>
      <c r="O854" t="s">
        <v>8282</v>
      </c>
      <c r="P854">
        <f t="shared" si="55"/>
        <v>59.26</v>
      </c>
      <c r="Q854" s="15">
        <f t="shared" si="53"/>
        <v>42656.805497685185</v>
      </c>
      <c r="R854" s="15">
        <f t="shared" si="54"/>
        <v>42667.875</v>
      </c>
      <c r="S854">
        <f t="shared" si="56"/>
        <v>2016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8280</v>
      </c>
      <c r="O855" t="s">
        <v>8282</v>
      </c>
      <c r="P855">
        <f t="shared" si="55"/>
        <v>30</v>
      </c>
      <c r="Q855" s="15">
        <f t="shared" si="53"/>
        <v>42021.832280092596</v>
      </c>
      <c r="R855" s="15">
        <f t="shared" si="54"/>
        <v>42051.832280092596</v>
      </c>
      <c r="S855">
        <f t="shared" si="56"/>
        <v>2015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8280</v>
      </c>
      <c r="O856" t="s">
        <v>8282</v>
      </c>
      <c r="P856">
        <f t="shared" si="55"/>
        <v>65.86</v>
      </c>
      <c r="Q856" s="15">
        <f t="shared" si="53"/>
        <v>42702.212337962963</v>
      </c>
      <c r="R856" s="15">
        <f t="shared" si="54"/>
        <v>42732.212337962963</v>
      </c>
      <c r="S856">
        <f t="shared" si="56"/>
        <v>2016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8280</v>
      </c>
      <c r="O857" t="s">
        <v>8282</v>
      </c>
      <c r="P857">
        <f t="shared" si="55"/>
        <v>31.91</v>
      </c>
      <c r="Q857" s="15">
        <f t="shared" si="53"/>
        <v>42545.125196759262</v>
      </c>
      <c r="R857" s="15">
        <f t="shared" si="54"/>
        <v>42575.125196759262</v>
      </c>
      <c r="S857">
        <f t="shared" si="56"/>
        <v>2016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8280</v>
      </c>
      <c r="O858" t="s">
        <v>8282</v>
      </c>
      <c r="P858">
        <f t="shared" si="55"/>
        <v>19.46</v>
      </c>
      <c r="Q858" s="15">
        <f t="shared" si="53"/>
        <v>42609.311990740738</v>
      </c>
      <c r="R858" s="15">
        <f t="shared" si="54"/>
        <v>42668.791666666672</v>
      </c>
      <c r="S858">
        <f t="shared" si="56"/>
        <v>2016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8280</v>
      </c>
      <c r="O859" t="s">
        <v>8282</v>
      </c>
      <c r="P859">
        <f t="shared" si="55"/>
        <v>50</v>
      </c>
      <c r="Q859" s="15">
        <f t="shared" si="53"/>
        <v>42291.581377314811</v>
      </c>
      <c r="R859" s="15">
        <f t="shared" si="54"/>
        <v>42333.623043981483</v>
      </c>
      <c r="S859">
        <f t="shared" si="56"/>
        <v>2015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8280</v>
      </c>
      <c r="O860" t="s">
        <v>8282</v>
      </c>
      <c r="P860">
        <f t="shared" si="55"/>
        <v>22.74</v>
      </c>
      <c r="Q860" s="15">
        <f t="shared" si="53"/>
        <v>42079.745578703703</v>
      </c>
      <c r="R860" s="15">
        <f t="shared" si="54"/>
        <v>42109.957638888889</v>
      </c>
      <c r="S860">
        <f t="shared" si="56"/>
        <v>2015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8280</v>
      </c>
      <c r="O861" t="s">
        <v>8282</v>
      </c>
      <c r="P861">
        <f t="shared" si="55"/>
        <v>42.72</v>
      </c>
      <c r="Q861" s="15">
        <f t="shared" si="53"/>
        <v>42128.820231481484</v>
      </c>
      <c r="R861" s="15">
        <f t="shared" si="54"/>
        <v>42159</v>
      </c>
      <c r="S861">
        <f t="shared" si="56"/>
        <v>2015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8280</v>
      </c>
      <c r="O862" t="s">
        <v>8283</v>
      </c>
      <c r="P862">
        <f t="shared" si="55"/>
        <v>52.92</v>
      </c>
      <c r="Q862" s="15">
        <f t="shared" si="53"/>
        <v>41570.482789351852</v>
      </c>
      <c r="R862" s="15">
        <f t="shared" si="54"/>
        <v>41600.524456018517</v>
      </c>
      <c r="S862">
        <f t="shared" si="56"/>
        <v>2013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8280</v>
      </c>
      <c r="O863" t="s">
        <v>8283</v>
      </c>
      <c r="P863">
        <f t="shared" si="55"/>
        <v>50.5</v>
      </c>
      <c r="Q863" s="15">
        <f t="shared" si="53"/>
        <v>42599.965324074074</v>
      </c>
      <c r="R863" s="15">
        <f t="shared" si="54"/>
        <v>42629.965324074074</v>
      </c>
      <c r="S863">
        <f t="shared" si="56"/>
        <v>2016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8280</v>
      </c>
      <c r="O864" t="s">
        <v>8283</v>
      </c>
      <c r="P864">
        <f t="shared" si="55"/>
        <v>42.5</v>
      </c>
      <c r="Q864" s="15">
        <f t="shared" si="53"/>
        <v>41559.5549537037</v>
      </c>
      <c r="R864" s="15">
        <f t="shared" si="54"/>
        <v>41589.596620370372</v>
      </c>
      <c r="S864">
        <f t="shared" si="56"/>
        <v>2013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8280</v>
      </c>
      <c r="O865" t="s">
        <v>8283</v>
      </c>
      <c r="P865">
        <f t="shared" si="55"/>
        <v>18</v>
      </c>
      <c r="Q865" s="15">
        <f t="shared" si="53"/>
        <v>40921.117662037039</v>
      </c>
      <c r="R865" s="15">
        <f t="shared" si="54"/>
        <v>40951.117662037039</v>
      </c>
      <c r="S865">
        <f t="shared" si="56"/>
        <v>2012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8280</v>
      </c>
      <c r="O866" t="s">
        <v>8283</v>
      </c>
      <c r="P866">
        <f t="shared" si="55"/>
        <v>34.18</v>
      </c>
      <c r="Q866" s="15">
        <f t="shared" si="53"/>
        <v>41541.106921296298</v>
      </c>
      <c r="R866" s="15">
        <f t="shared" si="54"/>
        <v>41563.415972222225</v>
      </c>
      <c r="S866">
        <f t="shared" si="56"/>
        <v>2013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8280</v>
      </c>
      <c r="O867" t="s">
        <v>8283</v>
      </c>
      <c r="P867">
        <f t="shared" si="55"/>
        <v>22.5</v>
      </c>
      <c r="Q867" s="15">
        <f t="shared" si="53"/>
        <v>41230.77311342593</v>
      </c>
      <c r="R867" s="15">
        <f t="shared" si="54"/>
        <v>41290.77311342593</v>
      </c>
      <c r="S867">
        <f t="shared" si="56"/>
        <v>2012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8280</v>
      </c>
      <c r="O868" t="s">
        <v>8283</v>
      </c>
      <c r="P868">
        <f t="shared" si="55"/>
        <v>58.18</v>
      </c>
      <c r="Q868" s="15">
        <f t="shared" si="53"/>
        <v>42025.637939814813</v>
      </c>
      <c r="R868" s="15">
        <f t="shared" si="54"/>
        <v>42063.631944444445</v>
      </c>
      <c r="S868">
        <f t="shared" si="56"/>
        <v>2015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8280</v>
      </c>
      <c r="O869" t="s">
        <v>8283</v>
      </c>
      <c r="P869">
        <f t="shared" si="55"/>
        <v>109.18</v>
      </c>
      <c r="Q869" s="15">
        <f t="shared" si="53"/>
        <v>40088.105393518519</v>
      </c>
      <c r="R869" s="15">
        <f t="shared" si="54"/>
        <v>40148.207638888889</v>
      </c>
      <c r="S869">
        <f t="shared" si="56"/>
        <v>2009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8280</v>
      </c>
      <c r="O870" t="s">
        <v>8283</v>
      </c>
      <c r="P870">
        <f t="shared" si="55"/>
        <v>50</v>
      </c>
      <c r="Q870" s="15">
        <f t="shared" si="53"/>
        <v>41616.027754629627</v>
      </c>
      <c r="R870" s="15">
        <f t="shared" si="54"/>
        <v>41646.027754629627</v>
      </c>
      <c r="S870">
        <f t="shared" si="56"/>
        <v>2013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8280</v>
      </c>
      <c r="O871" t="s">
        <v>8283</v>
      </c>
      <c r="P871">
        <f t="shared" si="55"/>
        <v>346.67</v>
      </c>
      <c r="Q871" s="15">
        <f t="shared" si="53"/>
        <v>41342.845567129632</v>
      </c>
      <c r="R871" s="15">
        <f t="shared" si="54"/>
        <v>41372.803900462961</v>
      </c>
      <c r="S871">
        <f t="shared" si="56"/>
        <v>2013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8280</v>
      </c>
      <c r="O872" t="s">
        <v>8283</v>
      </c>
      <c r="P872">
        <f t="shared" si="55"/>
        <v>12.4</v>
      </c>
      <c r="Q872" s="15">
        <f t="shared" si="53"/>
        <v>41488.022256944445</v>
      </c>
      <c r="R872" s="15">
        <f t="shared" si="54"/>
        <v>41518.022256944445</v>
      </c>
      <c r="S872">
        <f t="shared" si="56"/>
        <v>2013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8280</v>
      </c>
      <c r="O873" t="s">
        <v>8283</v>
      </c>
      <c r="P873">
        <f t="shared" si="55"/>
        <v>27.08</v>
      </c>
      <c r="Q873" s="15">
        <f t="shared" si="53"/>
        <v>41577.561284722222</v>
      </c>
      <c r="R873" s="15">
        <f t="shared" si="54"/>
        <v>41607.602951388886</v>
      </c>
      <c r="S873">
        <f t="shared" si="56"/>
        <v>2013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8280</v>
      </c>
      <c r="O874" t="s">
        <v>8283</v>
      </c>
      <c r="P874">
        <f t="shared" si="55"/>
        <v>32.5</v>
      </c>
      <c r="Q874" s="15">
        <f t="shared" si="53"/>
        <v>40567.825543981482</v>
      </c>
      <c r="R874" s="15">
        <f t="shared" si="54"/>
        <v>40612.825543981482</v>
      </c>
      <c r="S874">
        <f t="shared" si="56"/>
        <v>2011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8280</v>
      </c>
      <c r="O875" t="s">
        <v>8283</v>
      </c>
      <c r="P875">
        <f t="shared" si="55"/>
        <v>9</v>
      </c>
      <c r="Q875" s="15">
        <f t="shared" si="53"/>
        <v>41184.167129629634</v>
      </c>
      <c r="R875" s="15">
        <f t="shared" si="54"/>
        <v>41224.208796296298</v>
      </c>
      <c r="S875">
        <f t="shared" si="56"/>
        <v>2012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8280</v>
      </c>
      <c r="O876" t="s">
        <v>8283</v>
      </c>
      <c r="P876">
        <f t="shared" si="55"/>
        <v>34.76</v>
      </c>
      <c r="Q876" s="15">
        <f t="shared" si="53"/>
        <v>41368.583726851852</v>
      </c>
      <c r="R876" s="15">
        <f t="shared" si="54"/>
        <v>41398.583726851852</v>
      </c>
      <c r="S876">
        <f t="shared" si="56"/>
        <v>2013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8280</v>
      </c>
      <c r="O877" t="s">
        <v>8283</v>
      </c>
      <c r="P877">
        <f t="shared" si="55"/>
        <v>0</v>
      </c>
      <c r="Q877" s="15">
        <f t="shared" si="53"/>
        <v>42248.723738425921</v>
      </c>
      <c r="R877" s="15">
        <f t="shared" si="54"/>
        <v>42268.723738425921</v>
      </c>
      <c r="S877">
        <f t="shared" si="56"/>
        <v>2015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8280</v>
      </c>
      <c r="O878" t="s">
        <v>8283</v>
      </c>
      <c r="P878">
        <f t="shared" si="55"/>
        <v>28.58</v>
      </c>
      <c r="Q878" s="15">
        <f t="shared" si="53"/>
        <v>41276.496840277774</v>
      </c>
      <c r="R878" s="15">
        <f t="shared" si="54"/>
        <v>41309.496840277774</v>
      </c>
      <c r="S878">
        <f t="shared" si="56"/>
        <v>2013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8280</v>
      </c>
      <c r="O879" t="s">
        <v>8283</v>
      </c>
      <c r="P879">
        <f t="shared" si="55"/>
        <v>46.59</v>
      </c>
      <c r="Q879" s="15">
        <f t="shared" si="53"/>
        <v>41597.788888888892</v>
      </c>
      <c r="R879" s="15">
        <f t="shared" si="54"/>
        <v>41627.788888888892</v>
      </c>
      <c r="S879">
        <f t="shared" si="56"/>
        <v>2013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8280</v>
      </c>
      <c r="O880" t="s">
        <v>8283</v>
      </c>
      <c r="P880">
        <f t="shared" si="55"/>
        <v>32.5</v>
      </c>
      <c r="Q880" s="15">
        <f t="shared" si="53"/>
        <v>40505.232916666668</v>
      </c>
      <c r="R880" s="15">
        <f t="shared" si="54"/>
        <v>40535.232916666668</v>
      </c>
      <c r="S880">
        <f t="shared" si="56"/>
        <v>2010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8280</v>
      </c>
      <c r="O881" t="s">
        <v>8283</v>
      </c>
      <c r="P881">
        <f t="shared" si="55"/>
        <v>21.47</v>
      </c>
      <c r="Q881" s="15">
        <f t="shared" si="53"/>
        <v>41037.829918981479</v>
      </c>
      <c r="R881" s="15">
        <f t="shared" si="54"/>
        <v>41058.829918981479</v>
      </c>
      <c r="S881">
        <f t="shared" si="56"/>
        <v>2012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8280</v>
      </c>
      <c r="O882" t="s">
        <v>8284</v>
      </c>
      <c r="P882">
        <f t="shared" si="55"/>
        <v>14.13</v>
      </c>
      <c r="Q882" s="15">
        <f t="shared" si="53"/>
        <v>41179.32104166667</v>
      </c>
      <c r="R882" s="15">
        <f t="shared" si="54"/>
        <v>41212.32104166667</v>
      </c>
      <c r="S882">
        <f t="shared" si="56"/>
        <v>2012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8280</v>
      </c>
      <c r="O883" t="s">
        <v>8284</v>
      </c>
      <c r="P883">
        <f t="shared" si="55"/>
        <v>30</v>
      </c>
      <c r="Q883" s="15">
        <f t="shared" si="53"/>
        <v>40877.25099537037</v>
      </c>
      <c r="R883" s="15">
        <f t="shared" si="54"/>
        <v>40922.25099537037</v>
      </c>
      <c r="S883">
        <f t="shared" si="56"/>
        <v>2011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8280</v>
      </c>
      <c r="O884" t="s">
        <v>8284</v>
      </c>
      <c r="P884">
        <f t="shared" si="55"/>
        <v>21.57</v>
      </c>
      <c r="Q884" s="15">
        <f t="shared" si="53"/>
        <v>40759.860532407409</v>
      </c>
      <c r="R884" s="15">
        <f t="shared" si="54"/>
        <v>40792.860532407409</v>
      </c>
      <c r="S884">
        <f t="shared" si="56"/>
        <v>2011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8280</v>
      </c>
      <c r="O885" t="s">
        <v>8284</v>
      </c>
      <c r="P885">
        <f t="shared" si="55"/>
        <v>83.38</v>
      </c>
      <c r="Q885" s="15">
        <f t="shared" si="53"/>
        <v>42371.935590277775</v>
      </c>
      <c r="R885" s="15">
        <f t="shared" si="54"/>
        <v>42431.935590277775</v>
      </c>
      <c r="S885">
        <f t="shared" si="56"/>
        <v>2016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8280</v>
      </c>
      <c r="O886" t="s">
        <v>8284</v>
      </c>
      <c r="P886">
        <f t="shared" si="55"/>
        <v>10</v>
      </c>
      <c r="Q886" s="15">
        <f t="shared" si="53"/>
        <v>40981.802615740737</v>
      </c>
      <c r="R886" s="15">
        <f t="shared" si="54"/>
        <v>41041.104861111111</v>
      </c>
      <c r="S886">
        <f t="shared" si="56"/>
        <v>2012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8280</v>
      </c>
      <c r="O887" t="s">
        <v>8284</v>
      </c>
      <c r="P887">
        <f t="shared" si="55"/>
        <v>35.71</v>
      </c>
      <c r="Q887" s="15">
        <f t="shared" si="53"/>
        <v>42713.941099537042</v>
      </c>
      <c r="R887" s="15">
        <f t="shared" si="54"/>
        <v>42734.941099537042</v>
      </c>
      <c r="S887">
        <f t="shared" si="56"/>
        <v>2016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8280</v>
      </c>
      <c r="O888" t="s">
        <v>8284</v>
      </c>
      <c r="P888">
        <f t="shared" si="55"/>
        <v>29.29</v>
      </c>
      <c r="Q888" s="15">
        <f t="shared" si="53"/>
        <v>42603.870520833334</v>
      </c>
      <c r="R888" s="15">
        <f t="shared" si="54"/>
        <v>42628.870520833334</v>
      </c>
      <c r="S888">
        <f t="shared" si="56"/>
        <v>2016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8280</v>
      </c>
      <c r="O889" t="s">
        <v>8284</v>
      </c>
      <c r="P889">
        <f t="shared" si="55"/>
        <v>0</v>
      </c>
      <c r="Q889" s="15">
        <f t="shared" si="53"/>
        <v>41026.958969907406</v>
      </c>
      <c r="R889" s="15">
        <f t="shared" si="54"/>
        <v>41056.958969907406</v>
      </c>
      <c r="S889">
        <f t="shared" si="56"/>
        <v>2012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8280</v>
      </c>
      <c r="O890" t="s">
        <v>8284</v>
      </c>
      <c r="P890">
        <f t="shared" si="55"/>
        <v>18</v>
      </c>
      <c r="Q890" s="15">
        <f t="shared" si="53"/>
        <v>40751.753298611111</v>
      </c>
      <c r="R890" s="15">
        <f t="shared" si="54"/>
        <v>40787.25</v>
      </c>
      <c r="S890">
        <f t="shared" si="56"/>
        <v>2011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8280</v>
      </c>
      <c r="O891" t="s">
        <v>8284</v>
      </c>
      <c r="P891">
        <f t="shared" si="55"/>
        <v>73.760000000000005</v>
      </c>
      <c r="Q891" s="15">
        <f t="shared" si="53"/>
        <v>41887.784062500003</v>
      </c>
      <c r="R891" s="15">
        <f t="shared" si="54"/>
        <v>41917.784062500003</v>
      </c>
      <c r="S891">
        <f t="shared" si="56"/>
        <v>2014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8280</v>
      </c>
      <c r="O892" t="s">
        <v>8284</v>
      </c>
      <c r="P892">
        <f t="shared" si="55"/>
        <v>31.25</v>
      </c>
      <c r="Q892" s="15">
        <f t="shared" si="53"/>
        <v>41569.698831018519</v>
      </c>
      <c r="R892" s="15">
        <f t="shared" si="54"/>
        <v>41599.740497685183</v>
      </c>
      <c r="S892">
        <f t="shared" si="56"/>
        <v>2013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8280</v>
      </c>
      <c r="O893" t="s">
        <v>8284</v>
      </c>
      <c r="P893">
        <f t="shared" si="55"/>
        <v>28.89</v>
      </c>
      <c r="Q893" s="15">
        <f t="shared" si="53"/>
        <v>41842.031597222223</v>
      </c>
      <c r="R893" s="15">
        <f t="shared" si="54"/>
        <v>41872.031597222223</v>
      </c>
      <c r="S893">
        <f t="shared" si="56"/>
        <v>2014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8280</v>
      </c>
      <c r="O894" t="s">
        <v>8284</v>
      </c>
      <c r="P894">
        <f t="shared" si="55"/>
        <v>143.82</v>
      </c>
      <c r="Q894" s="15">
        <f t="shared" si="53"/>
        <v>40304.20003472222</v>
      </c>
      <c r="R894" s="15">
        <f t="shared" si="54"/>
        <v>40391.166666666664</v>
      </c>
      <c r="S894">
        <f t="shared" si="56"/>
        <v>2010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8280</v>
      </c>
      <c r="O895" t="s">
        <v>8284</v>
      </c>
      <c r="P895">
        <f t="shared" si="55"/>
        <v>40</v>
      </c>
      <c r="Q895" s="15">
        <f t="shared" si="53"/>
        <v>42065.897719907407</v>
      </c>
      <c r="R895" s="15">
        <f t="shared" si="54"/>
        <v>42095.856053240743</v>
      </c>
      <c r="S895">
        <f t="shared" si="56"/>
        <v>2015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8280</v>
      </c>
      <c r="O896" t="s">
        <v>8284</v>
      </c>
      <c r="P896">
        <f t="shared" si="55"/>
        <v>147.81</v>
      </c>
      <c r="Q896" s="15">
        <f t="shared" si="53"/>
        <v>42496.981597222228</v>
      </c>
      <c r="R896" s="15">
        <f t="shared" si="54"/>
        <v>42526.981597222228</v>
      </c>
      <c r="S896">
        <f t="shared" si="56"/>
        <v>2016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8280</v>
      </c>
      <c r="O897" t="s">
        <v>8284</v>
      </c>
      <c r="P897">
        <f t="shared" si="55"/>
        <v>27.86</v>
      </c>
      <c r="Q897" s="15">
        <f t="shared" si="53"/>
        <v>40431.127650462964</v>
      </c>
      <c r="R897" s="15">
        <f t="shared" si="54"/>
        <v>40476.127650462964</v>
      </c>
      <c r="S897">
        <f t="shared" si="56"/>
        <v>2010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8280</v>
      </c>
      <c r="O898" t="s">
        <v>8284</v>
      </c>
      <c r="P898">
        <f t="shared" si="55"/>
        <v>44.44</v>
      </c>
      <c r="Q898" s="15">
        <f t="shared" ref="Q898:Q961" si="57">(((J898/60)/60)/24+(DATE(1970,1,1)))</f>
        <v>42218.872986111113</v>
      </c>
      <c r="R898" s="15">
        <f t="shared" ref="R898:R961" si="58">(((I898/60)/60)/24)+DATE(1970,1,1)</f>
        <v>42244.166666666672</v>
      </c>
      <c r="S898">
        <f t="shared" si="56"/>
        <v>2015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8280</v>
      </c>
      <c r="O899" t="s">
        <v>8284</v>
      </c>
      <c r="P899">
        <f t="shared" ref="P899:P962" si="59">IFERROR(ROUND(E899/L899,2),0)</f>
        <v>0</v>
      </c>
      <c r="Q899" s="15">
        <f t="shared" si="57"/>
        <v>41211.688750000001</v>
      </c>
      <c r="R899" s="15">
        <f t="shared" si="58"/>
        <v>41241.730416666665</v>
      </c>
      <c r="S899">
        <f t="shared" ref="S899:S962" si="60">YEAR(Q899)</f>
        <v>2012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8280</v>
      </c>
      <c r="O900" t="s">
        <v>8284</v>
      </c>
      <c r="P900">
        <f t="shared" si="59"/>
        <v>35</v>
      </c>
      <c r="Q900" s="15">
        <f t="shared" si="57"/>
        <v>40878.758217592593</v>
      </c>
      <c r="R900" s="15">
        <f t="shared" si="58"/>
        <v>40923.758217592593</v>
      </c>
      <c r="S900">
        <f t="shared" si="60"/>
        <v>2011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8280</v>
      </c>
      <c r="O901" t="s">
        <v>8284</v>
      </c>
      <c r="P901">
        <f t="shared" si="59"/>
        <v>35</v>
      </c>
      <c r="Q901" s="15">
        <f t="shared" si="57"/>
        <v>40646.099097222221</v>
      </c>
      <c r="R901" s="15">
        <f t="shared" si="58"/>
        <v>40691.099097222221</v>
      </c>
      <c r="S901">
        <f t="shared" si="60"/>
        <v>2011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8280</v>
      </c>
      <c r="O902" t="s">
        <v>8283</v>
      </c>
      <c r="P902">
        <f t="shared" si="59"/>
        <v>10.5</v>
      </c>
      <c r="Q902" s="15">
        <f t="shared" si="57"/>
        <v>42429.84956018519</v>
      </c>
      <c r="R902" s="15">
        <f t="shared" si="58"/>
        <v>42459.807893518519</v>
      </c>
      <c r="S902">
        <f t="shared" si="60"/>
        <v>2016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8280</v>
      </c>
      <c r="O903" t="s">
        <v>8283</v>
      </c>
      <c r="P903">
        <f t="shared" si="59"/>
        <v>0</v>
      </c>
      <c r="Q903" s="15">
        <f t="shared" si="57"/>
        <v>40291.81150462963</v>
      </c>
      <c r="R903" s="15">
        <f t="shared" si="58"/>
        <v>40337.799305555556</v>
      </c>
      <c r="S903">
        <f t="shared" si="60"/>
        <v>2010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8280</v>
      </c>
      <c r="O904" t="s">
        <v>8283</v>
      </c>
      <c r="P904">
        <f t="shared" si="59"/>
        <v>30</v>
      </c>
      <c r="Q904" s="15">
        <f t="shared" si="57"/>
        <v>41829.965532407405</v>
      </c>
      <c r="R904" s="15">
        <f t="shared" si="58"/>
        <v>41881.645833333336</v>
      </c>
      <c r="S904">
        <f t="shared" si="60"/>
        <v>2014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8280</v>
      </c>
      <c r="O905" t="s">
        <v>8283</v>
      </c>
      <c r="P905">
        <f t="shared" si="59"/>
        <v>40</v>
      </c>
      <c r="Q905" s="15">
        <f t="shared" si="57"/>
        <v>41149.796064814815</v>
      </c>
      <c r="R905" s="15">
        <f t="shared" si="58"/>
        <v>41175.100694444445</v>
      </c>
      <c r="S905">
        <f t="shared" si="60"/>
        <v>2012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8280</v>
      </c>
      <c r="O906" t="s">
        <v>8283</v>
      </c>
      <c r="P906">
        <f t="shared" si="59"/>
        <v>50.33</v>
      </c>
      <c r="Q906" s="15">
        <f t="shared" si="57"/>
        <v>42342.080289351856</v>
      </c>
      <c r="R906" s="15">
        <f t="shared" si="58"/>
        <v>42372.080289351856</v>
      </c>
      <c r="S906">
        <f t="shared" si="60"/>
        <v>2015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8280</v>
      </c>
      <c r="O907" t="s">
        <v>8283</v>
      </c>
      <c r="P907">
        <f t="shared" si="59"/>
        <v>32.67</v>
      </c>
      <c r="Q907" s="15">
        <f t="shared" si="57"/>
        <v>40507.239884259259</v>
      </c>
      <c r="R907" s="15">
        <f t="shared" si="58"/>
        <v>40567.239884259259</v>
      </c>
      <c r="S907">
        <f t="shared" si="60"/>
        <v>2010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8280</v>
      </c>
      <c r="O908" t="s">
        <v>8283</v>
      </c>
      <c r="P908">
        <f t="shared" si="59"/>
        <v>0</v>
      </c>
      <c r="Q908" s="15">
        <f t="shared" si="57"/>
        <v>41681.189699074072</v>
      </c>
      <c r="R908" s="15">
        <f t="shared" si="58"/>
        <v>41711.148032407407</v>
      </c>
      <c r="S908">
        <f t="shared" si="60"/>
        <v>2014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8280</v>
      </c>
      <c r="O909" t="s">
        <v>8283</v>
      </c>
      <c r="P909">
        <f t="shared" si="59"/>
        <v>0</v>
      </c>
      <c r="Q909" s="15">
        <f t="shared" si="57"/>
        <v>40767.192395833335</v>
      </c>
      <c r="R909" s="15">
        <f t="shared" si="58"/>
        <v>40797.192395833335</v>
      </c>
      <c r="S909">
        <f t="shared" si="60"/>
        <v>2011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8280</v>
      </c>
      <c r="O910" t="s">
        <v>8283</v>
      </c>
      <c r="P910">
        <f t="shared" si="59"/>
        <v>0</v>
      </c>
      <c r="Q910" s="15">
        <f t="shared" si="57"/>
        <v>40340.801562499997</v>
      </c>
      <c r="R910" s="15">
        <f t="shared" si="58"/>
        <v>40386.207638888889</v>
      </c>
      <c r="S910">
        <f t="shared" si="60"/>
        <v>2010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8280</v>
      </c>
      <c r="O911" t="s">
        <v>8283</v>
      </c>
      <c r="P911">
        <f t="shared" si="59"/>
        <v>65</v>
      </c>
      <c r="Q911" s="15">
        <f t="shared" si="57"/>
        <v>41081.69027777778</v>
      </c>
      <c r="R911" s="15">
        <f t="shared" si="58"/>
        <v>41113.166666666664</v>
      </c>
      <c r="S911">
        <f t="shared" si="60"/>
        <v>2012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8280</v>
      </c>
      <c r="O912" t="s">
        <v>8283</v>
      </c>
      <c r="P912">
        <f t="shared" si="59"/>
        <v>24.6</v>
      </c>
      <c r="Q912" s="15">
        <f t="shared" si="57"/>
        <v>42737.545358796298</v>
      </c>
      <c r="R912" s="15">
        <f t="shared" si="58"/>
        <v>42797.545358796298</v>
      </c>
      <c r="S912">
        <f t="shared" si="60"/>
        <v>2017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8280</v>
      </c>
      <c r="O913" t="s">
        <v>8283</v>
      </c>
      <c r="P913">
        <f t="shared" si="59"/>
        <v>0</v>
      </c>
      <c r="Q913" s="15">
        <f t="shared" si="57"/>
        <v>41642.005150462966</v>
      </c>
      <c r="R913" s="15">
        <f t="shared" si="58"/>
        <v>41663.005150462966</v>
      </c>
      <c r="S913">
        <f t="shared" si="60"/>
        <v>2014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8280</v>
      </c>
      <c r="O914" t="s">
        <v>8283</v>
      </c>
      <c r="P914">
        <f t="shared" si="59"/>
        <v>15</v>
      </c>
      <c r="Q914" s="15">
        <f t="shared" si="57"/>
        <v>41194.109340277777</v>
      </c>
      <c r="R914" s="15">
        <f t="shared" si="58"/>
        <v>41254.151006944441</v>
      </c>
      <c r="S914">
        <f t="shared" si="60"/>
        <v>2012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8280</v>
      </c>
      <c r="O915" t="s">
        <v>8283</v>
      </c>
      <c r="P915">
        <f t="shared" si="59"/>
        <v>82.58</v>
      </c>
      <c r="Q915" s="15">
        <f t="shared" si="57"/>
        <v>41004.139108796298</v>
      </c>
      <c r="R915" s="15">
        <f t="shared" si="58"/>
        <v>41034.139108796298</v>
      </c>
      <c r="S915">
        <f t="shared" si="60"/>
        <v>2012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8280</v>
      </c>
      <c r="O916" t="s">
        <v>8283</v>
      </c>
      <c r="P916">
        <f t="shared" si="59"/>
        <v>0</v>
      </c>
      <c r="Q916" s="15">
        <f t="shared" si="57"/>
        <v>41116.763275462967</v>
      </c>
      <c r="R916" s="15">
        <f t="shared" si="58"/>
        <v>41146.763275462967</v>
      </c>
      <c r="S916">
        <f t="shared" si="60"/>
        <v>2012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8280</v>
      </c>
      <c r="O917" t="s">
        <v>8283</v>
      </c>
      <c r="P917">
        <f t="shared" si="59"/>
        <v>41.67</v>
      </c>
      <c r="Q917" s="15">
        <f t="shared" si="57"/>
        <v>40937.679560185185</v>
      </c>
      <c r="R917" s="15">
        <f t="shared" si="58"/>
        <v>40969.207638888889</v>
      </c>
      <c r="S917">
        <f t="shared" si="60"/>
        <v>2012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8280</v>
      </c>
      <c r="O918" t="s">
        <v>8283</v>
      </c>
      <c r="P918">
        <f t="shared" si="59"/>
        <v>0</v>
      </c>
      <c r="Q918" s="15">
        <f t="shared" si="57"/>
        <v>40434.853402777779</v>
      </c>
      <c r="R918" s="15">
        <f t="shared" si="58"/>
        <v>40473.208333333336</v>
      </c>
      <c r="S918">
        <f t="shared" si="60"/>
        <v>2010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8280</v>
      </c>
      <c r="O919" t="s">
        <v>8283</v>
      </c>
      <c r="P919">
        <f t="shared" si="59"/>
        <v>30</v>
      </c>
      <c r="Q919" s="15">
        <f t="shared" si="57"/>
        <v>41802.94363425926</v>
      </c>
      <c r="R919" s="15">
        <f t="shared" si="58"/>
        <v>41834.104166666664</v>
      </c>
      <c r="S919">
        <f t="shared" si="60"/>
        <v>2014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8280</v>
      </c>
      <c r="O920" t="s">
        <v>8283</v>
      </c>
      <c r="P920">
        <f t="shared" si="59"/>
        <v>19.600000000000001</v>
      </c>
      <c r="Q920" s="15">
        <f t="shared" si="57"/>
        <v>41944.916215277779</v>
      </c>
      <c r="R920" s="15">
        <f t="shared" si="58"/>
        <v>41974.957881944443</v>
      </c>
      <c r="S920">
        <f t="shared" si="60"/>
        <v>2014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8280</v>
      </c>
      <c r="O921" t="s">
        <v>8283</v>
      </c>
      <c r="P921">
        <f t="shared" si="59"/>
        <v>100</v>
      </c>
      <c r="Q921" s="15">
        <f t="shared" si="57"/>
        <v>41227.641724537039</v>
      </c>
      <c r="R921" s="15">
        <f t="shared" si="58"/>
        <v>41262.641724537039</v>
      </c>
      <c r="S921">
        <f t="shared" si="60"/>
        <v>2012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8280</v>
      </c>
      <c r="O922" t="s">
        <v>8283</v>
      </c>
      <c r="P922">
        <f t="shared" si="59"/>
        <v>0</v>
      </c>
      <c r="Q922" s="15">
        <f t="shared" si="57"/>
        <v>41562.67155092593</v>
      </c>
      <c r="R922" s="15">
        <f t="shared" si="58"/>
        <v>41592.713217592594</v>
      </c>
      <c r="S922">
        <f t="shared" si="60"/>
        <v>2013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8280</v>
      </c>
      <c r="O923" t="s">
        <v>8283</v>
      </c>
      <c r="P923">
        <f t="shared" si="59"/>
        <v>231.75</v>
      </c>
      <c r="Q923" s="15">
        <f t="shared" si="57"/>
        <v>40847.171018518515</v>
      </c>
      <c r="R923" s="15">
        <f t="shared" si="58"/>
        <v>40889.212685185186</v>
      </c>
      <c r="S923">
        <f t="shared" si="60"/>
        <v>2011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8280</v>
      </c>
      <c r="O924" t="s">
        <v>8283</v>
      </c>
      <c r="P924">
        <f t="shared" si="59"/>
        <v>189.33</v>
      </c>
      <c r="Q924" s="15">
        <f t="shared" si="57"/>
        <v>41878.530011574076</v>
      </c>
      <c r="R924" s="15">
        <f t="shared" si="58"/>
        <v>41913.530011574076</v>
      </c>
      <c r="S924">
        <f t="shared" si="60"/>
        <v>2014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8280</v>
      </c>
      <c r="O925" t="s">
        <v>8283</v>
      </c>
      <c r="P925">
        <f t="shared" si="59"/>
        <v>55</v>
      </c>
      <c r="Q925" s="15">
        <f t="shared" si="57"/>
        <v>41934.959756944445</v>
      </c>
      <c r="R925" s="15">
        <f t="shared" si="58"/>
        <v>41965.001423611116</v>
      </c>
      <c r="S925">
        <f t="shared" si="60"/>
        <v>2014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8280</v>
      </c>
      <c r="O926" t="s">
        <v>8283</v>
      </c>
      <c r="P926">
        <f t="shared" si="59"/>
        <v>21.8</v>
      </c>
      <c r="Q926" s="15">
        <f t="shared" si="57"/>
        <v>41288.942928240744</v>
      </c>
      <c r="R926" s="15">
        <f t="shared" si="58"/>
        <v>41318.942928240744</v>
      </c>
      <c r="S926">
        <f t="shared" si="60"/>
        <v>2013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8280</v>
      </c>
      <c r="O927" t="s">
        <v>8283</v>
      </c>
      <c r="P927">
        <f t="shared" si="59"/>
        <v>32</v>
      </c>
      <c r="Q927" s="15">
        <f t="shared" si="57"/>
        <v>41575.880914351852</v>
      </c>
      <c r="R927" s="15">
        <f t="shared" si="58"/>
        <v>41605.922581018516</v>
      </c>
      <c r="S927">
        <f t="shared" si="60"/>
        <v>2013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8280</v>
      </c>
      <c r="O928" t="s">
        <v>8283</v>
      </c>
      <c r="P928">
        <f t="shared" si="59"/>
        <v>0</v>
      </c>
      <c r="Q928" s="15">
        <f t="shared" si="57"/>
        <v>40338.02002314815</v>
      </c>
      <c r="R928" s="15">
        <f t="shared" si="58"/>
        <v>40367.944444444445</v>
      </c>
      <c r="S928">
        <f t="shared" si="60"/>
        <v>2010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8280</v>
      </c>
      <c r="O929" t="s">
        <v>8283</v>
      </c>
      <c r="P929">
        <f t="shared" si="59"/>
        <v>0</v>
      </c>
      <c r="Q929" s="15">
        <f t="shared" si="57"/>
        <v>41013.822858796295</v>
      </c>
      <c r="R929" s="15">
        <f t="shared" si="58"/>
        <v>41043.822858796295</v>
      </c>
      <c r="S929">
        <f t="shared" si="60"/>
        <v>2012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8280</v>
      </c>
      <c r="O930" t="s">
        <v>8283</v>
      </c>
      <c r="P930">
        <f t="shared" si="59"/>
        <v>56.25</v>
      </c>
      <c r="Q930" s="15">
        <f t="shared" si="57"/>
        <v>41180.86241898148</v>
      </c>
      <c r="R930" s="15">
        <f t="shared" si="58"/>
        <v>41231</v>
      </c>
      <c r="S930">
        <f t="shared" si="60"/>
        <v>2012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8280</v>
      </c>
      <c r="O931" t="s">
        <v>8283</v>
      </c>
      <c r="P931">
        <f t="shared" si="59"/>
        <v>0</v>
      </c>
      <c r="Q931" s="15">
        <f t="shared" si="57"/>
        <v>40978.238067129627</v>
      </c>
      <c r="R931" s="15">
        <f t="shared" si="58"/>
        <v>41008.196400462963</v>
      </c>
      <c r="S931">
        <f t="shared" si="60"/>
        <v>2012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8280</v>
      </c>
      <c r="O932" t="s">
        <v>8283</v>
      </c>
      <c r="P932">
        <f t="shared" si="59"/>
        <v>69</v>
      </c>
      <c r="Q932" s="15">
        <f t="shared" si="57"/>
        <v>40312.915578703702</v>
      </c>
      <c r="R932" s="15">
        <f t="shared" si="58"/>
        <v>40354.897222222222</v>
      </c>
      <c r="S932">
        <f t="shared" si="60"/>
        <v>2010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8280</v>
      </c>
      <c r="O933" t="s">
        <v>8283</v>
      </c>
      <c r="P933">
        <f t="shared" si="59"/>
        <v>18.71</v>
      </c>
      <c r="Q933" s="15">
        <f t="shared" si="57"/>
        <v>41680.359976851854</v>
      </c>
      <c r="R933" s="15">
        <f t="shared" si="58"/>
        <v>41714.916666666664</v>
      </c>
      <c r="S933">
        <f t="shared" si="60"/>
        <v>2014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8280</v>
      </c>
      <c r="O934" t="s">
        <v>8283</v>
      </c>
      <c r="P934">
        <f t="shared" si="59"/>
        <v>46.03</v>
      </c>
      <c r="Q934" s="15">
        <f t="shared" si="57"/>
        <v>41310.969270833331</v>
      </c>
      <c r="R934" s="15">
        <f t="shared" si="58"/>
        <v>41355.927604166667</v>
      </c>
      <c r="S934">
        <f t="shared" si="60"/>
        <v>2013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8280</v>
      </c>
      <c r="O935" t="s">
        <v>8283</v>
      </c>
      <c r="P935">
        <f t="shared" si="59"/>
        <v>60</v>
      </c>
      <c r="Q935" s="15">
        <f t="shared" si="57"/>
        <v>41711.169085648151</v>
      </c>
      <c r="R935" s="15">
        <f t="shared" si="58"/>
        <v>41771.169085648151</v>
      </c>
      <c r="S935">
        <f t="shared" si="60"/>
        <v>2014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8280</v>
      </c>
      <c r="O936" t="s">
        <v>8283</v>
      </c>
      <c r="P936">
        <f t="shared" si="59"/>
        <v>50.67</v>
      </c>
      <c r="Q936" s="15">
        <f t="shared" si="57"/>
        <v>41733.737083333333</v>
      </c>
      <c r="R936" s="15">
        <f t="shared" si="58"/>
        <v>41763.25</v>
      </c>
      <c r="S936">
        <f t="shared" si="60"/>
        <v>2014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8280</v>
      </c>
      <c r="O937" t="s">
        <v>8283</v>
      </c>
      <c r="P937">
        <f t="shared" si="59"/>
        <v>25</v>
      </c>
      <c r="Q937" s="15">
        <f t="shared" si="57"/>
        <v>42368.333668981482</v>
      </c>
      <c r="R937" s="15">
        <f t="shared" si="58"/>
        <v>42398.333668981482</v>
      </c>
      <c r="S937">
        <f t="shared" si="60"/>
        <v>2015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8280</v>
      </c>
      <c r="O938" t="s">
        <v>8283</v>
      </c>
      <c r="P938">
        <f t="shared" si="59"/>
        <v>0</v>
      </c>
      <c r="Q938" s="15">
        <f t="shared" si="57"/>
        <v>40883.024178240739</v>
      </c>
      <c r="R938" s="15">
        <f t="shared" si="58"/>
        <v>40926.833333333336</v>
      </c>
      <c r="S938">
        <f t="shared" si="60"/>
        <v>2011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8280</v>
      </c>
      <c r="O939" t="s">
        <v>8283</v>
      </c>
      <c r="P939">
        <f t="shared" si="59"/>
        <v>20</v>
      </c>
      <c r="Q939" s="15">
        <f t="shared" si="57"/>
        <v>41551.798113425924</v>
      </c>
      <c r="R939" s="15">
        <f t="shared" si="58"/>
        <v>41581.839780092596</v>
      </c>
      <c r="S939">
        <f t="shared" si="60"/>
        <v>2013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8280</v>
      </c>
      <c r="O940" t="s">
        <v>8283</v>
      </c>
      <c r="P940">
        <f t="shared" si="59"/>
        <v>25</v>
      </c>
      <c r="Q940" s="15">
        <f t="shared" si="57"/>
        <v>41124.479722222226</v>
      </c>
      <c r="R940" s="15">
        <f t="shared" si="58"/>
        <v>41154.479722222226</v>
      </c>
      <c r="S940">
        <f t="shared" si="60"/>
        <v>2012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8280</v>
      </c>
      <c r="O941" t="s">
        <v>8283</v>
      </c>
      <c r="P941">
        <f t="shared" si="59"/>
        <v>20</v>
      </c>
      <c r="Q941" s="15">
        <f t="shared" si="57"/>
        <v>41416.763171296298</v>
      </c>
      <c r="R941" s="15">
        <f t="shared" si="58"/>
        <v>41455.831944444442</v>
      </c>
      <c r="S941">
        <f t="shared" si="60"/>
        <v>2013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8274</v>
      </c>
      <c r="O942" t="s">
        <v>8276</v>
      </c>
      <c r="P942">
        <f t="shared" si="59"/>
        <v>110.29</v>
      </c>
      <c r="Q942" s="15">
        <f t="shared" si="57"/>
        <v>42182.008402777778</v>
      </c>
      <c r="R942" s="15">
        <f t="shared" si="58"/>
        <v>42227.008402777778</v>
      </c>
      <c r="S942">
        <f t="shared" si="60"/>
        <v>2015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8274</v>
      </c>
      <c r="O943" t="s">
        <v>8276</v>
      </c>
      <c r="P943">
        <f t="shared" si="59"/>
        <v>37.450000000000003</v>
      </c>
      <c r="Q943" s="15">
        <f t="shared" si="57"/>
        <v>42746.096585648149</v>
      </c>
      <c r="R943" s="15">
        <f t="shared" si="58"/>
        <v>42776.096585648149</v>
      </c>
      <c r="S943">
        <f t="shared" si="60"/>
        <v>2017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8274</v>
      </c>
      <c r="O944" t="s">
        <v>8276</v>
      </c>
      <c r="P944">
        <f t="shared" si="59"/>
        <v>41.75</v>
      </c>
      <c r="Q944" s="15">
        <f t="shared" si="57"/>
        <v>42382.843287037031</v>
      </c>
      <c r="R944" s="15">
        <f t="shared" si="58"/>
        <v>42418.843287037031</v>
      </c>
      <c r="S944">
        <f t="shared" si="60"/>
        <v>2016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8274</v>
      </c>
      <c r="O945" t="s">
        <v>8276</v>
      </c>
      <c r="P945">
        <f t="shared" si="59"/>
        <v>24.08</v>
      </c>
      <c r="Q945" s="15">
        <f t="shared" si="57"/>
        <v>42673.66788194445</v>
      </c>
      <c r="R945" s="15">
        <f t="shared" si="58"/>
        <v>42703.709548611107</v>
      </c>
      <c r="S945">
        <f t="shared" si="60"/>
        <v>2016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8274</v>
      </c>
      <c r="O946" t="s">
        <v>8276</v>
      </c>
      <c r="P946">
        <f t="shared" si="59"/>
        <v>69.41</v>
      </c>
      <c r="Q946" s="15">
        <f t="shared" si="57"/>
        <v>42444.583912037036</v>
      </c>
      <c r="R946" s="15">
        <f t="shared" si="58"/>
        <v>42478.583333333328</v>
      </c>
      <c r="S946">
        <f t="shared" si="60"/>
        <v>2016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8274</v>
      </c>
      <c r="O947" t="s">
        <v>8276</v>
      </c>
      <c r="P947">
        <f t="shared" si="59"/>
        <v>155.25</v>
      </c>
      <c r="Q947" s="15">
        <f t="shared" si="57"/>
        <v>42732.872986111113</v>
      </c>
      <c r="R947" s="15">
        <f t="shared" si="58"/>
        <v>42784.999305555553</v>
      </c>
      <c r="S947">
        <f t="shared" si="60"/>
        <v>2016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8274</v>
      </c>
      <c r="O948" t="s">
        <v>8276</v>
      </c>
      <c r="P948">
        <f t="shared" si="59"/>
        <v>57.2</v>
      </c>
      <c r="Q948" s="15">
        <f t="shared" si="57"/>
        <v>42592.750555555554</v>
      </c>
      <c r="R948" s="15">
        <f t="shared" si="58"/>
        <v>42622.750555555554</v>
      </c>
      <c r="S948">
        <f t="shared" si="60"/>
        <v>2016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8274</v>
      </c>
      <c r="O949" t="s">
        <v>8276</v>
      </c>
      <c r="P949">
        <f t="shared" si="59"/>
        <v>0</v>
      </c>
      <c r="Q949" s="15">
        <f t="shared" si="57"/>
        <v>42491.781319444446</v>
      </c>
      <c r="R949" s="15">
        <f t="shared" si="58"/>
        <v>42551.781319444446</v>
      </c>
      <c r="S949">
        <f t="shared" si="60"/>
        <v>2016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8274</v>
      </c>
      <c r="O950" t="s">
        <v>8276</v>
      </c>
      <c r="P950">
        <f t="shared" si="59"/>
        <v>60</v>
      </c>
      <c r="Q950" s="15">
        <f t="shared" si="57"/>
        <v>42411.828287037039</v>
      </c>
      <c r="R950" s="15">
        <f t="shared" si="58"/>
        <v>42441.828287037039</v>
      </c>
      <c r="S950">
        <f t="shared" si="60"/>
        <v>2016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8274</v>
      </c>
      <c r="O951" t="s">
        <v>8276</v>
      </c>
      <c r="P951">
        <f t="shared" si="59"/>
        <v>39</v>
      </c>
      <c r="Q951" s="15">
        <f t="shared" si="57"/>
        <v>42361.043703703705</v>
      </c>
      <c r="R951" s="15">
        <f t="shared" si="58"/>
        <v>42421.043703703705</v>
      </c>
      <c r="S951">
        <f t="shared" si="60"/>
        <v>2015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8274</v>
      </c>
      <c r="O952" t="s">
        <v>8276</v>
      </c>
      <c r="P952">
        <f t="shared" si="59"/>
        <v>58.42</v>
      </c>
      <c r="Q952" s="15">
        <f t="shared" si="57"/>
        <v>42356.750706018516</v>
      </c>
      <c r="R952" s="15">
        <f t="shared" si="58"/>
        <v>42386.750706018516</v>
      </c>
      <c r="S952">
        <f t="shared" si="60"/>
        <v>2015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8274</v>
      </c>
      <c r="O953" t="s">
        <v>8276</v>
      </c>
      <c r="P953">
        <f t="shared" si="59"/>
        <v>158.63999999999999</v>
      </c>
      <c r="Q953" s="15">
        <f t="shared" si="57"/>
        <v>42480.653611111105</v>
      </c>
      <c r="R953" s="15">
        <f t="shared" si="58"/>
        <v>42525.653611111105</v>
      </c>
      <c r="S953">
        <f t="shared" si="60"/>
        <v>2016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8274</v>
      </c>
      <c r="O954" t="s">
        <v>8276</v>
      </c>
      <c r="P954">
        <f t="shared" si="59"/>
        <v>99.86</v>
      </c>
      <c r="Q954" s="15">
        <f t="shared" si="57"/>
        <v>42662.613564814819</v>
      </c>
      <c r="R954" s="15">
        <f t="shared" si="58"/>
        <v>42692.655231481483</v>
      </c>
      <c r="S954">
        <f t="shared" si="60"/>
        <v>2016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8274</v>
      </c>
      <c r="O955" t="s">
        <v>8276</v>
      </c>
      <c r="P955">
        <f t="shared" si="59"/>
        <v>25.2</v>
      </c>
      <c r="Q955" s="15">
        <f t="shared" si="57"/>
        <v>41999.164340277777</v>
      </c>
      <c r="R955" s="15">
        <f t="shared" si="58"/>
        <v>42029.164340277777</v>
      </c>
      <c r="S955">
        <f t="shared" si="60"/>
        <v>2014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8274</v>
      </c>
      <c r="O956" t="s">
        <v>8276</v>
      </c>
      <c r="P956">
        <f t="shared" si="59"/>
        <v>89.19</v>
      </c>
      <c r="Q956" s="15">
        <f t="shared" si="57"/>
        <v>42194.833784722221</v>
      </c>
      <c r="R956" s="15">
        <f t="shared" si="58"/>
        <v>42236.833784722221</v>
      </c>
      <c r="S956">
        <f t="shared" si="60"/>
        <v>2015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8274</v>
      </c>
      <c r="O957" t="s">
        <v>8276</v>
      </c>
      <c r="P957">
        <f t="shared" si="59"/>
        <v>182.62</v>
      </c>
      <c r="Q957" s="15">
        <f t="shared" si="57"/>
        <v>42586.295138888891</v>
      </c>
      <c r="R957" s="15">
        <f t="shared" si="58"/>
        <v>42626.295138888891</v>
      </c>
      <c r="S957">
        <f t="shared" si="60"/>
        <v>2016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8274</v>
      </c>
      <c r="O958" t="s">
        <v>8276</v>
      </c>
      <c r="P958">
        <f t="shared" si="59"/>
        <v>50.65</v>
      </c>
      <c r="Q958" s="15">
        <f t="shared" si="57"/>
        <v>42060.913877314815</v>
      </c>
      <c r="R958" s="15">
        <f t="shared" si="58"/>
        <v>42120.872210648144</v>
      </c>
      <c r="S958">
        <f t="shared" si="60"/>
        <v>2015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8274</v>
      </c>
      <c r="O959" t="s">
        <v>8276</v>
      </c>
      <c r="P959">
        <f t="shared" si="59"/>
        <v>33.29</v>
      </c>
      <c r="Q959" s="15">
        <f t="shared" si="57"/>
        <v>42660.552465277782</v>
      </c>
      <c r="R959" s="15">
        <f t="shared" si="58"/>
        <v>42691.594131944439</v>
      </c>
      <c r="S959">
        <f t="shared" si="60"/>
        <v>2016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8274</v>
      </c>
      <c r="O960" t="s">
        <v>8276</v>
      </c>
      <c r="P960">
        <f t="shared" si="59"/>
        <v>51.82</v>
      </c>
      <c r="Q960" s="15">
        <f t="shared" si="57"/>
        <v>42082.802812499998</v>
      </c>
      <c r="R960" s="15">
        <f t="shared" si="58"/>
        <v>42104.207638888889</v>
      </c>
      <c r="S960">
        <f t="shared" si="60"/>
        <v>2015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8274</v>
      </c>
      <c r="O961" t="s">
        <v>8276</v>
      </c>
      <c r="P961">
        <f t="shared" si="59"/>
        <v>113.63</v>
      </c>
      <c r="Q961" s="15">
        <f t="shared" si="57"/>
        <v>41993.174363425926</v>
      </c>
      <c r="R961" s="15">
        <f t="shared" si="58"/>
        <v>42023.174363425926</v>
      </c>
      <c r="S961">
        <f t="shared" si="60"/>
        <v>2014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8274</v>
      </c>
      <c r="O962" t="s">
        <v>8276</v>
      </c>
      <c r="P962">
        <f t="shared" si="59"/>
        <v>136.46</v>
      </c>
      <c r="Q962" s="15">
        <f t="shared" ref="Q962:Q1025" si="61">(((J962/60)/60)/24+(DATE(1970,1,1)))</f>
        <v>42766.626793981486</v>
      </c>
      <c r="R962" s="15">
        <f t="shared" ref="R962:R1025" si="62">(((I962/60)/60)/24)+DATE(1970,1,1)</f>
        <v>42808.585127314815</v>
      </c>
      <c r="S962">
        <f t="shared" si="60"/>
        <v>2017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8274</v>
      </c>
      <c r="O963" t="s">
        <v>8276</v>
      </c>
      <c r="P963">
        <f t="shared" ref="P963:P1026" si="63">IFERROR(ROUND(E963/L963,2),0)</f>
        <v>364.35</v>
      </c>
      <c r="Q963" s="15">
        <f t="shared" si="61"/>
        <v>42740.693692129629</v>
      </c>
      <c r="R963" s="15">
        <f t="shared" si="62"/>
        <v>42786.791666666672</v>
      </c>
      <c r="S963">
        <f t="shared" ref="S963:S1026" si="64">YEAR(Q963)</f>
        <v>2017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8274</v>
      </c>
      <c r="O964" t="s">
        <v>8276</v>
      </c>
      <c r="P964">
        <f t="shared" si="63"/>
        <v>19.239999999999998</v>
      </c>
      <c r="Q964" s="15">
        <f t="shared" si="61"/>
        <v>42373.712418981479</v>
      </c>
      <c r="R964" s="15">
        <f t="shared" si="62"/>
        <v>42411.712418981479</v>
      </c>
      <c r="S964">
        <f t="shared" si="64"/>
        <v>2016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8274</v>
      </c>
      <c r="O965" t="s">
        <v>8276</v>
      </c>
      <c r="P965">
        <f t="shared" si="63"/>
        <v>41.89</v>
      </c>
      <c r="Q965" s="15">
        <f t="shared" si="61"/>
        <v>42625.635636574079</v>
      </c>
      <c r="R965" s="15">
        <f t="shared" si="62"/>
        <v>42660.635636574079</v>
      </c>
      <c r="S965">
        <f t="shared" si="64"/>
        <v>2016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8274</v>
      </c>
      <c r="O966" t="s">
        <v>8276</v>
      </c>
      <c r="P966">
        <f t="shared" si="63"/>
        <v>30.31</v>
      </c>
      <c r="Q966" s="15">
        <f t="shared" si="61"/>
        <v>42208.628692129627</v>
      </c>
      <c r="R966" s="15">
        <f t="shared" si="62"/>
        <v>42248.628692129627</v>
      </c>
      <c r="S966">
        <f t="shared" si="64"/>
        <v>2015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8274</v>
      </c>
      <c r="O967" t="s">
        <v>8276</v>
      </c>
      <c r="P967">
        <f t="shared" si="63"/>
        <v>49.67</v>
      </c>
      <c r="Q967" s="15">
        <f t="shared" si="61"/>
        <v>42637.016736111109</v>
      </c>
      <c r="R967" s="15">
        <f t="shared" si="62"/>
        <v>42669.165972222225</v>
      </c>
      <c r="S967">
        <f t="shared" si="64"/>
        <v>2016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8274</v>
      </c>
      <c r="O968" t="s">
        <v>8276</v>
      </c>
      <c r="P968">
        <f t="shared" si="63"/>
        <v>59.2</v>
      </c>
      <c r="Q968" s="15">
        <f t="shared" si="61"/>
        <v>42619.635787037041</v>
      </c>
      <c r="R968" s="15">
        <f t="shared" si="62"/>
        <v>42649.635787037041</v>
      </c>
      <c r="S968">
        <f t="shared" si="64"/>
        <v>2016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8274</v>
      </c>
      <c r="O969" t="s">
        <v>8276</v>
      </c>
      <c r="P969">
        <f t="shared" si="63"/>
        <v>43.98</v>
      </c>
      <c r="Q969" s="15">
        <f t="shared" si="61"/>
        <v>42422.254328703704</v>
      </c>
      <c r="R969" s="15">
        <f t="shared" si="62"/>
        <v>42482.21266203704</v>
      </c>
      <c r="S969">
        <f t="shared" si="64"/>
        <v>2016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8274</v>
      </c>
      <c r="O970" t="s">
        <v>8276</v>
      </c>
      <c r="P970">
        <f t="shared" si="63"/>
        <v>26.5</v>
      </c>
      <c r="Q970" s="15">
        <f t="shared" si="61"/>
        <v>41836.847615740742</v>
      </c>
      <c r="R970" s="15">
        <f t="shared" si="62"/>
        <v>41866.847615740742</v>
      </c>
      <c r="S970">
        <f t="shared" si="64"/>
        <v>2014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8274</v>
      </c>
      <c r="O971" t="s">
        <v>8276</v>
      </c>
      <c r="P971">
        <f t="shared" si="63"/>
        <v>1272.73</v>
      </c>
      <c r="Q971" s="15">
        <f t="shared" si="61"/>
        <v>42742.30332175926</v>
      </c>
      <c r="R971" s="15">
        <f t="shared" si="62"/>
        <v>42775.30332175926</v>
      </c>
      <c r="S971">
        <f t="shared" si="64"/>
        <v>2017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8274</v>
      </c>
      <c r="O972" t="s">
        <v>8276</v>
      </c>
      <c r="P972">
        <f t="shared" si="63"/>
        <v>164</v>
      </c>
      <c r="Q972" s="15">
        <f t="shared" si="61"/>
        <v>42721.220520833333</v>
      </c>
      <c r="R972" s="15">
        <f t="shared" si="62"/>
        <v>42758.207638888889</v>
      </c>
      <c r="S972">
        <f t="shared" si="64"/>
        <v>2016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8274</v>
      </c>
      <c r="O973" t="s">
        <v>8276</v>
      </c>
      <c r="P973">
        <f t="shared" si="63"/>
        <v>45.2</v>
      </c>
      <c r="Q973" s="15">
        <f t="shared" si="61"/>
        <v>42111.709027777775</v>
      </c>
      <c r="R973" s="15">
        <f t="shared" si="62"/>
        <v>42156.709027777775</v>
      </c>
      <c r="S973">
        <f t="shared" si="64"/>
        <v>2015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8274</v>
      </c>
      <c r="O974" t="s">
        <v>8276</v>
      </c>
      <c r="P974">
        <f t="shared" si="63"/>
        <v>153.88999999999999</v>
      </c>
      <c r="Q974" s="15">
        <f t="shared" si="61"/>
        <v>41856.865717592591</v>
      </c>
      <c r="R974" s="15">
        <f t="shared" si="62"/>
        <v>41886.290972222225</v>
      </c>
      <c r="S974">
        <f t="shared" si="64"/>
        <v>2014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8274</v>
      </c>
      <c r="O975" t="s">
        <v>8276</v>
      </c>
      <c r="P975">
        <f t="shared" si="63"/>
        <v>51.38</v>
      </c>
      <c r="Q975" s="15">
        <f t="shared" si="61"/>
        <v>42257.014965277776</v>
      </c>
      <c r="R975" s="15">
        <f t="shared" si="62"/>
        <v>42317.056631944448</v>
      </c>
      <c r="S975">
        <f t="shared" si="64"/>
        <v>2015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8274</v>
      </c>
      <c r="O976" t="s">
        <v>8276</v>
      </c>
      <c r="P976">
        <f t="shared" si="63"/>
        <v>93.33</v>
      </c>
      <c r="Q976" s="15">
        <f t="shared" si="61"/>
        <v>42424.749490740738</v>
      </c>
      <c r="R976" s="15">
        <f t="shared" si="62"/>
        <v>42454.707824074074</v>
      </c>
      <c r="S976">
        <f t="shared" si="64"/>
        <v>2016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8274</v>
      </c>
      <c r="O977" t="s">
        <v>8276</v>
      </c>
      <c r="P977">
        <f t="shared" si="63"/>
        <v>108.63</v>
      </c>
      <c r="Q977" s="15">
        <f t="shared" si="61"/>
        <v>42489.696585648147</v>
      </c>
      <c r="R977" s="15">
        <f t="shared" si="62"/>
        <v>42549.696585648147</v>
      </c>
      <c r="S977">
        <f t="shared" si="64"/>
        <v>2016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8274</v>
      </c>
      <c r="O978" t="s">
        <v>8276</v>
      </c>
      <c r="P978">
        <f t="shared" si="63"/>
        <v>160.5</v>
      </c>
      <c r="Q978" s="15">
        <f t="shared" si="61"/>
        <v>42185.058993055558</v>
      </c>
      <c r="R978" s="15">
        <f t="shared" si="62"/>
        <v>42230.058993055558</v>
      </c>
      <c r="S978">
        <f t="shared" si="64"/>
        <v>2015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8274</v>
      </c>
      <c r="O979" t="s">
        <v>8276</v>
      </c>
      <c r="P979">
        <f t="shared" si="63"/>
        <v>75.75</v>
      </c>
      <c r="Q979" s="15">
        <f t="shared" si="61"/>
        <v>42391.942094907412</v>
      </c>
      <c r="R979" s="15">
        <f t="shared" si="62"/>
        <v>42421.942094907412</v>
      </c>
      <c r="S979">
        <f t="shared" si="64"/>
        <v>2016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8274</v>
      </c>
      <c r="O980" t="s">
        <v>8276</v>
      </c>
      <c r="P980">
        <f t="shared" si="63"/>
        <v>790.84</v>
      </c>
      <c r="Q980" s="15">
        <f t="shared" si="61"/>
        <v>42395.309039351851</v>
      </c>
      <c r="R980" s="15">
        <f t="shared" si="62"/>
        <v>42425.309039351851</v>
      </c>
      <c r="S980">
        <f t="shared" si="64"/>
        <v>2016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8274</v>
      </c>
      <c r="O981" t="s">
        <v>8276</v>
      </c>
      <c r="P981">
        <f t="shared" si="63"/>
        <v>301.94</v>
      </c>
      <c r="Q981" s="15">
        <f t="shared" si="61"/>
        <v>42506.416990740734</v>
      </c>
      <c r="R981" s="15">
        <f t="shared" si="62"/>
        <v>42541.790972222225</v>
      </c>
      <c r="S981">
        <f t="shared" si="64"/>
        <v>2016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8274</v>
      </c>
      <c r="O982" t="s">
        <v>8276</v>
      </c>
      <c r="P982">
        <f t="shared" si="63"/>
        <v>47.94</v>
      </c>
      <c r="Q982" s="15">
        <f t="shared" si="61"/>
        <v>41928.904189814813</v>
      </c>
      <c r="R982" s="15">
        <f t="shared" si="62"/>
        <v>41973.945856481485</v>
      </c>
      <c r="S982">
        <f t="shared" si="64"/>
        <v>2014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8274</v>
      </c>
      <c r="O983" t="s">
        <v>8276</v>
      </c>
      <c r="P983">
        <f t="shared" si="63"/>
        <v>2.75</v>
      </c>
      <c r="Q983" s="15">
        <f t="shared" si="61"/>
        <v>41830.947013888886</v>
      </c>
      <c r="R983" s="15">
        <f t="shared" si="62"/>
        <v>41860.947013888886</v>
      </c>
      <c r="S983">
        <f t="shared" si="64"/>
        <v>2014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8274</v>
      </c>
      <c r="O984" t="s">
        <v>8276</v>
      </c>
      <c r="P984">
        <f t="shared" si="63"/>
        <v>1</v>
      </c>
      <c r="Q984" s="15">
        <f t="shared" si="61"/>
        <v>42615.753310185188</v>
      </c>
      <c r="R984" s="15">
        <f t="shared" si="62"/>
        <v>42645.753310185188</v>
      </c>
      <c r="S984">
        <f t="shared" si="64"/>
        <v>2016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8274</v>
      </c>
      <c r="O985" t="s">
        <v>8276</v>
      </c>
      <c r="P985">
        <f t="shared" si="63"/>
        <v>171.79</v>
      </c>
      <c r="Q985" s="15">
        <f t="shared" si="61"/>
        <v>42574.667650462965</v>
      </c>
      <c r="R985" s="15">
        <f t="shared" si="62"/>
        <v>42605.870833333334</v>
      </c>
      <c r="S985">
        <f t="shared" si="64"/>
        <v>2016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8274</v>
      </c>
      <c r="O986" t="s">
        <v>8276</v>
      </c>
      <c r="P986">
        <f t="shared" si="63"/>
        <v>35.33</v>
      </c>
      <c r="Q986" s="15">
        <f t="shared" si="61"/>
        <v>42061.11583333333</v>
      </c>
      <c r="R986" s="15">
        <f t="shared" si="62"/>
        <v>42091.074166666673</v>
      </c>
      <c r="S986">
        <f t="shared" si="64"/>
        <v>2015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8274</v>
      </c>
      <c r="O987" t="s">
        <v>8276</v>
      </c>
      <c r="P987">
        <f t="shared" si="63"/>
        <v>82.09</v>
      </c>
      <c r="Q987" s="15">
        <f t="shared" si="61"/>
        <v>42339.967708333337</v>
      </c>
      <c r="R987" s="15">
        <f t="shared" si="62"/>
        <v>42369.958333333328</v>
      </c>
      <c r="S987">
        <f t="shared" si="64"/>
        <v>2015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8274</v>
      </c>
      <c r="O988" t="s">
        <v>8276</v>
      </c>
      <c r="P988">
        <f t="shared" si="63"/>
        <v>110.87</v>
      </c>
      <c r="Q988" s="15">
        <f t="shared" si="61"/>
        <v>42324.767361111109</v>
      </c>
      <c r="R988" s="15">
        <f t="shared" si="62"/>
        <v>42379</v>
      </c>
      <c r="S988">
        <f t="shared" si="64"/>
        <v>2015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8274</v>
      </c>
      <c r="O989" t="s">
        <v>8276</v>
      </c>
      <c r="P989">
        <f t="shared" si="63"/>
        <v>161.22</v>
      </c>
      <c r="Q989" s="15">
        <f t="shared" si="61"/>
        <v>41773.294560185182</v>
      </c>
      <c r="R989" s="15">
        <f t="shared" si="62"/>
        <v>41813.294560185182</v>
      </c>
      <c r="S989">
        <f t="shared" si="64"/>
        <v>2014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8274</v>
      </c>
      <c r="O990" t="s">
        <v>8276</v>
      </c>
      <c r="P990">
        <f t="shared" si="63"/>
        <v>0</v>
      </c>
      <c r="Q990" s="15">
        <f t="shared" si="61"/>
        <v>42614.356770833328</v>
      </c>
      <c r="R990" s="15">
        <f t="shared" si="62"/>
        <v>42644.356770833328</v>
      </c>
      <c r="S990">
        <f t="shared" si="64"/>
        <v>2016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8274</v>
      </c>
      <c r="O991" t="s">
        <v>8276</v>
      </c>
      <c r="P991">
        <f t="shared" si="63"/>
        <v>52.41</v>
      </c>
      <c r="Q991" s="15">
        <f t="shared" si="61"/>
        <v>42611.933969907404</v>
      </c>
      <c r="R991" s="15">
        <f t="shared" si="62"/>
        <v>42641.933969907404</v>
      </c>
      <c r="S991">
        <f t="shared" si="64"/>
        <v>2016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8274</v>
      </c>
      <c r="O992" t="s">
        <v>8276</v>
      </c>
      <c r="P992">
        <f t="shared" si="63"/>
        <v>13</v>
      </c>
      <c r="Q992" s="15">
        <f t="shared" si="61"/>
        <v>41855.784305555557</v>
      </c>
      <c r="R992" s="15">
        <f t="shared" si="62"/>
        <v>41885.784305555557</v>
      </c>
      <c r="S992">
        <f t="shared" si="64"/>
        <v>2014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8274</v>
      </c>
      <c r="O993" t="s">
        <v>8276</v>
      </c>
      <c r="P993">
        <f t="shared" si="63"/>
        <v>30.29</v>
      </c>
      <c r="Q993" s="15">
        <f t="shared" si="61"/>
        <v>42538.75680555556</v>
      </c>
      <c r="R993" s="15">
        <f t="shared" si="62"/>
        <v>42563.785416666666</v>
      </c>
      <c r="S993">
        <f t="shared" si="64"/>
        <v>2016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8274</v>
      </c>
      <c r="O994" t="s">
        <v>8276</v>
      </c>
      <c r="P994">
        <f t="shared" si="63"/>
        <v>116.75</v>
      </c>
      <c r="Q994" s="15">
        <f t="shared" si="61"/>
        <v>42437.924988425926</v>
      </c>
      <c r="R994" s="15">
        <f t="shared" si="62"/>
        <v>42497.883321759262</v>
      </c>
      <c r="S994">
        <f t="shared" si="64"/>
        <v>2016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8274</v>
      </c>
      <c r="O995" t="s">
        <v>8276</v>
      </c>
      <c r="P995">
        <f t="shared" si="63"/>
        <v>89.6</v>
      </c>
      <c r="Q995" s="15">
        <f t="shared" si="61"/>
        <v>42652.964907407411</v>
      </c>
      <c r="R995" s="15">
        <f t="shared" si="62"/>
        <v>42686.208333333328</v>
      </c>
      <c r="S995">
        <f t="shared" si="64"/>
        <v>2016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8274</v>
      </c>
      <c r="O996" t="s">
        <v>8276</v>
      </c>
      <c r="P996">
        <f t="shared" si="63"/>
        <v>424.45</v>
      </c>
      <c r="Q996" s="15">
        <f t="shared" si="61"/>
        <v>41921.263078703705</v>
      </c>
      <c r="R996" s="15">
        <f t="shared" si="62"/>
        <v>41973.957638888889</v>
      </c>
      <c r="S996">
        <f t="shared" si="64"/>
        <v>2014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8274</v>
      </c>
      <c r="O997" t="s">
        <v>8276</v>
      </c>
      <c r="P997">
        <f t="shared" si="63"/>
        <v>80.67</v>
      </c>
      <c r="Q997" s="15">
        <f t="shared" si="61"/>
        <v>41947.940740740742</v>
      </c>
      <c r="R997" s="15">
        <f t="shared" si="62"/>
        <v>41972.666666666672</v>
      </c>
      <c r="S997">
        <f t="shared" si="64"/>
        <v>2014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8274</v>
      </c>
      <c r="O998" t="s">
        <v>8276</v>
      </c>
      <c r="P998">
        <f t="shared" si="63"/>
        <v>13</v>
      </c>
      <c r="Q998" s="15">
        <f t="shared" si="61"/>
        <v>41817.866435185184</v>
      </c>
      <c r="R998" s="15">
        <f t="shared" si="62"/>
        <v>41847.643750000003</v>
      </c>
      <c r="S998">
        <f t="shared" si="64"/>
        <v>2014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8274</v>
      </c>
      <c r="O999" t="s">
        <v>8276</v>
      </c>
      <c r="P999">
        <f t="shared" si="63"/>
        <v>8.1300000000000008</v>
      </c>
      <c r="Q999" s="15">
        <f t="shared" si="61"/>
        <v>41941.10297453704</v>
      </c>
      <c r="R999" s="15">
        <f t="shared" si="62"/>
        <v>41971.144641203704</v>
      </c>
      <c r="S999">
        <f t="shared" si="64"/>
        <v>2014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8274</v>
      </c>
      <c r="O1000" t="s">
        <v>8276</v>
      </c>
      <c r="P1000">
        <f t="shared" si="63"/>
        <v>153.43</v>
      </c>
      <c r="Q1000" s="15">
        <f t="shared" si="61"/>
        <v>42282.168993055559</v>
      </c>
      <c r="R1000" s="15">
        <f t="shared" si="62"/>
        <v>42327.210659722223</v>
      </c>
      <c r="S1000">
        <f t="shared" si="64"/>
        <v>2015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8274</v>
      </c>
      <c r="O1001" t="s">
        <v>8276</v>
      </c>
      <c r="P1001">
        <f t="shared" si="63"/>
        <v>292.08</v>
      </c>
      <c r="Q1001" s="15">
        <f t="shared" si="61"/>
        <v>41926.29965277778</v>
      </c>
      <c r="R1001" s="15">
        <f t="shared" si="62"/>
        <v>41956.334722222222</v>
      </c>
      <c r="S1001">
        <f t="shared" si="64"/>
        <v>2014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8274</v>
      </c>
      <c r="O1002" t="s">
        <v>8276</v>
      </c>
      <c r="P1002">
        <f t="shared" si="63"/>
        <v>3304</v>
      </c>
      <c r="Q1002" s="15">
        <f t="shared" si="61"/>
        <v>42749.059722222228</v>
      </c>
      <c r="R1002" s="15">
        <f t="shared" si="62"/>
        <v>42809.018055555556</v>
      </c>
      <c r="S1002">
        <f t="shared" si="64"/>
        <v>2017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8274</v>
      </c>
      <c r="O1003" t="s">
        <v>8276</v>
      </c>
      <c r="P1003">
        <f t="shared" si="63"/>
        <v>1300</v>
      </c>
      <c r="Q1003" s="15">
        <f t="shared" si="61"/>
        <v>42720.720057870371</v>
      </c>
      <c r="R1003" s="15">
        <f t="shared" si="62"/>
        <v>42765.720057870371</v>
      </c>
      <c r="S1003">
        <f t="shared" si="64"/>
        <v>2016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8274</v>
      </c>
      <c r="O1004" t="s">
        <v>8276</v>
      </c>
      <c r="P1004">
        <f t="shared" si="63"/>
        <v>134.55000000000001</v>
      </c>
      <c r="Q1004" s="15">
        <f t="shared" si="61"/>
        <v>42325.684189814812</v>
      </c>
      <c r="R1004" s="15">
        <f t="shared" si="62"/>
        <v>42355.249305555553</v>
      </c>
      <c r="S1004">
        <f t="shared" si="64"/>
        <v>2015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8274</v>
      </c>
      <c r="O1005" t="s">
        <v>8276</v>
      </c>
      <c r="P1005">
        <f t="shared" si="63"/>
        <v>214.07</v>
      </c>
      <c r="Q1005" s="15">
        <f t="shared" si="61"/>
        <v>42780.709039351852</v>
      </c>
      <c r="R1005" s="15">
        <f t="shared" si="62"/>
        <v>42810.667372685188</v>
      </c>
      <c r="S1005">
        <f t="shared" si="64"/>
        <v>2017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8274</v>
      </c>
      <c r="O1006" t="s">
        <v>8276</v>
      </c>
      <c r="P1006">
        <f t="shared" si="63"/>
        <v>216.34</v>
      </c>
      <c r="Q1006" s="15">
        <f t="shared" si="61"/>
        <v>42388.708645833336</v>
      </c>
      <c r="R1006" s="15">
        <f t="shared" si="62"/>
        <v>42418.708645833336</v>
      </c>
      <c r="S1006">
        <f t="shared" si="64"/>
        <v>2016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8274</v>
      </c>
      <c r="O1007" t="s">
        <v>8276</v>
      </c>
      <c r="P1007">
        <f t="shared" si="63"/>
        <v>932.31</v>
      </c>
      <c r="Q1007" s="15">
        <f t="shared" si="61"/>
        <v>42276.624803240738</v>
      </c>
      <c r="R1007" s="15">
        <f t="shared" si="62"/>
        <v>42307.624803240738</v>
      </c>
      <c r="S1007">
        <f t="shared" si="64"/>
        <v>2015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8274</v>
      </c>
      <c r="O1008" t="s">
        <v>8276</v>
      </c>
      <c r="P1008">
        <f t="shared" si="63"/>
        <v>29.25</v>
      </c>
      <c r="Q1008" s="15">
        <f t="shared" si="61"/>
        <v>41977.040185185186</v>
      </c>
      <c r="R1008" s="15">
        <f t="shared" si="62"/>
        <v>41985.299305555556</v>
      </c>
      <c r="S1008">
        <f t="shared" si="64"/>
        <v>2014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8274</v>
      </c>
      <c r="O1009" t="s">
        <v>8276</v>
      </c>
      <c r="P1009">
        <f t="shared" si="63"/>
        <v>174.95</v>
      </c>
      <c r="Q1009" s="15">
        <f t="shared" si="61"/>
        <v>42676.583599537036</v>
      </c>
      <c r="R1009" s="15">
        <f t="shared" si="62"/>
        <v>42718.6252662037</v>
      </c>
      <c r="S1009">
        <f t="shared" si="64"/>
        <v>2016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8274</v>
      </c>
      <c r="O1010" t="s">
        <v>8276</v>
      </c>
      <c r="P1010">
        <f t="shared" si="63"/>
        <v>250</v>
      </c>
      <c r="Q1010" s="15">
        <f t="shared" si="61"/>
        <v>42702.809201388889</v>
      </c>
      <c r="R1010" s="15">
        <f t="shared" si="62"/>
        <v>42732.809201388889</v>
      </c>
      <c r="S1010">
        <f t="shared" si="64"/>
        <v>2016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8274</v>
      </c>
      <c r="O1011" t="s">
        <v>8276</v>
      </c>
      <c r="P1011">
        <f t="shared" si="63"/>
        <v>65</v>
      </c>
      <c r="Q1011" s="15">
        <f t="shared" si="61"/>
        <v>42510.604699074072</v>
      </c>
      <c r="R1011" s="15">
        <f t="shared" si="62"/>
        <v>42540.604699074072</v>
      </c>
      <c r="S1011">
        <f t="shared" si="64"/>
        <v>2016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8274</v>
      </c>
      <c r="O1012" t="s">
        <v>8276</v>
      </c>
      <c r="P1012">
        <f t="shared" si="63"/>
        <v>55</v>
      </c>
      <c r="Q1012" s="15">
        <f t="shared" si="61"/>
        <v>42561.829421296294</v>
      </c>
      <c r="R1012" s="15">
        <f t="shared" si="62"/>
        <v>42618.124305555553</v>
      </c>
      <c r="S1012">
        <f t="shared" si="64"/>
        <v>2016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8274</v>
      </c>
      <c r="O1013" t="s">
        <v>8276</v>
      </c>
      <c r="P1013">
        <f t="shared" si="63"/>
        <v>75</v>
      </c>
      <c r="Q1013" s="15">
        <f t="shared" si="61"/>
        <v>41946.898090277777</v>
      </c>
      <c r="R1013" s="15">
        <f t="shared" si="62"/>
        <v>41991.898090277777</v>
      </c>
      <c r="S1013">
        <f t="shared" si="64"/>
        <v>2014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8274</v>
      </c>
      <c r="O1014" t="s">
        <v>8276</v>
      </c>
      <c r="P1014">
        <f t="shared" si="63"/>
        <v>1389.36</v>
      </c>
      <c r="Q1014" s="15">
        <f t="shared" si="61"/>
        <v>42714.440416666665</v>
      </c>
      <c r="R1014" s="15">
        <f t="shared" si="62"/>
        <v>42759.440416666665</v>
      </c>
      <c r="S1014">
        <f t="shared" si="64"/>
        <v>2016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8274</v>
      </c>
      <c r="O1015" t="s">
        <v>8276</v>
      </c>
      <c r="P1015">
        <f t="shared" si="63"/>
        <v>95.91</v>
      </c>
      <c r="Q1015" s="15">
        <f t="shared" si="61"/>
        <v>42339.833981481483</v>
      </c>
      <c r="R1015" s="15">
        <f t="shared" si="62"/>
        <v>42367.833333333328</v>
      </c>
      <c r="S1015">
        <f t="shared" si="64"/>
        <v>2015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8274</v>
      </c>
      <c r="O1016" t="s">
        <v>8276</v>
      </c>
      <c r="P1016">
        <f t="shared" si="63"/>
        <v>191.25</v>
      </c>
      <c r="Q1016" s="15">
        <f t="shared" si="61"/>
        <v>41955.002488425926</v>
      </c>
      <c r="R1016" s="15">
        <f t="shared" si="62"/>
        <v>42005.002488425926</v>
      </c>
      <c r="S1016">
        <f t="shared" si="64"/>
        <v>2014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8274</v>
      </c>
      <c r="O1017" t="s">
        <v>8276</v>
      </c>
      <c r="P1017">
        <f t="shared" si="63"/>
        <v>40</v>
      </c>
      <c r="Q1017" s="15">
        <f t="shared" si="61"/>
        <v>42303.878414351857</v>
      </c>
      <c r="R1017" s="15">
        <f t="shared" si="62"/>
        <v>42333.920081018514</v>
      </c>
      <c r="S1017">
        <f t="shared" si="64"/>
        <v>2015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8274</v>
      </c>
      <c r="O1018" t="s">
        <v>8276</v>
      </c>
      <c r="P1018">
        <f t="shared" si="63"/>
        <v>74.790000000000006</v>
      </c>
      <c r="Q1018" s="15">
        <f t="shared" si="61"/>
        <v>42422.107129629629</v>
      </c>
      <c r="R1018" s="15">
        <f t="shared" si="62"/>
        <v>42467.065462962957</v>
      </c>
      <c r="S1018">
        <f t="shared" si="64"/>
        <v>2016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8274</v>
      </c>
      <c r="O1019" t="s">
        <v>8276</v>
      </c>
      <c r="P1019">
        <f t="shared" si="63"/>
        <v>161.12</v>
      </c>
      <c r="Q1019" s="15">
        <f t="shared" si="61"/>
        <v>42289.675173611111</v>
      </c>
      <c r="R1019" s="15">
        <f t="shared" si="62"/>
        <v>42329.716840277775</v>
      </c>
      <c r="S1019">
        <f t="shared" si="64"/>
        <v>2015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8274</v>
      </c>
      <c r="O1020" t="s">
        <v>8276</v>
      </c>
      <c r="P1020">
        <f t="shared" si="63"/>
        <v>88.71</v>
      </c>
      <c r="Q1020" s="15">
        <f t="shared" si="61"/>
        <v>42535.492280092592</v>
      </c>
      <c r="R1020" s="15">
        <f t="shared" si="62"/>
        <v>42565.492280092592</v>
      </c>
      <c r="S1020">
        <f t="shared" si="64"/>
        <v>2016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8274</v>
      </c>
      <c r="O1021" t="s">
        <v>8276</v>
      </c>
      <c r="P1021">
        <f t="shared" si="63"/>
        <v>53.25</v>
      </c>
      <c r="Q1021" s="15">
        <f t="shared" si="61"/>
        <v>42009.973946759259</v>
      </c>
      <c r="R1021" s="15">
        <f t="shared" si="62"/>
        <v>42039.973946759259</v>
      </c>
      <c r="S1021">
        <f t="shared" si="64"/>
        <v>2015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8280</v>
      </c>
      <c r="O1022" t="s">
        <v>8285</v>
      </c>
      <c r="P1022">
        <f t="shared" si="63"/>
        <v>106.2</v>
      </c>
      <c r="Q1022" s="15">
        <f t="shared" si="61"/>
        <v>42127.069548611107</v>
      </c>
      <c r="R1022" s="15">
        <f t="shared" si="62"/>
        <v>42157.032638888893</v>
      </c>
      <c r="S1022">
        <f t="shared" si="64"/>
        <v>2015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8280</v>
      </c>
      <c r="O1023" t="s">
        <v>8285</v>
      </c>
      <c r="P1023">
        <f t="shared" si="63"/>
        <v>22.08</v>
      </c>
      <c r="Q1023" s="15">
        <f t="shared" si="61"/>
        <v>42271.251979166671</v>
      </c>
      <c r="R1023" s="15">
        <f t="shared" si="62"/>
        <v>42294.166666666672</v>
      </c>
      <c r="S1023">
        <f t="shared" si="64"/>
        <v>2015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8280</v>
      </c>
      <c r="O1024" t="s">
        <v>8285</v>
      </c>
      <c r="P1024">
        <f t="shared" si="63"/>
        <v>31.05</v>
      </c>
      <c r="Q1024" s="15">
        <f t="shared" si="61"/>
        <v>42111.646724537044</v>
      </c>
      <c r="R1024" s="15">
        <f t="shared" si="62"/>
        <v>42141.646724537044</v>
      </c>
      <c r="S1024">
        <f t="shared" si="64"/>
        <v>2015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8280</v>
      </c>
      <c r="O1025" t="s">
        <v>8285</v>
      </c>
      <c r="P1025">
        <f t="shared" si="63"/>
        <v>36.21</v>
      </c>
      <c r="Q1025" s="15">
        <f t="shared" si="61"/>
        <v>42145.919687500005</v>
      </c>
      <c r="R1025" s="15">
        <f t="shared" si="62"/>
        <v>42175.919687500005</v>
      </c>
      <c r="S1025">
        <f t="shared" si="64"/>
        <v>2015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8280</v>
      </c>
      <c r="O1026" t="s">
        <v>8285</v>
      </c>
      <c r="P1026">
        <f t="shared" si="63"/>
        <v>388.98</v>
      </c>
      <c r="Q1026" s="15">
        <f t="shared" ref="Q1026:Q1089" si="65">(((J1026/60)/60)/24+(DATE(1970,1,1)))</f>
        <v>42370.580590277779</v>
      </c>
      <c r="R1026" s="15">
        <f t="shared" ref="R1026:R1089" si="66">(((I1026/60)/60)/24)+DATE(1970,1,1)</f>
        <v>42400.580590277779</v>
      </c>
      <c r="S1026">
        <f t="shared" si="64"/>
        <v>2016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8280</v>
      </c>
      <c r="O1027" t="s">
        <v>8285</v>
      </c>
      <c r="P1027">
        <f t="shared" ref="P1027:P1090" si="67">IFERROR(ROUND(E1027/L1027,2),0)</f>
        <v>71.849999999999994</v>
      </c>
      <c r="Q1027" s="15">
        <f t="shared" si="65"/>
        <v>42049.833761574075</v>
      </c>
      <c r="R1027" s="15">
        <f t="shared" si="66"/>
        <v>42079.792094907403</v>
      </c>
      <c r="S1027">
        <f t="shared" ref="S1027:S1090" si="68">YEAR(Q1027)</f>
        <v>2015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8280</v>
      </c>
      <c r="O1028" t="s">
        <v>8285</v>
      </c>
      <c r="P1028">
        <f t="shared" si="67"/>
        <v>57.38</v>
      </c>
      <c r="Q1028" s="15">
        <f t="shared" si="65"/>
        <v>42426.407592592594</v>
      </c>
      <c r="R1028" s="15">
        <f t="shared" si="66"/>
        <v>42460.365925925929</v>
      </c>
      <c r="S1028">
        <f t="shared" si="68"/>
        <v>2016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8280</v>
      </c>
      <c r="O1029" t="s">
        <v>8285</v>
      </c>
      <c r="P1029">
        <f t="shared" si="67"/>
        <v>69.67</v>
      </c>
      <c r="Q1029" s="15">
        <f t="shared" si="65"/>
        <v>41905.034108796295</v>
      </c>
      <c r="R1029" s="15">
        <f t="shared" si="66"/>
        <v>41935.034108796295</v>
      </c>
      <c r="S1029">
        <f t="shared" si="68"/>
        <v>2014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8280</v>
      </c>
      <c r="O1030" t="s">
        <v>8285</v>
      </c>
      <c r="P1030">
        <f t="shared" si="67"/>
        <v>45.99</v>
      </c>
      <c r="Q1030" s="15">
        <f t="shared" si="65"/>
        <v>42755.627372685187</v>
      </c>
      <c r="R1030" s="15">
        <f t="shared" si="66"/>
        <v>42800.833333333328</v>
      </c>
      <c r="S1030">
        <f t="shared" si="68"/>
        <v>2017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8280</v>
      </c>
      <c r="O1031" t="s">
        <v>8285</v>
      </c>
      <c r="P1031">
        <f t="shared" si="67"/>
        <v>79.260000000000005</v>
      </c>
      <c r="Q1031" s="15">
        <f t="shared" si="65"/>
        <v>42044.711886574078</v>
      </c>
      <c r="R1031" s="15">
        <f t="shared" si="66"/>
        <v>42098.915972222225</v>
      </c>
      <c r="S1031">
        <f t="shared" si="68"/>
        <v>2015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8280</v>
      </c>
      <c r="O1032" t="s">
        <v>8285</v>
      </c>
      <c r="P1032">
        <f t="shared" si="67"/>
        <v>43.03</v>
      </c>
      <c r="Q1032" s="15">
        <f t="shared" si="65"/>
        <v>42611.483206018514</v>
      </c>
      <c r="R1032" s="15">
        <f t="shared" si="66"/>
        <v>42625.483206018514</v>
      </c>
      <c r="S1032">
        <f t="shared" si="68"/>
        <v>2016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8280</v>
      </c>
      <c r="O1033" t="s">
        <v>8285</v>
      </c>
      <c r="P1033">
        <f t="shared" si="67"/>
        <v>108.48</v>
      </c>
      <c r="Q1033" s="15">
        <f t="shared" si="65"/>
        <v>42324.764004629629</v>
      </c>
      <c r="R1033" s="15">
        <f t="shared" si="66"/>
        <v>42354.764004629629</v>
      </c>
      <c r="S1033">
        <f t="shared" si="68"/>
        <v>2015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8280</v>
      </c>
      <c r="O1034" t="s">
        <v>8285</v>
      </c>
      <c r="P1034">
        <f t="shared" si="67"/>
        <v>61.03</v>
      </c>
      <c r="Q1034" s="15">
        <f t="shared" si="65"/>
        <v>42514.666956018518</v>
      </c>
      <c r="R1034" s="15">
        <f t="shared" si="66"/>
        <v>42544.666956018518</v>
      </c>
      <c r="S1034">
        <f t="shared" si="68"/>
        <v>2016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8280</v>
      </c>
      <c r="O1035" t="s">
        <v>8285</v>
      </c>
      <c r="P1035">
        <f t="shared" si="67"/>
        <v>50.59</v>
      </c>
      <c r="Q1035" s="15">
        <f t="shared" si="65"/>
        <v>42688.732407407413</v>
      </c>
      <c r="R1035" s="15">
        <f t="shared" si="66"/>
        <v>42716.732407407413</v>
      </c>
      <c r="S1035">
        <f t="shared" si="68"/>
        <v>2016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8280</v>
      </c>
      <c r="O1036" t="s">
        <v>8285</v>
      </c>
      <c r="P1036">
        <f t="shared" si="67"/>
        <v>39.159999999999997</v>
      </c>
      <c r="Q1036" s="15">
        <f t="shared" si="65"/>
        <v>42555.166712962964</v>
      </c>
      <c r="R1036" s="15">
        <f t="shared" si="66"/>
        <v>42587.165972222225</v>
      </c>
      <c r="S1036">
        <f t="shared" si="68"/>
        <v>2016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8280</v>
      </c>
      <c r="O1037" t="s">
        <v>8285</v>
      </c>
      <c r="P1037">
        <f t="shared" si="67"/>
        <v>65.16</v>
      </c>
      <c r="Q1037" s="15">
        <f t="shared" si="65"/>
        <v>42016.641435185185</v>
      </c>
      <c r="R1037" s="15">
        <f t="shared" si="66"/>
        <v>42046.641435185185</v>
      </c>
      <c r="S1037">
        <f t="shared" si="68"/>
        <v>2015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8280</v>
      </c>
      <c r="O1038" t="s">
        <v>8285</v>
      </c>
      <c r="P1038">
        <f t="shared" si="67"/>
        <v>23.96</v>
      </c>
      <c r="Q1038" s="15">
        <f t="shared" si="65"/>
        <v>41249.448958333334</v>
      </c>
      <c r="R1038" s="15">
        <f t="shared" si="66"/>
        <v>41281.333333333336</v>
      </c>
      <c r="S1038">
        <f t="shared" si="68"/>
        <v>2012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8280</v>
      </c>
      <c r="O1039" t="s">
        <v>8285</v>
      </c>
      <c r="P1039">
        <f t="shared" si="67"/>
        <v>48.62</v>
      </c>
      <c r="Q1039" s="15">
        <f t="shared" si="65"/>
        <v>42119.822476851856</v>
      </c>
      <c r="R1039" s="15">
        <f t="shared" si="66"/>
        <v>42142.208333333328</v>
      </c>
      <c r="S1039">
        <f t="shared" si="68"/>
        <v>2015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8280</v>
      </c>
      <c r="O1040" t="s">
        <v>8285</v>
      </c>
      <c r="P1040">
        <f t="shared" si="67"/>
        <v>35.74</v>
      </c>
      <c r="Q1040" s="15">
        <f t="shared" si="65"/>
        <v>42418.231747685189</v>
      </c>
      <c r="R1040" s="15">
        <f t="shared" si="66"/>
        <v>42448.190081018518</v>
      </c>
      <c r="S1040">
        <f t="shared" si="68"/>
        <v>2016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8280</v>
      </c>
      <c r="O1041" t="s">
        <v>8285</v>
      </c>
      <c r="P1041">
        <f t="shared" si="67"/>
        <v>21.37</v>
      </c>
      <c r="Q1041" s="15">
        <f t="shared" si="65"/>
        <v>42692.109328703707</v>
      </c>
      <c r="R1041" s="15">
        <f t="shared" si="66"/>
        <v>42717.332638888889</v>
      </c>
      <c r="S1041">
        <f t="shared" si="68"/>
        <v>2016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8286</v>
      </c>
      <c r="O1042" t="s">
        <v>8287</v>
      </c>
      <c r="P1042">
        <f t="shared" si="67"/>
        <v>250</v>
      </c>
      <c r="Q1042" s="15">
        <f t="shared" si="65"/>
        <v>42579.708437499998</v>
      </c>
      <c r="R1042" s="15">
        <f t="shared" si="66"/>
        <v>42609.708437499998</v>
      </c>
      <c r="S1042">
        <f t="shared" si="68"/>
        <v>2016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8286</v>
      </c>
      <c r="O1043" t="s">
        <v>8287</v>
      </c>
      <c r="P1043">
        <f t="shared" si="67"/>
        <v>0</v>
      </c>
      <c r="Q1043" s="15">
        <f t="shared" si="65"/>
        <v>41831.060092592597</v>
      </c>
      <c r="R1043" s="15">
        <f t="shared" si="66"/>
        <v>41851.060092592597</v>
      </c>
      <c r="S1043">
        <f t="shared" si="68"/>
        <v>2014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8286</v>
      </c>
      <c r="O1044" t="s">
        <v>8287</v>
      </c>
      <c r="P1044">
        <f t="shared" si="67"/>
        <v>10</v>
      </c>
      <c r="Q1044" s="15">
        <f t="shared" si="65"/>
        <v>41851.696157407408</v>
      </c>
      <c r="R1044" s="15">
        <f t="shared" si="66"/>
        <v>41894.416666666664</v>
      </c>
      <c r="S1044">
        <f t="shared" si="68"/>
        <v>2014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8286</v>
      </c>
      <c r="O1045" t="s">
        <v>8287</v>
      </c>
      <c r="P1045">
        <f t="shared" si="67"/>
        <v>29.24</v>
      </c>
      <c r="Q1045" s="15">
        <f t="shared" si="65"/>
        <v>42114.252951388888</v>
      </c>
      <c r="R1045" s="15">
        <f t="shared" si="66"/>
        <v>42144.252951388888</v>
      </c>
      <c r="S1045">
        <f t="shared" si="68"/>
        <v>2015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8286</v>
      </c>
      <c r="O1046" t="s">
        <v>8287</v>
      </c>
      <c r="P1046">
        <f t="shared" si="67"/>
        <v>3</v>
      </c>
      <c r="Q1046" s="15">
        <f t="shared" si="65"/>
        <v>42011.925937499997</v>
      </c>
      <c r="R1046" s="15">
        <f t="shared" si="66"/>
        <v>42068.852083333331</v>
      </c>
      <c r="S1046">
        <f t="shared" si="68"/>
        <v>2015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8286</v>
      </c>
      <c r="O1047" t="s">
        <v>8287</v>
      </c>
      <c r="P1047">
        <f t="shared" si="67"/>
        <v>33.25</v>
      </c>
      <c r="Q1047" s="15">
        <f t="shared" si="65"/>
        <v>41844.874421296299</v>
      </c>
      <c r="R1047" s="15">
        <f t="shared" si="66"/>
        <v>41874.874421296299</v>
      </c>
      <c r="S1047">
        <f t="shared" si="68"/>
        <v>2014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8286</v>
      </c>
      <c r="O1048" t="s">
        <v>8287</v>
      </c>
      <c r="P1048">
        <f t="shared" si="67"/>
        <v>0</v>
      </c>
      <c r="Q1048" s="15">
        <f t="shared" si="65"/>
        <v>42319.851388888885</v>
      </c>
      <c r="R1048" s="15">
        <f t="shared" si="66"/>
        <v>42364.851388888885</v>
      </c>
      <c r="S1048">
        <f t="shared" si="68"/>
        <v>2015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8286</v>
      </c>
      <c r="O1049" t="s">
        <v>8287</v>
      </c>
      <c r="P1049">
        <f t="shared" si="67"/>
        <v>1</v>
      </c>
      <c r="Q1049" s="15">
        <f t="shared" si="65"/>
        <v>41918.818460648145</v>
      </c>
      <c r="R1049" s="15">
        <f t="shared" si="66"/>
        <v>41948.860127314816</v>
      </c>
      <c r="S1049">
        <f t="shared" si="68"/>
        <v>2014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8286</v>
      </c>
      <c r="O1050" t="s">
        <v>8287</v>
      </c>
      <c r="P1050">
        <f t="shared" si="67"/>
        <v>53</v>
      </c>
      <c r="Q1050" s="15">
        <f t="shared" si="65"/>
        <v>42598.053113425922</v>
      </c>
      <c r="R1050" s="15">
        <f t="shared" si="66"/>
        <v>42638.053113425922</v>
      </c>
      <c r="S1050">
        <f t="shared" si="68"/>
        <v>2016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8286</v>
      </c>
      <c r="O1051" t="s">
        <v>8287</v>
      </c>
      <c r="P1051">
        <f t="shared" si="67"/>
        <v>0</v>
      </c>
      <c r="Q1051" s="15">
        <f t="shared" si="65"/>
        <v>42382.431076388893</v>
      </c>
      <c r="R1051" s="15">
        <f t="shared" si="66"/>
        <v>42412.431076388893</v>
      </c>
      <c r="S1051">
        <f t="shared" si="68"/>
        <v>2016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8286</v>
      </c>
      <c r="O1052" t="s">
        <v>8287</v>
      </c>
      <c r="P1052">
        <f t="shared" si="67"/>
        <v>0</v>
      </c>
      <c r="Q1052" s="15">
        <f t="shared" si="65"/>
        <v>42231.7971875</v>
      </c>
      <c r="R1052" s="15">
        <f t="shared" si="66"/>
        <v>42261.7971875</v>
      </c>
      <c r="S1052">
        <f t="shared" si="68"/>
        <v>2015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8286</v>
      </c>
      <c r="O1053" t="s">
        <v>8287</v>
      </c>
      <c r="P1053">
        <f t="shared" si="67"/>
        <v>0</v>
      </c>
      <c r="Q1053" s="15">
        <f t="shared" si="65"/>
        <v>41850.014178240745</v>
      </c>
      <c r="R1053" s="15">
        <f t="shared" si="66"/>
        <v>41878.014178240745</v>
      </c>
      <c r="S1053">
        <f t="shared" si="68"/>
        <v>2014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8286</v>
      </c>
      <c r="O1054" t="s">
        <v>8287</v>
      </c>
      <c r="P1054">
        <f t="shared" si="67"/>
        <v>0</v>
      </c>
      <c r="Q1054" s="15">
        <f t="shared" si="65"/>
        <v>42483.797395833331</v>
      </c>
      <c r="R1054" s="15">
        <f t="shared" si="66"/>
        <v>42527.839583333334</v>
      </c>
      <c r="S1054">
        <f t="shared" si="68"/>
        <v>2016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8286</v>
      </c>
      <c r="O1055" t="s">
        <v>8287</v>
      </c>
      <c r="P1055">
        <f t="shared" si="67"/>
        <v>15</v>
      </c>
      <c r="Q1055" s="15">
        <f t="shared" si="65"/>
        <v>42775.172824074078</v>
      </c>
      <c r="R1055" s="15">
        <f t="shared" si="66"/>
        <v>42800.172824074078</v>
      </c>
      <c r="S1055">
        <f t="shared" si="68"/>
        <v>2017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8286</v>
      </c>
      <c r="O1056" t="s">
        <v>8287</v>
      </c>
      <c r="P1056">
        <f t="shared" si="67"/>
        <v>0</v>
      </c>
      <c r="Q1056" s="15">
        <f t="shared" si="65"/>
        <v>41831.851840277777</v>
      </c>
      <c r="R1056" s="15">
        <f t="shared" si="66"/>
        <v>41861.916666666664</v>
      </c>
      <c r="S1056">
        <f t="shared" si="68"/>
        <v>2014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8286</v>
      </c>
      <c r="O1057" t="s">
        <v>8287</v>
      </c>
      <c r="P1057">
        <f t="shared" si="67"/>
        <v>0</v>
      </c>
      <c r="Q1057" s="15">
        <f t="shared" si="65"/>
        <v>42406.992418981477</v>
      </c>
      <c r="R1057" s="15">
        <f t="shared" si="66"/>
        <v>42436.992418981477</v>
      </c>
      <c r="S1057">
        <f t="shared" si="68"/>
        <v>2016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8286</v>
      </c>
      <c r="O1058" t="s">
        <v>8287</v>
      </c>
      <c r="P1058">
        <f t="shared" si="67"/>
        <v>0</v>
      </c>
      <c r="Q1058" s="15">
        <f t="shared" si="65"/>
        <v>42058.719641203701</v>
      </c>
      <c r="R1058" s="15">
        <f t="shared" si="66"/>
        <v>42118.677974537044</v>
      </c>
      <c r="S1058">
        <f t="shared" si="68"/>
        <v>2015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8286</v>
      </c>
      <c r="O1059" t="s">
        <v>8287</v>
      </c>
      <c r="P1059">
        <f t="shared" si="67"/>
        <v>0</v>
      </c>
      <c r="Q1059" s="15">
        <f t="shared" si="65"/>
        <v>42678.871331018512</v>
      </c>
      <c r="R1059" s="15">
        <f t="shared" si="66"/>
        <v>42708.912997685184</v>
      </c>
      <c r="S1059">
        <f t="shared" si="68"/>
        <v>2016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8286</v>
      </c>
      <c r="O1060" t="s">
        <v>8287</v>
      </c>
      <c r="P1060">
        <f t="shared" si="67"/>
        <v>0</v>
      </c>
      <c r="Q1060" s="15">
        <f t="shared" si="65"/>
        <v>42047.900960648149</v>
      </c>
      <c r="R1060" s="15">
        <f t="shared" si="66"/>
        <v>42089</v>
      </c>
      <c r="S1060">
        <f t="shared" si="68"/>
        <v>2015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8286</v>
      </c>
      <c r="O1061" t="s">
        <v>8287</v>
      </c>
      <c r="P1061">
        <f t="shared" si="67"/>
        <v>0</v>
      </c>
      <c r="Q1061" s="15">
        <f t="shared" si="65"/>
        <v>42046.79</v>
      </c>
      <c r="R1061" s="15">
        <f t="shared" si="66"/>
        <v>42076.748333333337</v>
      </c>
      <c r="S1061">
        <f t="shared" si="68"/>
        <v>2015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8286</v>
      </c>
      <c r="O1062" t="s">
        <v>8287</v>
      </c>
      <c r="P1062">
        <f t="shared" si="67"/>
        <v>50</v>
      </c>
      <c r="Q1062" s="15">
        <f t="shared" si="65"/>
        <v>42079.913113425922</v>
      </c>
      <c r="R1062" s="15">
        <f t="shared" si="66"/>
        <v>42109.913113425922</v>
      </c>
      <c r="S1062">
        <f t="shared" si="68"/>
        <v>2015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8286</v>
      </c>
      <c r="O1063" t="s">
        <v>8287</v>
      </c>
      <c r="P1063">
        <f t="shared" si="67"/>
        <v>0</v>
      </c>
      <c r="Q1063" s="15">
        <f t="shared" si="65"/>
        <v>42432.276712962965</v>
      </c>
      <c r="R1063" s="15">
        <f t="shared" si="66"/>
        <v>42492.041666666672</v>
      </c>
      <c r="S1063">
        <f t="shared" si="68"/>
        <v>2016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8286</v>
      </c>
      <c r="O1064" t="s">
        <v>8287</v>
      </c>
      <c r="P1064">
        <f t="shared" si="67"/>
        <v>47.5</v>
      </c>
      <c r="Q1064" s="15">
        <f t="shared" si="65"/>
        <v>42556.807187500002</v>
      </c>
      <c r="R1064" s="15">
        <f t="shared" si="66"/>
        <v>42563.807187500002</v>
      </c>
      <c r="S1064">
        <f t="shared" si="68"/>
        <v>2016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8286</v>
      </c>
      <c r="O1065" t="s">
        <v>8287</v>
      </c>
      <c r="P1065">
        <f t="shared" si="67"/>
        <v>0</v>
      </c>
      <c r="Q1065" s="15">
        <f t="shared" si="65"/>
        <v>42583.030810185184</v>
      </c>
      <c r="R1065" s="15">
        <f t="shared" si="66"/>
        <v>42613.030810185184</v>
      </c>
      <c r="S1065">
        <f t="shared" si="68"/>
        <v>2016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8288</v>
      </c>
      <c r="O1066" t="s">
        <v>8289</v>
      </c>
      <c r="P1066">
        <f t="shared" si="67"/>
        <v>65.67</v>
      </c>
      <c r="Q1066" s="15">
        <f t="shared" si="65"/>
        <v>41417.228043981479</v>
      </c>
      <c r="R1066" s="15">
        <f t="shared" si="66"/>
        <v>41462.228043981479</v>
      </c>
      <c r="S1066">
        <f t="shared" si="68"/>
        <v>2013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8288</v>
      </c>
      <c r="O1067" t="s">
        <v>8289</v>
      </c>
      <c r="P1067">
        <f t="shared" si="67"/>
        <v>16.2</v>
      </c>
      <c r="Q1067" s="15">
        <f t="shared" si="65"/>
        <v>41661.381041666667</v>
      </c>
      <c r="R1067" s="15">
        <f t="shared" si="66"/>
        <v>41689.381041666667</v>
      </c>
      <c r="S1067">
        <f t="shared" si="68"/>
        <v>2014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8288</v>
      </c>
      <c r="O1068" t="s">
        <v>8289</v>
      </c>
      <c r="P1068">
        <f t="shared" si="67"/>
        <v>34.130000000000003</v>
      </c>
      <c r="Q1068" s="15">
        <f t="shared" si="65"/>
        <v>41445.962754629632</v>
      </c>
      <c r="R1068" s="15">
        <f t="shared" si="66"/>
        <v>41490.962754629632</v>
      </c>
      <c r="S1068">
        <f t="shared" si="68"/>
        <v>2013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8288</v>
      </c>
      <c r="O1069" t="s">
        <v>8289</v>
      </c>
      <c r="P1069">
        <f t="shared" si="67"/>
        <v>13</v>
      </c>
      <c r="Q1069" s="15">
        <f t="shared" si="65"/>
        <v>41599.855682870373</v>
      </c>
      <c r="R1069" s="15">
        <f t="shared" si="66"/>
        <v>41629.855682870373</v>
      </c>
      <c r="S1069">
        <f t="shared" si="68"/>
        <v>2013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8288</v>
      </c>
      <c r="O1070" t="s">
        <v>8289</v>
      </c>
      <c r="P1070">
        <f t="shared" si="67"/>
        <v>11.25</v>
      </c>
      <c r="Q1070" s="15">
        <f t="shared" si="65"/>
        <v>42440.371111111104</v>
      </c>
      <c r="R1070" s="15">
        <f t="shared" si="66"/>
        <v>42470.329444444447</v>
      </c>
      <c r="S1070">
        <f t="shared" si="68"/>
        <v>2016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8288</v>
      </c>
      <c r="O1071" t="s">
        <v>8289</v>
      </c>
      <c r="P1071">
        <f t="shared" si="67"/>
        <v>40.479999999999997</v>
      </c>
      <c r="Q1071" s="15">
        <f t="shared" si="65"/>
        <v>41572.229849537034</v>
      </c>
      <c r="R1071" s="15">
        <f t="shared" si="66"/>
        <v>41604.271516203706</v>
      </c>
      <c r="S1071">
        <f t="shared" si="68"/>
        <v>2013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8288</v>
      </c>
      <c r="O1072" t="s">
        <v>8289</v>
      </c>
      <c r="P1072">
        <f t="shared" si="67"/>
        <v>35</v>
      </c>
      <c r="Q1072" s="15">
        <f t="shared" si="65"/>
        <v>41163.011828703704</v>
      </c>
      <c r="R1072" s="15">
        <f t="shared" si="66"/>
        <v>41183.011828703704</v>
      </c>
      <c r="S1072">
        <f t="shared" si="68"/>
        <v>2012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8288</v>
      </c>
      <c r="O1073" t="s">
        <v>8289</v>
      </c>
      <c r="P1073">
        <f t="shared" si="67"/>
        <v>0</v>
      </c>
      <c r="Q1073" s="15">
        <f t="shared" si="65"/>
        <v>42295.753391203703</v>
      </c>
      <c r="R1073" s="15">
        <f t="shared" si="66"/>
        <v>42325.795057870375</v>
      </c>
      <c r="S1073">
        <f t="shared" si="68"/>
        <v>2015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8288</v>
      </c>
      <c r="O1074" t="s">
        <v>8289</v>
      </c>
      <c r="P1074">
        <f t="shared" si="67"/>
        <v>12.75</v>
      </c>
      <c r="Q1074" s="15">
        <f t="shared" si="65"/>
        <v>41645.832141203704</v>
      </c>
      <c r="R1074" s="15">
        <f t="shared" si="66"/>
        <v>41675.832141203704</v>
      </c>
      <c r="S1074">
        <f t="shared" si="68"/>
        <v>2014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8288</v>
      </c>
      <c r="O1075" t="s">
        <v>8289</v>
      </c>
      <c r="P1075">
        <f t="shared" si="67"/>
        <v>10</v>
      </c>
      <c r="Q1075" s="15">
        <f t="shared" si="65"/>
        <v>40802.964594907404</v>
      </c>
      <c r="R1075" s="15">
        <f t="shared" si="66"/>
        <v>40832.964594907404</v>
      </c>
      <c r="S1075">
        <f t="shared" si="68"/>
        <v>2011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8288</v>
      </c>
      <c r="O1076" t="s">
        <v>8289</v>
      </c>
      <c r="P1076">
        <f t="shared" si="67"/>
        <v>113.57</v>
      </c>
      <c r="Q1076" s="15">
        <f t="shared" si="65"/>
        <v>41613.172974537039</v>
      </c>
      <c r="R1076" s="15">
        <f t="shared" si="66"/>
        <v>41643.172974537039</v>
      </c>
      <c r="S1076">
        <f t="shared" si="68"/>
        <v>2013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8288</v>
      </c>
      <c r="O1077" t="s">
        <v>8289</v>
      </c>
      <c r="P1077">
        <f t="shared" si="67"/>
        <v>15</v>
      </c>
      <c r="Q1077" s="15">
        <f t="shared" si="65"/>
        <v>41005.904120370367</v>
      </c>
      <c r="R1077" s="15">
        <f t="shared" si="66"/>
        <v>41035.904120370367</v>
      </c>
      <c r="S1077">
        <f t="shared" si="68"/>
        <v>2012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8288</v>
      </c>
      <c r="O1078" t="s">
        <v>8289</v>
      </c>
      <c r="P1078">
        <f t="shared" si="67"/>
        <v>48.28</v>
      </c>
      <c r="Q1078" s="15">
        <f t="shared" si="65"/>
        <v>41838.377893518518</v>
      </c>
      <c r="R1078" s="15">
        <f t="shared" si="66"/>
        <v>41893.377893518518</v>
      </c>
      <c r="S1078">
        <f t="shared" si="68"/>
        <v>2014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8288</v>
      </c>
      <c r="O1079" t="s">
        <v>8289</v>
      </c>
      <c r="P1079">
        <f t="shared" si="67"/>
        <v>43.98</v>
      </c>
      <c r="Q1079" s="15">
        <f t="shared" si="65"/>
        <v>42353.16679398148</v>
      </c>
      <c r="R1079" s="15">
        <f t="shared" si="66"/>
        <v>42383.16679398148</v>
      </c>
      <c r="S1079">
        <f t="shared" si="68"/>
        <v>2015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8288</v>
      </c>
      <c r="O1080" t="s">
        <v>8289</v>
      </c>
      <c r="P1080">
        <f t="shared" si="67"/>
        <v>9</v>
      </c>
      <c r="Q1080" s="15">
        <f t="shared" si="65"/>
        <v>40701.195844907408</v>
      </c>
      <c r="R1080" s="15">
        <f t="shared" si="66"/>
        <v>40746.195844907408</v>
      </c>
      <c r="S1080">
        <f t="shared" si="68"/>
        <v>2011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8288</v>
      </c>
      <c r="O1081" t="s">
        <v>8289</v>
      </c>
      <c r="P1081">
        <f t="shared" si="67"/>
        <v>37.67</v>
      </c>
      <c r="Q1081" s="15">
        <f t="shared" si="65"/>
        <v>42479.566388888896</v>
      </c>
      <c r="R1081" s="15">
        <f t="shared" si="66"/>
        <v>42504.566388888896</v>
      </c>
      <c r="S1081">
        <f t="shared" si="68"/>
        <v>2016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8288</v>
      </c>
      <c r="O1082" t="s">
        <v>8289</v>
      </c>
      <c r="P1082">
        <f t="shared" si="67"/>
        <v>18.579999999999998</v>
      </c>
      <c r="Q1082" s="15">
        <f t="shared" si="65"/>
        <v>41740.138113425928</v>
      </c>
      <c r="R1082" s="15">
        <f t="shared" si="66"/>
        <v>41770.138113425928</v>
      </c>
      <c r="S1082">
        <f t="shared" si="68"/>
        <v>2014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8288</v>
      </c>
      <c r="O1083" t="s">
        <v>8289</v>
      </c>
      <c r="P1083">
        <f t="shared" si="67"/>
        <v>3</v>
      </c>
      <c r="Q1083" s="15">
        <f t="shared" si="65"/>
        <v>42002.926990740743</v>
      </c>
      <c r="R1083" s="15">
        <f t="shared" si="66"/>
        <v>42032.926990740743</v>
      </c>
      <c r="S1083">
        <f t="shared" si="68"/>
        <v>2014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8288</v>
      </c>
      <c r="O1084" t="s">
        <v>8289</v>
      </c>
      <c r="P1084">
        <f t="shared" si="67"/>
        <v>18.670000000000002</v>
      </c>
      <c r="Q1084" s="15">
        <f t="shared" si="65"/>
        <v>41101.906111111115</v>
      </c>
      <c r="R1084" s="15">
        <f t="shared" si="66"/>
        <v>41131.906111111115</v>
      </c>
      <c r="S1084">
        <f t="shared" si="68"/>
        <v>2012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8288</v>
      </c>
      <c r="O1085" t="s">
        <v>8289</v>
      </c>
      <c r="P1085">
        <f t="shared" si="67"/>
        <v>410</v>
      </c>
      <c r="Q1085" s="15">
        <f t="shared" si="65"/>
        <v>41793.659525462965</v>
      </c>
      <c r="R1085" s="15">
        <f t="shared" si="66"/>
        <v>41853.659525462965</v>
      </c>
      <c r="S1085">
        <f t="shared" si="68"/>
        <v>2014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8288</v>
      </c>
      <c r="O1086" t="s">
        <v>8289</v>
      </c>
      <c r="P1086">
        <f t="shared" si="67"/>
        <v>0</v>
      </c>
      <c r="Q1086" s="15">
        <f t="shared" si="65"/>
        <v>41829.912083333329</v>
      </c>
      <c r="R1086" s="15">
        <f t="shared" si="66"/>
        <v>41859.912083333329</v>
      </c>
      <c r="S1086">
        <f t="shared" si="68"/>
        <v>2014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8288</v>
      </c>
      <c r="O1087" t="s">
        <v>8289</v>
      </c>
      <c r="P1087">
        <f t="shared" si="67"/>
        <v>114</v>
      </c>
      <c r="Q1087" s="15">
        <f t="shared" si="65"/>
        <v>42413.671006944445</v>
      </c>
      <c r="R1087" s="15">
        <f t="shared" si="66"/>
        <v>42443.629340277781</v>
      </c>
      <c r="S1087">
        <f t="shared" si="68"/>
        <v>2016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8288</v>
      </c>
      <c r="O1088" t="s">
        <v>8289</v>
      </c>
      <c r="P1088">
        <f t="shared" si="67"/>
        <v>7.5</v>
      </c>
      <c r="Q1088" s="15">
        <f t="shared" si="65"/>
        <v>41845.866793981484</v>
      </c>
      <c r="R1088" s="15">
        <f t="shared" si="66"/>
        <v>41875.866793981484</v>
      </c>
      <c r="S1088">
        <f t="shared" si="68"/>
        <v>2014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8288</v>
      </c>
      <c r="O1089" t="s">
        <v>8289</v>
      </c>
      <c r="P1089">
        <f t="shared" si="67"/>
        <v>0</v>
      </c>
      <c r="Q1089" s="15">
        <f t="shared" si="65"/>
        <v>41775.713969907411</v>
      </c>
      <c r="R1089" s="15">
        <f t="shared" si="66"/>
        <v>41805.713969907411</v>
      </c>
      <c r="S1089">
        <f t="shared" si="68"/>
        <v>2014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8288</v>
      </c>
      <c r="O1090" t="s">
        <v>8289</v>
      </c>
      <c r="P1090">
        <f t="shared" si="67"/>
        <v>43.42</v>
      </c>
      <c r="Q1090" s="15">
        <f t="shared" ref="Q1090:Q1153" si="69">(((J1090/60)/60)/24+(DATE(1970,1,1)))</f>
        <v>41723.799386574072</v>
      </c>
      <c r="R1090" s="15">
        <f t="shared" ref="R1090:R1153" si="70">(((I1090/60)/60)/24)+DATE(1970,1,1)</f>
        <v>41753.799386574072</v>
      </c>
      <c r="S1090">
        <f t="shared" si="68"/>
        <v>2014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8288</v>
      </c>
      <c r="O1091" t="s">
        <v>8289</v>
      </c>
      <c r="P1091">
        <f t="shared" ref="P1091:P1154" si="71">IFERROR(ROUND(E1091/L1091,2),0)</f>
        <v>23.96</v>
      </c>
      <c r="Q1091" s="15">
        <f t="shared" si="69"/>
        <v>42151.189525462964</v>
      </c>
      <c r="R1091" s="15">
        <f t="shared" si="70"/>
        <v>42181.189525462964</v>
      </c>
      <c r="S1091">
        <f t="shared" ref="S1091:S1154" si="72">YEAR(Q1091)</f>
        <v>2015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8288</v>
      </c>
      <c r="O1092" t="s">
        <v>8289</v>
      </c>
      <c r="P1092">
        <f t="shared" si="71"/>
        <v>5</v>
      </c>
      <c r="Q1092" s="15">
        <f t="shared" si="69"/>
        <v>42123.185798611114</v>
      </c>
      <c r="R1092" s="15">
        <f t="shared" si="70"/>
        <v>42153.185798611114</v>
      </c>
      <c r="S1092">
        <f t="shared" si="72"/>
        <v>2015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8288</v>
      </c>
      <c r="O1093" t="s">
        <v>8289</v>
      </c>
      <c r="P1093">
        <f t="shared" si="71"/>
        <v>12.5</v>
      </c>
      <c r="Q1093" s="15">
        <f t="shared" si="69"/>
        <v>42440.820277777777</v>
      </c>
      <c r="R1093" s="15">
        <f t="shared" si="70"/>
        <v>42470.778611111105</v>
      </c>
      <c r="S1093">
        <f t="shared" si="72"/>
        <v>2016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8288</v>
      </c>
      <c r="O1094" t="s">
        <v>8289</v>
      </c>
      <c r="P1094">
        <f t="shared" si="71"/>
        <v>3</v>
      </c>
      <c r="Q1094" s="15">
        <f t="shared" si="69"/>
        <v>41250.025902777779</v>
      </c>
      <c r="R1094" s="15">
        <f t="shared" si="70"/>
        <v>41280.025902777779</v>
      </c>
      <c r="S1094">
        <f t="shared" si="72"/>
        <v>2012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8288</v>
      </c>
      <c r="O1095" t="s">
        <v>8289</v>
      </c>
      <c r="P1095">
        <f t="shared" si="71"/>
        <v>10.56</v>
      </c>
      <c r="Q1095" s="15">
        <f t="shared" si="69"/>
        <v>42396.973807870367</v>
      </c>
      <c r="R1095" s="15">
        <f t="shared" si="70"/>
        <v>42411.973807870367</v>
      </c>
      <c r="S1095">
        <f t="shared" si="72"/>
        <v>2016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8288</v>
      </c>
      <c r="O1096" t="s">
        <v>8289</v>
      </c>
      <c r="P1096">
        <f t="shared" si="71"/>
        <v>122</v>
      </c>
      <c r="Q1096" s="15">
        <f t="shared" si="69"/>
        <v>40795.713344907403</v>
      </c>
      <c r="R1096" s="15">
        <f t="shared" si="70"/>
        <v>40825.713344907403</v>
      </c>
      <c r="S1096">
        <f t="shared" si="72"/>
        <v>2011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8288</v>
      </c>
      <c r="O1097" t="s">
        <v>8289</v>
      </c>
      <c r="P1097">
        <f t="shared" si="71"/>
        <v>267.81</v>
      </c>
      <c r="Q1097" s="15">
        <f t="shared" si="69"/>
        <v>41486.537268518521</v>
      </c>
      <c r="R1097" s="15">
        <f t="shared" si="70"/>
        <v>41516.537268518521</v>
      </c>
      <c r="S1097">
        <f t="shared" si="72"/>
        <v>2013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8288</v>
      </c>
      <c r="O1098" t="s">
        <v>8289</v>
      </c>
      <c r="P1098">
        <f t="shared" si="71"/>
        <v>74.209999999999994</v>
      </c>
      <c r="Q1098" s="15">
        <f t="shared" si="69"/>
        <v>41885.51798611111</v>
      </c>
      <c r="R1098" s="15">
        <f t="shared" si="70"/>
        <v>41916.145833333336</v>
      </c>
      <c r="S1098">
        <f t="shared" si="72"/>
        <v>2014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8288</v>
      </c>
      <c r="O1099" t="s">
        <v>8289</v>
      </c>
      <c r="P1099">
        <f t="shared" si="71"/>
        <v>6.71</v>
      </c>
      <c r="Q1099" s="15">
        <f t="shared" si="69"/>
        <v>41660.792557870373</v>
      </c>
      <c r="R1099" s="15">
        <f t="shared" si="70"/>
        <v>41700.792557870373</v>
      </c>
      <c r="S1099">
        <f t="shared" si="72"/>
        <v>2014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8288</v>
      </c>
      <c r="O1100" t="s">
        <v>8289</v>
      </c>
      <c r="P1100">
        <f t="shared" si="71"/>
        <v>81.95</v>
      </c>
      <c r="Q1100" s="15">
        <f t="shared" si="69"/>
        <v>41712.762673611112</v>
      </c>
      <c r="R1100" s="15">
        <f t="shared" si="70"/>
        <v>41742.762673611112</v>
      </c>
      <c r="S1100">
        <f t="shared" si="72"/>
        <v>2014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8288</v>
      </c>
      <c r="O1101" t="s">
        <v>8289</v>
      </c>
      <c r="P1101">
        <f t="shared" si="71"/>
        <v>25</v>
      </c>
      <c r="Q1101" s="15">
        <f t="shared" si="69"/>
        <v>42107.836435185185</v>
      </c>
      <c r="R1101" s="15">
        <f t="shared" si="70"/>
        <v>42137.836435185185</v>
      </c>
      <c r="S1101">
        <f t="shared" si="72"/>
        <v>2015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8288</v>
      </c>
      <c r="O1102" t="s">
        <v>8289</v>
      </c>
      <c r="P1102">
        <f t="shared" si="71"/>
        <v>10</v>
      </c>
      <c r="Q1102" s="15">
        <f t="shared" si="69"/>
        <v>42384.110775462963</v>
      </c>
      <c r="R1102" s="15">
        <f t="shared" si="70"/>
        <v>42414.110775462963</v>
      </c>
      <c r="S1102">
        <f t="shared" si="72"/>
        <v>2016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8288</v>
      </c>
      <c r="O1103" t="s">
        <v>8289</v>
      </c>
      <c r="P1103">
        <f t="shared" si="71"/>
        <v>6.83</v>
      </c>
      <c r="Q1103" s="15">
        <f t="shared" si="69"/>
        <v>42538.77243055556</v>
      </c>
      <c r="R1103" s="15">
        <f t="shared" si="70"/>
        <v>42565.758333333331</v>
      </c>
      <c r="S1103">
        <f t="shared" si="72"/>
        <v>2016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8288</v>
      </c>
      <c r="O1104" t="s">
        <v>8289</v>
      </c>
      <c r="P1104">
        <f t="shared" si="71"/>
        <v>17.71</v>
      </c>
      <c r="Q1104" s="15">
        <f t="shared" si="69"/>
        <v>41577.045428240745</v>
      </c>
      <c r="R1104" s="15">
        <f t="shared" si="70"/>
        <v>41617.249305555553</v>
      </c>
      <c r="S1104">
        <f t="shared" si="72"/>
        <v>2013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8288</v>
      </c>
      <c r="O1105" t="s">
        <v>8289</v>
      </c>
      <c r="P1105">
        <f t="shared" si="71"/>
        <v>16.2</v>
      </c>
      <c r="Q1105" s="15">
        <f t="shared" si="69"/>
        <v>42479.22210648148</v>
      </c>
      <c r="R1105" s="15">
        <f t="shared" si="70"/>
        <v>42539.22210648148</v>
      </c>
      <c r="S1105">
        <f t="shared" si="72"/>
        <v>2016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8288</v>
      </c>
      <c r="O1106" t="s">
        <v>8289</v>
      </c>
      <c r="P1106">
        <f t="shared" si="71"/>
        <v>80.3</v>
      </c>
      <c r="Q1106" s="15">
        <f t="shared" si="69"/>
        <v>41771.40996527778</v>
      </c>
      <c r="R1106" s="15">
        <f t="shared" si="70"/>
        <v>41801.40996527778</v>
      </c>
      <c r="S1106">
        <f t="shared" si="72"/>
        <v>2014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8288</v>
      </c>
      <c r="O1107" t="s">
        <v>8289</v>
      </c>
      <c r="P1107">
        <f t="shared" si="71"/>
        <v>71.55</v>
      </c>
      <c r="Q1107" s="15">
        <f t="shared" si="69"/>
        <v>41692.135729166665</v>
      </c>
      <c r="R1107" s="15">
        <f t="shared" si="70"/>
        <v>41722.0940625</v>
      </c>
      <c r="S1107">
        <f t="shared" si="72"/>
        <v>2014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8288</v>
      </c>
      <c r="O1108" t="s">
        <v>8289</v>
      </c>
      <c r="P1108">
        <f t="shared" si="71"/>
        <v>23.57</v>
      </c>
      <c r="Q1108" s="15">
        <f t="shared" si="69"/>
        <v>40973.740451388891</v>
      </c>
      <c r="R1108" s="15">
        <f t="shared" si="70"/>
        <v>41003.698784722219</v>
      </c>
      <c r="S1108">
        <f t="shared" si="72"/>
        <v>2012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8288</v>
      </c>
      <c r="O1109" t="s">
        <v>8289</v>
      </c>
      <c r="P1109">
        <f t="shared" si="71"/>
        <v>0</v>
      </c>
      <c r="Q1109" s="15">
        <f t="shared" si="69"/>
        <v>41813.861388888887</v>
      </c>
      <c r="R1109" s="15">
        <f t="shared" si="70"/>
        <v>41843.861388888887</v>
      </c>
      <c r="S1109">
        <f t="shared" si="72"/>
        <v>2014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8288</v>
      </c>
      <c r="O1110" t="s">
        <v>8289</v>
      </c>
      <c r="P1110">
        <f t="shared" si="71"/>
        <v>34.880000000000003</v>
      </c>
      <c r="Q1110" s="15">
        <f t="shared" si="69"/>
        <v>40952.636979166666</v>
      </c>
      <c r="R1110" s="15">
        <f t="shared" si="70"/>
        <v>41012.595312500001</v>
      </c>
      <c r="S1110">
        <f t="shared" si="72"/>
        <v>2012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8288</v>
      </c>
      <c r="O1111" t="s">
        <v>8289</v>
      </c>
      <c r="P1111">
        <f t="shared" si="71"/>
        <v>15</v>
      </c>
      <c r="Q1111" s="15">
        <f t="shared" si="69"/>
        <v>42662.752199074079</v>
      </c>
      <c r="R1111" s="15">
        <f t="shared" si="70"/>
        <v>42692.793865740736</v>
      </c>
      <c r="S1111">
        <f t="shared" si="72"/>
        <v>2016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8288</v>
      </c>
      <c r="O1112" t="s">
        <v>8289</v>
      </c>
      <c r="P1112">
        <f t="shared" si="71"/>
        <v>23.18</v>
      </c>
      <c r="Q1112" s="15">
        <f t="shared" si="69"/>
        <v>41220.933124999996</v>
      </c>
      <c r="R1112" s="15">
        <f t="shared" si="70"/>
        <v>41250.933124999996</v>
      </c>
      <c r="S1112">
        <f t="shared" si="72"/>
        <v>2012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8288</v>
      </c>
      <c r="O1113" t="s">
        <v>8289</v>
      </c>
      <c r="P1113">
        <f t="shared" si="71"/>
        <v>1</v>
      </c>
      <c r="Q1113" s="15">
        <f t="shared" si="69"/>
        <v>42347.203587962969</v>
      </c>
      <c r="R1113" s="15">
        <f t="shared" si="70"/>
        <v>42377.203587962969</v>
      </c>
      <c r="S1113">
        <f t="shared" si="72"/>
        <v>2015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8288</v>
      </c>
      <c r="O1114" t="s">
        <v>8289</v>
      </c>
      <c r="P1114">
        <f t="shared" si="71"/>
        <v>100.23</v>
      </c>
      <c r="Q1114" s="15">
        <f t="shared" si="69"/>
        <v>41963.759386574078</v>
      </c>
      <c r="R1114" s="15">
        <f t="shared" si="70"/>
        <v>42023.354166666672</v>
      </c>
      <c r="S1114">
        <f t="shared" si="72"/>
        <v>2014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8288</v>
      </c>
      <c r="O1115" t="s">
        <v>8289</v>
      </c>
      <c r="P1115">
        <f t="shared" si="71"/>
        <v>5</v>
      </c>
      <c r="Q1115" s="15">
        <f t="shared" si="69"/>
        <v>41835.977083333331</v>
      </c>
      <c r="R1115" s="15">
        <f t="shared" si="70"/>
        <v>41865.977083333331</v>
      </c>
      <c r="S1115">
        <f t="shared" si="72"/>
        <v>2014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8288</v>
      </c>
      <c r="O1116" t="s">
        <v>8289</v>
      </c>
      <c r="P1116">
        <f t="shared" si="71"/>
        <v>3.33</v>
      </c>
      <c r="Q1116" s="15">
        <f t="shared" si="69"/>
        <v>41526.345914351856</v>
      </c>
      <c r="R1116" s="15">
        <f t="shared" si="70"/>
        <v>41556.345914351856</v>
      </c>
      <c r="S1116">
        <f t="shared" si="72"/>
        <v>2013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8288</v>
      </c>
      <c r="O1117" t="s">
        <v>8289</v>
      </c>
      <c r="P1117">
        <f t="shared" si="71"/>
        <v>13.25</v>
      </c>
      <c r="Q1117" s="15">
        <f t="shared" si="69"/>
        <v>42429.695543981477</v>
      </c>
      <c r="R1117" s="15">
        <f t="shared" si="70"/>
        <v>42459.653877314813</v>
      </c>
      <c r="S1117">
        <f t="shared" si="72"/>
        <v>2016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8288</v>
      </c>
      <c r="O1118" t="s">
        <v>8289</v>
      </c>
      <c r="P1118">
        <f t="shared" si="71"/>
        <v>17.850000000000001</v>
      </c>
      <c r="Q1118" s="15">
        <f t="shared" si="69"/>
        <v>41009.847314814811</v>
      </c>
      <c r="R1118" s="15">
        <f t="shared" si="70"/>
        <v>41069.847314814811</v>
      </c>
      <c r="S1118">
        <f t="shared" si="72"/>
        <v>2012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8288</v>
      </c>
      <c r="O1119" t="s">
        <v>8289</v>
      </c>
      <c r="P1119">
        <f t="shared" si="71"/>
        <v>10.38</v>
      </c>
      <c r="Q1119" s="15">
        <f t="shared" si="69"/>
        <v>42333.598530092597</v>
      </c>
      <c r="R1119" s="15">
        <f t="shared" si="70"/>
        <v>42363.598530092597</v>
      </c>
      <c r="S1119">
        <f t="shared" si="72"/>
        <v>2015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8288</v>
      </c>
      <c r="O1120" t="s">
        <v>8289</v>
      </c>
      <c r="P1120">
        <f t="shared" si="71"/>
        <v>36.33</v>
      </c>
      <c r="Q1120" s="15">
        <f t="shared" si="69"/>
        <v>41704.16642361111</v>
      </c>
      <c r="R1120" s="15">
        <f t="shared" si="70"/>
        <v>41734.124756944446</v>
      </c>
      <c r="S1120">
        <f t="shared" si="72"/>
        <v>2014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8288</v>
      </c>
      <c r="O1121" t="s">
        <v>8289</v>
      </c>
      <c r="P1121">
        <f t="shared" si="71"/>
        <v>5</v>
      </c>
      <c r="Q1121" s="15">
        <f t="shared" si="69"/>
        <v>41722.792407407411</v>
      </c>
      <c r="R1121" s="15">
        <f t="shared" si="70"/>
        <v>41735.792407407411</v>
      </c>
      <c r="S1121">
        <f t="shared" si="72"/>
        <v>2014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8288</v>
      </c>
      <c r="O1122" t="s">
        <v>8289</v>
      </c>
      <c r="P1122">
        <f t="shared" si="71"/>
        <v>0</v>
      </c>
      <c r="Q1122" s="15">
        <f t="shared" si="69"/>
        <v>40799.872685185182</v>
      </c>
      <c r="R1122" s="15">
        <f t="shared" si="70"/>
        <v>40844.872685185182</v>
      </c>
      <c r="S1122">
        <f t="shared" si="72"/>
        <v>2011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8288</v>
      </c>
      <c r="O1123" t="s">
        <v>8289</v>
      </c>
      <c r="P1123">
        <f t="shared" si="71"/>
        <v>5.8</v>
      </c>
      <c r="Q1123" s="15">
        <f t="shared" si="69"/>
        <v>42412.934212962966</v>
      </c>
      <c r="R1123" s="15">
        <f t="shared" si="70"/>
        <v>42442.892546296294</v>
      </c>
      <c r="S1123">
        <f t="shared" si="72"/>
        <v>2016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8288</v>
      </c>
      <c r="O1124" t="s">
        <v>8289</v>
      </c>
      <c r="P1124">
        <f t="shared" si="71"/>
        <v>0</v>
      </c>
      <c r="Q1124" s="15">
        <f t="shared" si="69"/>
        <v>41410.703993055555</v>
      </c>
      <c r="R1124" s="15">
        <f t="shared" si="70"/>
        <v>41424.703993055555</v>
      </c>
      <c r="S1124">
        <f t="shared" si="72"/>
        <v>2013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8288</v>
      </c>
      <c r="O1125" t="s">
        <v>8289</v>
      </c>
      <c r="P1125">
        <f t="shared" si="71"/>
        <v>3.67</v>
      </c>
      <c r="Q1125" s="15">
        <f t="shared" si="69"/>
        <v>41718.5237037037</v>
      </c>
      <c r="R1125" s="15">
        <f t="shared" si="70"/>
        <v>41748.5237037037</v>
      </c>
      <c r="S1125">
        <f t="shared" si="72"/>
        <v>2014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8288</v>
      </c>
      <c r="O1126" t="s">
        <v>8290</v>
      </c>
      <c r="P1126">
        <f t="shared" si="71"/>
        <v>60.71</v>
      </c>
      <c r="Q1126" s="15">
        <f t="shared" si="69"/>
        <v>42094.667256944449</v>
      </c>
      <c r="R1126" s="15">
        <f t="shared" si="70"/>
        <v>42124.667256944449</v>
      </c>
      <c r="S1126">
        <f t="shared" si="72"/>
        <v>2015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8288</v>
      </c>
      <c r="O1127" t="s">
        <v>8290</v>
      </c>
      <c r="P1127">
        <f t="shared" si="71"/>
        <v>0</v>
      </c>
      <c r="Q1127" s="15">
        <f t="shared" si="69"/>
        <v>42212.624189814815</v>
      </c>
      <c r="R1127" s="15">
        <f t="shared" si="70"/>
        <v>42272.624189814815</v>
      </c>
      <c r="S1127">
        <f t="shared" si="72"/>
        <v>2015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8288</v>
      </c>
      <c r="O1128" t="s">
        <v>8290</v>
      </c>
      <c r="P1128">
        <f t="shared" si="71"/>
        <v>5</v>
      </c>
      <c r="Q1128" s="15">
        <f t="shared" si="69"/>
        <v>42535.327476851846</v>
      </c>
      <c r="R1128" s="15">
        <f t="shared" si="70"/>
        <v>42565.327476851846</v>
      </c>
      <c r="S1128">
        <f t="shared" si="72"/>
        <v>2016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8288</v>
      </c>
      <c r="O1129" t="s">
        <v>8290</v>
      </c>
      <c r="P1129">
        <f t="shared" si="71"/>
        <v>25.43</v>
      </c>
      <c r="Q1129" s="15">
        <f t="shared" si="69"/>
        <v>41926.854166666664</v>
      </c>
      <c r="R1129" s="15">
        <f t="shared" si="70"/>
        <v>41957.895833333328</v>
      </c>
      <c r="S1129">
        <f t="shared" si="72"/>
        <v>2014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8288</v>
      </c>
      <c r="O1130" t="s">
        <v>8290</v>
      </c>
      <c r="P1130">
        <f t="shared" si="71"/>
        <v>1</v>
      </c>
      <c r="Q1130" s="15">
        <f t="shared" si="69"/>
        <v>41828.649502314816</v>
      </c>
      <c r="R1130" s="15">
        <f t="shared" si="70"/>
        <v>41858.649502314816</v>
      </c>
      <c r="S1130">
        <f t="shared" si="72"/>
        <v>2014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8288</v>
      </c>
      <c r="O1131" t="s">
        <v>8290</v>
      </c>
      <c r="P1131">
        <f t="shared" si="71"/>
        <v>10.5</v>
      </c>
      <c r="Q1131" s="15">
        <f t="shared" si="69"/>
        <v>42496.264965277776</v>
      </c>
      <c r="R1131" s="15">
        <f t="shared" si="70"/>
        <v>42526.264965277776</v>
      </c>
      <c r="S1131">
        <f t="shared" si="72"/>
        <v>2016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8288</v>
      </c>
      <c r="O1132" t="s">
        <v>8290</v>
      </c>
      <c r="P1132">
        <f t="shared" si="71"/>
        <v>3.67</v>
      </c>
      <c r="Q1132" s="15">
        <f t="shared" si="69"/>
        <v>41908.996527777781</v>
      </c>
      <c r="R1132" s="15">
        <f t="shared" si="70"/>
        <v>41969.038194444445</v>
      </c>
      <c r="S1132">
        <f t="shared" si="72"/>
        <v>2014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8288</v>
      </c>
      <c r="O1133" t="s">
        <v>8290</v>
      </c>
      <c r="P1133">
        <f t="shared" si="71"/>
        <v>0</v>
      </c>
      <c r="Q1133" s="15">
        <f t="shared" si="69"/>
        <v>42332.908194444448</v>
      </c>
      <c r="R1133" s="15">
        <f t="shared" si="70"/>
        <v>42362.908194444448</v>
      </c>
      <c r="S1133">
        <f t="shared" si="72"/>
        <v>2015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8288</v>
      </c>
      <c r="O1134" t="s">
        <v>8290</v>
      </c>
      <c r="P1134">
        <f t="shared" si="71"/>
        <v>110.62</v>
      </c>
      <c r="Q1134" s="15">
        <f t="shared" si="69"/>
        <v>42706.115405092598</v>
      </c>
      <c r="R1134" s="15">
        <f t="shared" si="70"/>
        <v>42736.115405092598</v>
      </c>
      <c r="S1134">
        <f t="shared" si="72"/>
        <v>2016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8288</v>
      </c>
      <c r="O1135" t="s">
        <v>8290</v>
      </c>
      <c r="P1135">
        <f t="shared" si="71"/>
        <v>20</v>
      </c>
      <c r="Q1135" s="15">
        <f t="shared" si="69"/>
        <v>41821.407187500001</v>
      </c>
      <c r="R1135" s="15">
        <f t="shared" si="70"/>
        <v>41851.407187500001</v>
      </c>
      <c r="S1135">
        <f t="shared" si="72"/>
        <v>2014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8288</v>
      </c>
      <c r="O1136" t="s">
        <v>8290</v>
      </c>
      <c r="P1136">
        <f t="shared" si="71"/>
        <v>1</v>
      </c>
      <c r="Q1136" s="15">
        <f t="shared" si="69"/>
        <v>41958.285046296296</v>
      </c>
      <c r="R1136" s="15">
        <f t="shared" si="70"/>
        <v>41972.189583333333</v>
      </c>
      <c r="S1136">
        <f t="shared" si="72"/>
        <v>2014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8288</v>
      </c>
      <c r="O1137" t="s">
        <v>8290</v>
      </c>
      <c r="P1137">
        <f t="shared" si="71"/>
        <v>50</v>
      </c>
      <c r="Q1137" s="15">
        <f t="shared" si="69"/>
        <v>42558.989513888882</v>
      </c>
      <c r="R1137" s="15">
        <f t="shared" si="70"/>
        <v>42588.989513888882</v>
      </c>
      <c r="S1137">
        <f t="shared" si="72"/>
        <v>2016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8288</v>
      </c>
      <c r="O1138" t="s">
        <v>8290</v>
      </c>
      <c r="P1138">
        <f t="shared" si="71"/>
        <v>45</v>
      </c>
      <c r="Q1138" s="15">
        <f t="shared" si="69"/>
        <v>42327.671631944439</v>
      </c>
      <c r="R1138" s="15">
        <f t="shared" si="70"/>
        <v>42357.671631944439</v>
      </c>
      <c r="S1138">
        <f t="shared" si="72"/>
        <v>2015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8288</v>
      </c>
      <c r="O1139" t="s">
        <v>8290</v>
      </c>
      <c r="P1139">
        <f t="shared" si="71"/>
        <v>253.21</v>
      </c>
      <c r="Q1139" s="15">
        <f t="shared" si="69"/>
        <v>42453.819687499999</v>
      </c>
      <c r="R1139" s="15">
        <f t="shared" si="70"/>
        <v>42483.819687499999</v>
      </c>
      <c r="S1139">
        <f t="shared" si="72"/>
        <v>2016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8288</v>
      </c>
      <c r="O1140" t="s">
        <v>8290</v>
      </c>
      <c r="P1140">
        <f t="shared" si="71"/>
        <v>31.25</v>
      </c>
      <c r="Q1140" s="15">
        <f t="shared" si="69"/>
        <v>42736.9066087963</v>
      </c>
      <c r="R1140" s="15">
        <f t="shared" si="70"/>
        <v>42756.9066087963</v>
      </c>
      <c r="S1140">
        <f t="shared" si="72"/>
        <v>2017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8288</v>
      </c>
      <c r="O1141" t="s">
        <v>8290</v>
      </c>
      <c r="P1141">
        <f t="shared" si="71"/>
        <v>5</v>
      </c>
      <c r="Q1141" s="15">
        <f t="shared" si="69"/>
        <v>41975.347523148142</v>
      </c>
      <c r="R1141" s="15">
        <f t="shared" si="70"/>
        <v>42005.347523148142</v>
      </c>
      <c r="S1141">
        <f t="shared" si="72"/>
        <v>2014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8288</v>
      </c>
      <c r="O1142" t="s">
        <v>8290</v>
      </c>
      <c r="P1142">
        <f t="shared" si="71"/>
        <v>0</v>
      </c>
      <c r="Q1142" s="15">
        <f t="shared" si="69"/>
        <v>42192.462048611109</v>
      </c>
      <c r="R1142" s="15">
        <f t="shared" si="70"/>
        <v>42222.462048611109</v>
      </c>
      <c r="S1142">
        <f t="shared" si="72"/>
        <v>2015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8288</v>
      </c>
      <c r="O1143" t="s">
        <v>8290</v>
      </c>
      <c r="P1143">
        <f t="shared" si="71"/>
        <v>0</v>
      </c>
      <c r="Q1143" s="15">
        <f t="shared" si="69"/>
        <v>42164.699652777781</v>
      </c>
      <c r="R1143" s="15">
        <f t="shared" si="70"/>
        <v>42194.699652777781</v>
      </c>
      <c r="S1143">
        <f t="shared" si="72"/>
        <v>2015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8288</v>
      </c>
      <c r="O1144" t="s">
        <v>8290</v>
      </c>
      <c r="P1144">
        <f t="shared" si="71"/>
        <v>0</v>
      </c>
      <c r="Q1144" s="15">
        <f t="shared" si="69"/>
        <v>42022.006099537044</v>
      </c>
      <c r="R1144" s="15">
        <f t="shared" si="70"/>
        <v>42052.006099537044</v>
      </c>
      <c r="S1144">
        <f t="shared" si="72"/>
        <v>2015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8288</v>
      </c>
      <c r="O1145" t="s">
        <v>8290</v>
      </c>
      <c r="P1145">
        <f t="shared" si="71"/>
        <v>23.25</v>
      </c>
      <c r="Q1145" s="15">
        <f t="shared" si="69"/>
        <v>42325.19358796296</v>
      </c>
      <c r="R1145" s="15">
        <f t="shared" si="70"/>
        <v>42355.19358796296</v>
      </c>
      <c r="S1145">
        <f t="shared" si="72"/>
        <v>2015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8291</v>
      </c>
      <c r="O1146" t="s">
        <v>8292</v>
      </c>
      <c r="P1146">
        <f t="shared" si="71"/>
        <v>0</v>
      </c>
      <c r="Q1146" s="15">
        <f t="shared" si="69"/>
        <v>42093.181944444441</v>
      </c>
      <c r="R1146" s="15">
        <f t="shared" si="70"/>
        <v>42123.181944444441</v>
      </c>
      <c r="S1146">
        <f t="shared" si="72"/>
        <v>2015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8291</v>
      </c>
      <c r="O1147" t="s">
        <v>8292</v>
      </c>
      <c r="P1147">
        <f t="shared" si="71"/>
        <v>100</v>
      </c>
      <c r="Q1147" s="15">
        <f t="shared" si="69"/>
        <v>41854.747592592597</v>
      </c>
      <c r="R1147" s="15">
        <f t="shared" si="70"/>
        <v>41914.747592592597</v>
      </c>
      <c r="S1147">
        <f t="shared" si="72"/>
        <v>2014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8291</v>
      </c>
      <c r="O1148" t="s">
        <v>8292</v>
      </c>
      <c r="P1148">
        <f t="shared" si="71"/>
        <v>44.17</v>
      </c>
      <c r="Q1148" s="15">
        <f t="shared" si="69"/>
        <v>41723.9533912037</v>
      </c>
      <c r="R1148" s="15">
        <f t="shared" si="70"/>
        <v>41761.9533912037</v>
      </c>
      <c r="S1148">
        <f t="shared" si="72"/>
        <v>2014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8291</v>
      </c>
      <c r="O1149" t="s">
        <v>8292</v>
      </c>
      <c r="P1149">
        <f t="shared" si="71"/>
        <v>0</v>
      </c>
      <c r="Q1149" s="15">
        <f t="shared" si="69"/>
        <v>41871.972025462965</v>
      </c>
      <c r="R1149" s="15">
        <f t="shared" si="70"/>
        <v>41931.972025462965</v>
      </c>
      <c r="S1149">
        <f t="shared" si="72"/>
        <v>2014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8291</v>
      </c>
      <c r="O1150" t="s">
        <v>8292</v>
      </c>
      <c r="P1150">
        <f t="shared" si="71"/>
        <v>24.33</v>
      </c>
      <c r="Q1150" s="15">
        <f t="shared" si="69"/>
        <v>42675.171076388884</v>
      </c>
      <c r="R1150" s="15">
        <f t="shared" si="70"/>
        <v>42705.212743055556</v>
      </c>
      <c r="S1150">
        <f t="shared" si="72"/>
        <v>2016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8291</v>
      </c>
      <c r="O1151" t="s">
        <v>8292</v>
      </c>
      <c r="P1151">
        <f t="shared" si="71"/>
        <v>37.5</v>
      </c>
      <c r="Q1151" s="15">
        <f t="shared" si="69"/>
        <v>42507.71025462963</v>
      </c>
      <c r="R1151" s="15">
        <f t="shared" si="70"/>
        <v>42537.71025462963</v>
      </c>
      <c r="S1151">
        <f t="shared" si="72"/>
        <v>2016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8291</v>
      </c>
      <c r="O1152" t="s">
        <v>8292</v>
      </c>
      <c r="P1152">
        <f t="shared" si="71"/>
        <v>42</v>
      </c>
      <c r="Q1152" s="15">
        <f t="shared" si="69"/>
        <v>42317.954571759255</v>
      </c>
      <c r="R1152" s="15">
        <f t="shared" si="70"/>
        <v>42377.954571759255</v>
      </c>
      <c r="S1152">
        <f t="shared" si="72"/>
        <v>2015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8291</v>
      </c>
      <c r="O1153" t="s">
        <v>8292</v>
      </c>
      <c r="P1153">
        <f t="shared" si="71"/>
        <v>0</v>
      </c>
      <c r="Q1153" s="15">
        <f t="shared" si="69"/>
        <v>42224.102581018517</v>
      </c>
      <c r="R1153" s="15">
        <f t="shared" si="70"/>
        <v>42254.102581018517</v>
      </c>
      <c r="S1153">
        <f t="shared" si="72"/>
        <v>2015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8291</v>
      </c>
      <c r="O1154" t="s">
        <v>8292</v>
      </c>
      <c r="P1154">
        <f t="shared" si="71"/>
        <v>60.73</v>
      </c>
      <c r="Q1154" s="15">
        <f t="shared" ref="Q1154:Q1217" si="73">(((J1154/60)/60)/24+(DATE(1970,1,1)))</f>
        <v>42109.709629629629</v>
      </c>
      <c r="R1154" s="15">
        <f t="shared" ref="R1154:R1217" si="74">(((I1154/60)/60)/24)+DATE(1970,1,1)</f>
        <v>42139.709629629629</v>
      </c>
      <c r="S1154">
        <f t="shared" si="72"/>
        <v>2015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8291</v>
      </c>
      <c r="O1155" t="s">
        <v>8292</v>
      </c>
      <c r="P1155">
        <f t="shared" ref="P1155:P1218" si="75">IFERROR(ROUND(E1155/L1155,2),0)</f>
        <v>50</v>
      </c>
      <c r="Q1155" s="15">
        <f t="shared" si="73"/>
        <v>42143.714178240742</v>
      </c>
      <c r="R1155" s="15">
        <f t="shared" si="74"/>
        <v>42173.714178240742</v>
      </c>
      <c r="S1155">
        <f t="shared" ref="S1155:S1218" si="76">YEAR(Q1155)</f>
        <v>2015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8291</v>
      </c>
      <c r="O1156" t="s">
        <v>8292</v>
      </c>
      <c r="P1156">
        <f t="shared" si="75"/>
        <v>108.33</v>
      </c>
      <c r="Q1156" s="15">
        <f t="shared" si="73"/>
        <v>42223.108865740738</v>
      </c>
      <c r="R1156" s="15">
        <f t="shared" si="74"/>
        <v>42253.108865740738</v>
      </c>
      <c r="S1156">
        <f t="shared" si="76"/>
        <v>2015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8291</v>
      </c>
      <c r="O1157" t="s">
        <v>8292</v>
      </c>
      <c r="P1157">
        <f t="shared" si="75"/>
        <v>23.5</v>
      </c>
      <c r="Q1157" s="15">
        <f t="shared" si="73"/>
        <v>41835.763981481483</v>
      </c>
      <c r="R1157" s="15">
        <f t="shared" si="74"/>
        <v>41865.763981481483</v>
      </c>
      <c r="S1157">
        <f t="shared" si="76"/>
        <v>2014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8291</v>
      </c>
      <c r="O1158" t="s">
        <v>8292</v>
      </c>
      <c r="P1158">
        <f t="shared" si="75"/>
        <v>0</v>
      </c>
      <c r="Q1158" s="15">
        <f t="shared" si="73"/>
        <v>42029.07131944444</v>
      </c>
      <c r="R1158" s="15">
        <f t="shared" si="74"/>
        <v>42059.07131944444</v>
      </c>
      <c r="S1158">
        <f t="shared" si="76"/>
        <v>2015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8291</v>
      </c>
      <c r="O1159" t="s">
        <v>8292</v>
      </c>
      <c r="P1159">
        <f t="shared" si="75"/>
        <v>50.33</v>
      </c>
      <c r="Q1159" s="15">
        <f t="shared" si="73"/>
        <v>41918.628240740742</v>
      </c>
      <c r="R1159" s="15">
        <f t="shared" si="74"/>
        <v>41978.669907407413</v>
      </c>
      <c r="S1159">
        <f t="shared" si="76"/>
        <v>2014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8291</v>
      </c>
      <c r="O1160" t="s">
        <v>8292</v>
      </c>
      <c r="P1160">
        <f t="shared" si="75"/>
        <v>11.67</v>
      </c>
      <c r="Q1160" s="15">
        <f t="shared" si="73"/>
        <v>41952.09175925926</v>
      </c>
      <c r="R1160" s="15">
        <f t="shared" si="74"/>
        <v>41982.09175925926</v>
      </c>
      <c r="S1160">
        <f t="shared" si="76"/>
        <v>2014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8291</v>
      </c>
      <c r="O1161" t="s">
        <v>8292</v>
      </c>
      <c r="P1161">
        <f t="shared" si="75"/>
        <v>0</v>
      </c>
      <c r="Q1161" s="15">
        <f t="shared" si="73"/>
        <v>42154.726446759261</v>
      </c>
      <c r="R1161" s="15">
        <f t="shared" si="74"/>
        <v>42185.65625</v>
      </c>
      <c r="S1161">
        <f t="shared" si="76"/>
        <v>2015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8291</v>
      </c>
      <c r="O1162" t="s">
        <v>8292</v>
      </c>
      <c r="P1162">
        <f t="shared" si="75"/>
        <v>60.79</v>
      </c>
      <c r="Q1162" s="15">
        <f t="shared" si="73"/>
        <v>42061.154930555553</v>
      </c>
      <c r="R1162" s="15">
        <f t="shared" si="74"/>
        <v>42091.113263888896</v>
      </c>
      <c r="S1162">
        <f t="shared" si="76"/>
        <v>2015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8291</v>
      </c>
      <c r="O1163" t="s">
        <v>8292</v>
      </c>
      <c r="P1163">
        <f t="shared" si="75"/>
        <v>0</v>
      </c>
      <c r="Q1163" s="15">
        <f t="shared" si="73"/>
        <v>42122.629502314812</v>
      </c>
      <c r="R1163" s="15">
        <f t="shared" si="74"/>
        <v>42143.629502314812</v>
      </c>
      <c r="S1163">
        <f t="shared" si="76"/>
        <v>2015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8291</v>
      </c>
      <c r="O1164" t="s">
        <v>8292</v>
      </c>
      <c r="P1164">
        <f t="shared" si="75"/>
        <v>17.5</v>
      </c>
      <c r="Q1164" s="15">
        <f t="shared" si="73"/>
        <v>41876.683611111112</v>
      </c>
      <c r="R1164" s="15">
        <f t="shared" si="74"/>
        <v>41907.683611111112</v>
      </c>
      <c r="S1164">
        <f t="shared" si="76"/>
        <v>2014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8291</v>
      </c>
      <c r="O1165" t="s">
        <v>8292</v>
      </c>
      <c r="P1165">
        <f t="shared" si="75"/>
        <v>0</v>
      </c>
      <c r="Q1165" s="15">
        <f t="shared" si="73"/>
        <v>41830.723611111112</v>
      </c>
      <c r="R1165" s="15">
        <f t="shared" si="74"/>
        <v>41860.723611111112</v>
      </c>
      <c r="S1165">
        <f t="shared" si="76"/>
        <v>2014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8291</v>
      </c>
      <c r="O1166" t="s">
        <v>8292</v>
      </c>
      <c r="P1166">
        <f t="shared" si="75"/>
        <v>0</v>
      </c>
      <c r="Q1166" s="15">
        <f t="shared" si="73"/>
        <v>42509.724328703705</v>
      </c>
      <c r="R1166" s="15">
        <f t="shared" si="74"/>
        <v>42539.724328703705</v>
      </c>
      <c r="S1166">
        <f t="shared" si="76"/>
        <v>2016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8291</v>
      </c>
      <c r="O1167" t="s">
        <v>8292</v>
      </c>
      <c r="P1167">
        <f t="shared" si="75"/>
        <v>82.82</v>
      </c>
      <c r="Q1167" s="15">
        <f t="shared" si="73"/>
        <v>41792.214467592588</v>
      </c>
      <c r="R1167" s="15">
        <f t="shared" si="74"/>
        <v>41826.214467592588</v>
      </c>
      <c r="S1167">
        <f t="shared" si="76"/>
        <v>2014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8291</v>
      </c>
      <c r="O1168" t="s">
        <v>8292</v>
      </c>
      <c r="P1168">
        <f t="shared" si="75"/>
        <v>358.88</v>
      </c>
      <c r="Q1168" s="15">
        <f t="shared" si="73"/>
        <v>42150.485439814816</v>
      </c>
      <c r="R1168" s="15">
        <f t="shared" si="74"/>
        <v>42181.166666666672</v>
      </c>
      <c r="S1168">
        <f t="shared" si="76"/>
        <v>2015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8291</v>
      </c>
      <c r="O1169" t="s">
        <v>8292</v>
      </c>
      <c r="P1169">
        <f t="shared" si="75"/>
        <v>61.19</v>
      </c>
      <c r="Q1169" s="15">
        <f t="shared" si="73"/>
        <v>41863.734895833331</v>
      </c>
      <c r="R1169" s="15">
        <f t="shared" si="74"/>
        <v>41894.734895833331</v>
      </c>
      <c r="S1169">
        <f t="shared" si="76"/>
        <v>2014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8291</v>
      </c>
      <c r="O1170" t="s">
        <v>8292</v>
      </c>
      <c r="P1170">
        <f t="shared" si="75"/>
        <v>340</v>
      </c>
      <c r="Q1170" s="15">
        <f t="shared" si="73"/>
        <v>42605.053993055553</v>
      </c>
      <c r="R1170" s="15">
        <f t="shared" si="74"/>
        <v>42635.053993055553</v>
      </c>
      <c r="S1170">
        <f t="shared" si="76"/>
        <v>2016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8291</v>
      </c>
      <c r="O1171" t="s">
        <v>8292</v>
      </c>
      <c r="P1171">
        <f t="shared" si="75"/>
        <v>5.67</v>
      </c>
      <c r="Q1171" s="15">
        <f t="shared" si="73"/>
        <v>42027.353738425925</v>
      </c>
      <c r="R1171" s="15">
        <f t="shared" si="74"/>
        <v>42057.353738425925</v>
      </c>
      <c r="S1171">
        <f t="shared" si="76"/>
        <v>2015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8291</v>
      </c>
      <c r="O1172" t="s">
        <v>8292</v>
      </c>
      <c r="P1172">
        <f t="shared" si="75"/>
        <v>50</v>
      </c>
      <c r="Q1172" s="15">
        <f t="shared" si="73"/>
        <v>42124.893182870372</v>
      </c>
      <c r="R1172" s="15">
        <f t="shared" si="74"/>
        <v>42154.893182870372</v>
      </c>
      <c r="S1172">
        <f t="shared" si="76"/>
        <v>2015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8291</v>
      </c>
      <c r="O1173" t="s">
        <v>8292</v>
      </c>
      <c r="P1173">
        <f t="shared" si="75"/>
        <v>25</v>
      </c>
      <c r="Q1173" s="15">
        <f t="shared" si="73"/>
        <v>41938.804710648146</v>
      </c>
      <c r="R1173" s="15">
        <f t="shared" si="74"/>
        <v>41956.846377314811</v>
      </c>
      <c r="S1173">
        <f t="shared" si="76"/>
        <v>2014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8291</v>
      </c>
      <c r="O1174" t="s">
        <v>8292</v>
      </c>
      <c r="P1174">
        <f t="shared" si="75"/>
        <v>0</v>
      </c>
      <c r="Q1174" s="15">
        <f t="shared" si="73"/>
        <v>41841.682314814818</v>
      </c>
      <c r="R1174" s="15">
        <f t="shared" si="74"/>
        <v>41871.682314814818</v>
      </c>
      <c r="S1174">
        <f t="shared" si="76"/>
        <v>2014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8291</v>
      </c>
      <c r="O1175" t="s">
        <v>8292</v>
      </c>
      <c r="P1175">
        <f t="shared" si="75"/>
        <v>30</v>
      </c>
      <c r="Q1175" s="15">
        <f t="shared" si="73"/>
        <v>42184.185844907406</v>
      </c>
      <c r="R1175" s="15">
        <f t="shared" si="74"/>
        <v>42219.185844907406</v>
      </c>
      <c r="S1175">
        <f t="shared" si="76"/>
        <v>2015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8291</v>
      </c>
      <c r="O1176" t="s">
        <v>8292</v>
      </c>
      <c r="P1176">
        <f t="shared" si="75"/>
        <v>46.63</v>
      </c>
      <c r="Q1176" s="15">
        <f t="shared" si="73"/>
        <v>42468.84174768519</v>
      </c>
      <c r="R1176" s="15">
        <f t="shared" si="74"/>
        <v>42498.84174768519</v>
      </c>
      <c r="S1176">
        <f t="shared" si="76"/>
        <v>2016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8291</v>
      </c>
      <c r="O1177" t="s">
        <v>8292</v>
      </c>
      <c r="P1177">
        <f t="shared" si="75"/>
        <v>65</v>
      </c>
      <c r="Q1177" s="15">
        <f t="shared" si="73"/>
        <v>42170.728460648148</v>
      </c>
      <c r="R1177" s="15">
        <f t="shared" si="74"/>
        <v>42200.728460648148</v>
      </c>
      <c r="S1177">
        <f t="shared" si="76"/>
        <v>2015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8291</v>
      </c>
      <c r="O1178" t="s">
        <v>8292</v>
      </c>
      <c r="P1178">
        <f t="shared" si="75"/>
        <v>10</v>
      </c>
      <c r="Q1178" s="15">
        <f t="shared" si="73"/>
        <v>42746.019652777773</v>
      </c>
      <c r="R1178" s="15">
        <f t="shared" si="74"/>
        <v>42800.541666666672</v>
      </c>
      <c r="S1178">
        <f t="shared" si="76"/>
        <v>2017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8291</v>
      </c>
      <c r="O1179" t="s">
        <v>8292</v>
      </c>
      <c r="P1179">
        <f t="shared" si="75"/>
        <v>0</v>
      </c>
      <c r="Q1179" s="15">
        <f t="shared" si="73"/>
        <v>41897.660833333335</v>
      </c>
      <c r="R1179" s="15">
        <f t="shared" si="74"/>
        <v>41927.660833333335</v>
      </c>
      <c r="S1179">
        <f t="shared" si="76"/>
        <v>2014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8291</v>
      </c>
      <c r="O1180" t="s">
        <v>8292</v>
      </c>
      <c r="P1180">
        <f t="shared" si="75"/>
        <v>5</v>
      </c>
      <c r="Q1180" s="15">
        <f t="shared" si="73"/>
        <v>41837.905694444446</v>
      </c>
      <c r="R1180" s="15">
        <f t="shared" si="74"/>
        <v>41867.905694444446</v>
      </c>
      <c r="S1180">
        <f t="shared" si="76"/>
        <v>2014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8291</v>
      </c>
      <c r="O1181" t="s">
        <v>8292</v>
      </c>
      <c r="P1181">
        <f t="shared" si="75"/>
        <v>640</v>
      </c>
      <c r="Q1181" s="15">
        <f t="shared" si="73"/>
        <v>42275.720219907409</v>
      </c>
      <c r="R1181" s="15">
        <f t="shared" si="74"/>
        <v>42305.720219907409</v>
      </c>
      <c r="S1181">
        <f t="shared" si="76"/>
        <v>2015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8291</v>
      </c>
      <c r="O1182" t="s">
        <v>8292</v>
      </c>
      <c r="P1182">
        <f t="shared" si="75"/>
        <v>69.12</v>
      </c>
      <c r="Q1182" s="15">
        <f t="shared" si="73"/>
        <v>41781.806875000002</v>
      </c>
      <c r="R1182" s="15">
        <f t="shared" si="74"/>
        <v>41818.806875000002</v>
      </c>
      <c r="S1182">
        <f t="shared" si="76"/>
        <v>2014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8291</v>
      </c>
      <c r="O1183" t="s">
        <v>8292</v>
      </c>
      <c r="P1183">
        <f t="shared" si="75"/>
        <v>1.33</v>
      </c>
      <c r="Q1183" s="15">
        <f t="shared" si="73"/>
        <v>42034.339363425926</v>
      </c>
      <c r="R1183" s="15">
        <f t="shared" si="74"/>
        <v>42064.339363425926</v>
      </c>
      <c r="S1183">
        <f t="shared" si="76"/>
        <v>2015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8291</v>
      </c>
      <c r="O1184" t="s">
        <v>8292</v>
      </c>
      <c r="P1184">
        <f t="shared" si="75"/>
        <v>10.5</v>
      </c>
      <c r="Q1184" s="15">
        <f t="shared" si="73"/>
        <v>42728.827407407407</v>
      </c>
      <c r="R1184" s="15">
        <f t="shared" si="74"/>
        <v>42747.695833333331</v>
      </c>
      <c r="S1184">
        <f t="shared" si="76"/>
        <v>2016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8291</v>
      </c>
      <c r="O1185" t="s">
        <v>8292</v>
      </c>
      <c r="P1185">
        <f t="shared" si="75"/>
        <v>33.33</v>
      </c>
      <c r="Q1185" s="15">
        <f t="shared" si="73"/>
        <v>42656.86137731481</v>
      </c>
      <c r="R1185" s="15">
        <f t="shared" si="74"/>
        <v>42676.165972222225</v>
      </c>
      <c r="S1185">
        <f t="shared" si="76"/>
        <v>2016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8293</v>
      </c>
      <c r="O1186" t="s">
        <v>8294</v>
      </c>
      <c r="P1186">
        <f t="shared" si="75"/>
        <v>61.56</v>
      </c>
      <c r="Q1186" s="15">
        <f t="shared" si="73"/>
        <v>42741.599664351852</v>
      </c>
      <c r="R1186" s="15">
        <f t="shared" si="74"/>
        <v>42772.599664351852</v>
      </c>
      <c r="S1186">
        <f t="shared" si="76"/>
        <v>2017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8293</v>
      </c>
      <c r="O1187" t="s">
        <v>8294</v>
      </c>
      <c r="P1187">
        <f t="shared" si="75"/>
        <v>118.74</v>
      </c>
      <c r="Q1187" s="15">
        <f t="shared" si="73"/>
        <v>42130.865150462967</v>
      </c>
      <c r="R1187" s="15">
        <f t="shared" si="74"/>
        <v>42163.166666666672</v>
      </c>
      <c r="S1187">
        <f t="shared" si="76"/>
        <v>2015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8293</v>
      </c>
      <c r="O1188" t="s">
        <v>8294</v>
      </c>
      <c r="P1188">
        <f t="shared" si="75"/>
        <v>65.08</v>
      </c>
      <c r="Q1188" s="15">
        <f t="shared" si="73"/>
        <v>42123.86336805555</v>
      </c>
      <c r="R1188" s="15">
        <f t="shared" si="74"/>
        <v>42156.945833333331</v>
      </c>
      <c r="S1188">
        <f t="shared" si="76"/>
        <v>2015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8293</v>
      </c>
      <c r="O1189" t="s">
        <v>8294</v>
      </c>
      <c r="P1189">
        <f t="shared" si="75"/>
        <v>130.16</v>
      </c>
      <c r="Q1189" s="15">
        <f t="shared" si="73"/>
        <v>42109.894942129627</v>
      </c>
      <c r="R1189" s="15">
        <f t="shared" si="74"/>
        <v>42141.75</v>
      </c>
      <c r="S1189">
        <f t="shared" si="76"/>
        <v>2015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8293</v>
      </c>
      <c r="O1190" t="s">
        <v>8294</v>
      </c>
      <c r="P1190">
        <f t="shared" si="75"/>
        <v>37.78</v>
      </c>
      <c r="Q1190" s="15">
        <f t="shared" si="73"/>
        <v>42711.700694444444</v>
      </c>
      <c r="R1190" s="15">
        <f t="shared" si="74"/>
        <v>42732.700694444444</v>
      </c>
      <c r="S1190">
        <f t="shared" si="76"/>
        <v>2016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8293</v>
      </c>
      <c r="O1191" t="s">
        <v>8294</v>
      </c>
      <c r="P1191">
        <f t="shared" si="75"/>
        <v>112.79</v>
      </c>
      <c r="Q1191" s="15">
        <f t="shared" si="73"/>
        <v>42529.979108796295</v>
      </c>
      <c r="R1191" s="15">
        <f t="shared" si="74"/>
        <v>42550.979108796295</v>
      </c>
      <c r="S1191">
        <f t="shared" si="76"/>
        <v>2016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8293</v>
      </c>
      <c r="O1192" t="s">
        <v>8294</v>
      </c>
      <c r="P1192">
        <f t="shared" si="75"/>
        <v>51.92</v>
      </c>
      <c r="Q1192" s="15">
        <f t="shared" si="73"/>
        <v>41852.665798611109</v>
      </c>
      <c r="R1192" s="15">
        <f t="shared" si="74"/>
        <v>41882.665798611109</v>
      </c>
      <c r="S1192">
        <f t="shared" si="76"/>
        <v>2014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8293</v>
      </c>
      <c r="O1193" t="s">
        <v>8294</v>
      </c>
      <c r="P1193">
        <f t="shared" si="75"/>
        <v>89.24</v>
      </c>
      <c r="Q1193" s="15">
        <f t="shared" si="73"/>
        <v>42419.603703703702</v>
      </c>
      <c r="R1193" s="15">
        <f t="shared" si="74"/>
        <v>42449.562037037031</v>
      </c>
      <c r="S1193">
        <f t="shared" si="76"/>
        <v>2016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8293</v>
      </c>
      <c r="O1194" t="s">
        <v>8294</v>
      </c>
      <c r="P1194">
        <f t="shared" si="75"/>
        <v>19.329999999999998</v>
      </c>
      <c r="Q1194" s="15">
        <f t="shared" si="73"/>
        <v>42747.506689814814</v>
      </c>
      <c r="R1194" s="15">
        <f t="shared" si="74"/>
        <v>42777.506689814814</v>
      </c>
      <c r="S1194">
        <f t="shared" si="76"/>
        <v>2017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8293</v>
      </c>
      <c r="O1195" t="s">
        <v>8294</v>
      </c>
      <c r="P1195">
        <f t="shared" si="75"/>
        <v>79.97</v>
      </c>
      <c r="Q1195" s="15">
        <f t="shared" si="73"/>
        <v>42409.776076388895</v>
      </c>
      <c r="R1195" s="15">
        <f t="shared" si="74"/>
        <v>42469.734409722223</v>
      </c>
      <c r="S1195">
        <f t="shared" si="76"/>
        <v>2016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8293</v>
      </c>
      <c r="O1196" t="s">
        <v>8294</v>
      </c>
      <c r="P1196">
        <f t="shared" si="75"/>
        <v>56.41</v>
      </c>
      <c r="Q1196" s="15">
        <f t="shared" si="73"/>
        <v>42072.488182870366</v>
      </c>
      <c r="R1196" s="15">
        <f t="shared" si="74"/>
        <v>42102.488182870366</v>
      </c>
      <c r="S1196">
        <f t="shared" si="76"/>
        <v>2015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8293</v>
      </c>
      <c r="O1197" t="s">
        <v>8294</v>
      </c>
      <c r="P1197">
        <f t="shared" si="75"/>
        <v>79.41</v>
      </c>
      <c r="Q1197" s="15">
        <f t="shared" si="73"/>
        <v>42298.34783564815</v>
      </c>
      <c r="R1197" s="15">
        <f t="shared" si="74"/>
        <v>42358.375</v>
      </c>
      <c r="S1197">
        <f t="shared" si="76"/>
        <v>2015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8293</v>
      </c>
      <c r="O1198" t="s">
        <v>8294</v>
      </c>
      <c r="P1198">
        <f t="shared" si="75"/>
        <v>76.44</v>
      </c>
      <c r="Q1198" s="15">
        <f t="shared" si="73"/>
        <v>42326.818738425922</v>
      </c>
      <c r="R1198" s="15">
        <f t="shared" si="74"/>
        <v>42356.818738425922</v>
      </c>
      <c r="S1198">
        <f t="shared" si="76"/>
        <v>2015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8293</v>
      </c>
      <c r="O1199" t="s">
        <v>8294</v>
      </c>
      <c r="P1199">
        <f t="shared" si="75"/>
        <v>121</v>
      </c>
      <c r="Q1199" s="15">
        <f t="shared" si="73"/>
        <v>42503.66474537037</v>
      </c>
      <c r="R1199" s="15">
        <f t="shared" si="74"/>
        <v>42534.249305555553</v>
      </c>
      <c r="S1199">
        <f t="shared" si="76"/>
        <v>2016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8293</v>
      </c>
      <c r="O1200" t="s">
        <v>8294</v>
      </c>
      <c r="P1200">
        <f t="shared" si="75"/>
        <v>54.62</v>
      </c>
      <c r="Q1200" s="15">
        <f t="shared" si="73"/>
        <v>42333.619050925925</v>
      </c>
      <c r="R1200" s="15">
        <f t="shared" si="74"/>
        <v>42369.125</v>
      </c>
      <c r="S1200">
        <f t="shared" si="76"/>
        <v>2015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8293</v>
      </c>
      <c r="O1201" t="s">
        <v>8294</v>
      </c>
      <c r="P1201">
        <f t="shared" si="75"/>
        <v>299.22000000000003</v>
      </c>
      <c r="Q1201" s="15">
        <f t="shared" si="73"/>
        <v>42161.770833333328</v>
      </c>
      <c r="R1201" s="15">
        <f t="shared" si="74"/>
        <v>42193.770833333328</v>
      </c>
      <c r="S1201">
        <f t="shared" si="76"/>
        <v>2015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8293</v>
      </c>
      <c r="O1202" t="s">
        <v>8294</v>
      </c>
      <c r="P1202">
        <f t="shared" si="75"/>
        <v>58.53</v>
      </c>
      <c r="Q1202" s="15">
        <f t="shared" si="73"/>
        <v>42089.477500000001</v>
      </c>
      <c r="R1202" s="15">
        <f t="shared" si="74"/>
        <v>42110.477500000001</v>
      </c>
      <c r="S1202">
        <f t="shared" si="76"/>
        <v>2015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8293</v>
      </c>
      <c r="O1203" t="s">
        <v>8294</v>
      </c>
      <c r="P1203">
        <f t="shared" si="75"/>
        <v>55.37</v>
      </c>
      <c r="Q1203" s="15">
        <f t="shared" si="73"/>
        <v>42536.60701388889</v>
      </c>
      <c r="R1203" s="15">
        <f t="shared" si="74"/>
        <v>42566.60701388889</v>
      </c>
      <c r="S1203">
        <f t="shared" si="76"/>
        <v>2016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8293</v>
      </c>
      <c r="O1204" t="s">
        <v>8294</v>
      </c>
      <c r="P1204">
        <f t="shared" si="75"/>
        <v>183.8</v>
      </c>
      <c r="Q1204" s="15">
        <f t="shared" si="73"/>
        <v>42152.288819444439</v>
      </c>
      <c r="R1204" s="15">
        <f t="shared" si="74"/>
        <v>42182.288819444439</v>
      </c>
      <c r="S1204">
        <f t="shared" si="76"/>
        <v>2015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8293</v>
      </c>
      <c r="O1205" t="s">
        <v>8294</v>
      </c>
      <c r="P1205">
        <f t="shared" si="75"/>
        <v>165.35</v>
      </c>
      <c r="Q1205" s="15">
        <f t="shared" si="73"/>
        <v>42125.614895833336</v>
      </c>
      <c r="R1205" s="15">
        <f t="shared" si="74"/>
        <v>42155.614895833336</v>
      </c>
      <c r="S1205">
        <f t="shared" si="76"/>
        <v>2015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8293</v>
      </c>
      <c r="O1206" t="s">
        <v>8294</v>
      </c>
      <c r="P1206">
        <f t="shared" si="75"/>
        <v>234.79</v>
      </c>
      <c r="Q1206" s="15">
        <f t="shared" si="73"/>
        <v>42297.748067129629</v>
      </c>
      <c r="R1206" s="15">
        <f t="shared" si="74"/>
        <v>42342.208333333328</v>
      </c>
      <c r="S1206">
        <f t="shared" si="76"/>
        <v>2015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8293</v>
      </c>
      <c r="O1207" t="s">
        <v>8294</v>
      </c>
      <c r="P1207">
        <f t="shared" si="75"/>
        <v>211.48</v>
      </c>
      <c r="Q1207" s="15">
        <f t="shared" si="73"/>
        <v>42138.506377314814</v>
      </c>
      <c r="R1207" s="15">
        <f t="shared" si="74"/>
        <v>42168.506377314814</v>
      </c>
      <c r="S1207">
        <f t="shared" si="76"/>
        <v>2015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8293</v>
      </c>
      <c r="O1208" t="s">
        <v>8294</v>
      </c>
      <c r="P1208">
        <f t="shared" si="75"/>
        <v>32.340000000000003</v>
      </c>
      <c r="Q1208" s="15">
        <f t="shared" si="73"/>
        <v>42772.776076388895</v>
      </c>
      <c r="R1208" s="15">
        <f t="shared" si="74"/>
        <v>42805.561805555553</v>
      </c>
      <c r="S1208">
        <f t="shared" si="76"/>
        <v>2017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8293</v>
      </c>
      <c r="O1209" t="s">
        <v>8294</v>
      </c>
      <c r="P1209">
        <f t="shared" si="75"/>
        <v>123.38</v>
      </c>
      <c r="Q1209" s="15">
        <f t="shared" si="73"/>
        <v>42430.430243055554</v>
      </c>
      <c r="R1209" s="15">
        <f t="shared" si="74"/>
        <v>42460.416666666672</v>
      </c>
      <c r="S1209">
        <f t="shared" si="76"/>
        <v>2016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8293</v>
      </c>
      <c r="O1210" t="s">
        <v>8294</v>
      </c>
      <c r="P1210">
        <f t="shared" si="75"/>
        <v>207.07</v>
      </c>
      <c r="Q1210" s="15">
        <f t="shared" si="73"/>
        <v>42423.709074074075</v>
      </c>
      <c r="R1210" s="15">
        <f t="shared" si="74"/>
        <v>42453.667407407411</v>
      </c>
      <c r="S1210">
        <f t="shared" si="76"/>
        <v>2016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8293</v>
      </c>
      <c r="O1211" t="s">
        <v>8294</v>
      </c>
      <c r="P1211">
        <f t="shared" si="75"/>
        <v>138.26</v>
      </c>
      <c r="Q1211" s="15">
        <f t="shared" si="73"/>
        <v>42761.846122685187</v>
      </c>
      <c r="R1211" s="15">
        <f t="shared" si="74"/>
        <v>42791.846122685187</v>
      </c>
      <c r="S1211">
        <f t="shared" si="76"/>
        <v>2017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8293</v>
      </c>
      <c r="O1212" t="s">
        <v>8294</v>
      </c>
      <c r="P1212">
        <f t="shared" si="75"/>
        <v>493.82</v>
      </c>
      <c r="Q1212" s="15">
        <f t="shared" si="73"/>
        <v>42132.941805555558</v>
      </c>
      <c r="R1212" s="15">
        <f t="shared" si="74"/>
        <v>42155.875</v>
      </c>
      <c r="S1212">
        <f t="shared" si="76"/>
        <v>2015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8293</v>
      </c>
      <c r="O1213" t="s">
        <v>8294</v>
      </c>
      <c r="P1213">
        <f t="shared" si="75"/>
        <v>168.5</v>
      </c>
      <c r="Q1213" s="15">
        <f t="shared" si="73"/>
        <v>42515.866446759261</v>
      </c>
      <c r="R1213" s="15">
        <f t="shared" si="74"/>
        <v>42530.866446759261</v>
      </c>
      <c r="S1213">
        <f t="shared" si="76"/>
        <v>2016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8293</v>
      </c>
      <c r="O1214" t="s">
        <v>8294</v>
      </c>
      <c r="P1214">
        <f t="shared" si="75"/>
        <v>38.869999999999997</v>
      </c>
      <c r="Q1214" s="15">
        <f t="shared" si="73"/>
        <v>42318.950173611112</v>
      </c>
      <c r="R1214" s="15">
        <f t="shared" si="74"/>
        <v>42335.041666666672</v>
      </c>
      <c r="S1214">
        <f t="shared" si="76"/>
        <v>2015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8293</v>
      </c>
      <c r="O1215" t="s">
        <v>8294</v>
      </c>
      <c r="P1215">
        <f t="shared" si="75"/>
        <v>61.53</v>
      </c>
      <c r="Q1215" s="15">
        <f t="shared" si="73"/>
        <v>42731.755787037036</v>
      </c>
      <c r="R1215" s="15">
        <f t="shared" si="74"/>
        <v>42766.755787037036</v>
      </c>
      <c r="S1215">
        <f t="shared" si="76"/>
        <v>2016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8293</v>
      </c>
      <c r="O1216" t="s">
        <v>8294</v>
      </c>
      <c r="P1216">
        <f t="shared" si="75"/>
        <v>105.44</v>
      </c>
      <c r="Q1216" s="15">
        <f t="shared" si="73"/>
        <v>42104.840335648143</v>
      </c>
      <c r="R1216" s="15">
        <f t="shared" si="74"/>
        <v>42164.840335648143</v>
      </c>
      <c r="S1216">
        <f t="shared" si="76"/>
        <v>2015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8293</v>
      </c>
      <c r="O1217" t="s">
        <v>8294</v>
      </c>
      <c r="P1217">
        <f t="shared" si="75"/>
        <v>71.59</v>
      </c>
      <c r="Q1217" s="15">
        <f t="shared" si="73"/>
        <v>41759.923101851848</v>
      </c>
      <c r="R1217" s="15">
        <f t="shared" si="74"/>
        <v>41789.923101851848</v>
      </c>
      <c r="S1217">
        <f t="shared" si="76"/>
        <v>2014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8293</v>
      </c>
      <c r="O1218" t="s">
        <v>8294</v>
      </c>
      <c r="P1218">
        <f t="shared" si="75"/>
        <v>91.88</v>
      </c>
      <c r="Q1218" s="15">
        <f t="shared" ref="Q1218:Q1281" si="77">(((J1218/60)/60)/24+(DATE(1970,1,1)))</f>
        <v>42247.616400462968</v>
      </c>
      <c r="R1218" s="15">
        <f t="shared" ref="R1218:R1281" si="78">(((I1218/60)/60)/24)+DATE(1970,1,1)</f>
        <v>42279.960416666669</v>
      </c>
      <c r="S1218">
        <f t="shared" si="76"/>
        <v>2015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8293</v>
      </c>
      <c r="O1219" t="s">
        <v>8294</v>
      </c>
      <c r="P1219">
        <f t="shared" ref="P1219:P1282" si="79">IFERROR(ROUND(E1219/L1219,2),0)</f>
        <v>148.57</v>
      </c>
      <c r="Q1219" s="15">
        <f t="shared" si="77"/>
        <v>42535.809490740736</v>
      </c>
      <c r="R1219" s="15">
        <f t="shared" si="78"/>
        <v>42565.809490740736</v>
      </c>
      <c r="S1219">
        <f t="shared" ref="S1219:S1282" si="80">YEAR(Q1219)</f>
        <v>2016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8293</v>
      </c>
      <c r="O1220" t="s">
        <v>8294</v>
      </c>
      <c r="P1220">
        <f t="shared" si="79"/>
        <v>174.21</v>
      </c>
      <c r="Q1220" s="15">
        <f t="shared" si="77"/>
        <v>42278.662037037036</v>
      </c>
      <c r="R1220" s="15">
        <f t="shared" si="78"/>
        <v>42309.125</v>
      </c>
      <c r="S1220">
        <f t="shared" si="80"/>
        <v>2015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8293</v>
      </c>
      <c r="O1221" t="s">
        <v>8294</v>
      </c>
      <c r="P1221">
        <f t="shared" si="79"/>
        <v>102.86</v>
      </c>
      <c r="Q1221" s="15">
        <f t="shared" si="77"/>
        <v>42633.461956018517</v>
      </c>
      <c r="R1221" s="15">
        <f t="shared" si="78"/>
        <v>42663.461956018517</v>
      </c>
      <c r="S1221">
        <f t="shared" si="80"/>
        <v>2016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8293</v>
      </c>
      <c r="O1222" t="s">
        <v>8294</v>
      </c>
      <c r="P1222">
        <f t="shared" si="79"/>
        <v>111.18</v>
      </c>
      <c r="Q1222" s="15">
        <f t="shared" si="77"/>
        <v>42211.628611111111</v>
      </c>
      <c r="R1222" s="15">
        <f t="shared" si="78"/>
        <v>42241.628611111111</v>
      </c>
      <c r="S1222">
        <f t="shared" si="80"/>
        <v>2015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8293</v>
      </c>
      <c r="O1223" t="s">
        <v>8294</v>
      </c>
      <c r="P1223">
        <f t="shared" si="79"/>
        <v>23.8</v>
      </c>
      <c r="Q1223" s="15">
        <f t="shared" si="77"/>
        <v>42680.47555555556</v>
      </c>
      <c r="R1223" s="15">
        <f t="shared" si="78"/>
        <v>42708</v>
      </c>
      <c r="S1223">
        <f t="shared" si="80"/>
        <v>2016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8293</v>
      </c>
      <c r="O1224" t="s">
        <v>8294</v>
      </c>
      <c r="P1224">
        <f t="shared" si="79"/>
        <v>81.27</v>
      </c>
      <c r="Q1224" s="15">
        <f t="shared" si="77"/>
        <v>42430.720451388886</v>
      </c>
      <c r="R1224" s="15">
        <f t="shared" si="78"/>
        <v>42461.166666666672</v>
      </c>
      <c r="S1224">
        <f t="shared" si="80"/>
        <v>2016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8293</v>
      </c>
      <c r="O1225" t="s">
        <v>8294</v>
      </c>
      <c r="P1225">
        <f t="shared" si="79"/>
        <v>116.21</v>
      </c>
      <c r="Q1225" s="15">
        <f t="shared" si="77"/>
        <v>42654.177187499998</v>
      </c>
      <c r="R1225" s="15">
        <f t="shared" si="78"/>
        <v>42684.218854166669</v>
      </c>
      <c r="S1225">
        <f t="shared" si="80"/>
        <v>2016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8280</v>
      </c>
      <c r="O1226" t="s">
        <v>8295</v>
      </c>
      <c r="P1226">
        <f t="shared" si="79"/>
        <v>58.89</v>
      </c>
      <c r="Q1226" s="15">
        <f t="shared" si="77"/>
        <v>41736.549791666665</v>
      </c>
      <c r="R1226" s="15">
        <f t="shared" si="78"/>
        <v>41796.549791666665</v>
      </c>
      <c r="S1226">
        <f t="shared" si="80"/>
        <v>2014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8280</v>
      </c>
      <c r="O1227" t="s">
        <v>8295</v>
      </c>
      <c r="P1227">
        <f t="shared" si="79"/>
        <v>44</v>
      </c>
      <c r="Q1227" s="15">
        <f t="shared" si="77"/>
        <v>41509.905995370369</v>
      </c>
      <c r="R1227" s="15">
        <f t="shared" si="78"/>
        <v>41569.905995370369</v>
      </c>
      <c r="S1227">
        <f t="shared" si="80"/>
        <v>2013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8280</v>
      </c>
      <c r="O1228" t="s">
        <v>8295</v>
      </c>
      <c r="P1228">
        <f t="shared" si="79"/>
        <v>48.43</v>
      </c>
      <c r="Q1228" s="15">
        <f t="shared" si="77"/>
        <v>41715.874780092592</v>
      </c>
      <c r="R1228" s="15">
        <f t="shared" si="78"/>
        <v>41750.041666666664</v>
      </c>
      <c r="S1228">
        <f t="shared" si="80"/>
        <v>2014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8280</v>
      </c>
      <c r="O1229" t="s">
        <v>8295</v>
      </c>
      <c r="P1229">
        <f t="shared" si="79"/>
        <v>0</v>
      </c>
      <c r="Q1229" s="15">
        <f t="shared" si="77"/>
        <v>41827.919166666667</v>
      </c>
      <c r="R1229" s="15">
        <f t="shared" si="78"/>
        <v>41858.291666666664</v>
      </c>
      <c r="S1229">
        <f t="shared" si="80"/>
        <v>2014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8280</v>
      </c>
      <c r="O1230" t="s">
        <v>8295</v>
      </c>
      <c r="P1230">
        <f t="shared" si="79"/>
        <v>61.04</v>
      </c>
      <c r="Q1230" s="15">
        <f t="shared" si="77"/>
        <v>40754.729259259257</v>
      </c>
      <c r="R1230" s="15">
        <f t="shared" si="78"/>
        <v>40814.729259259257</v>
      </c>
      <c r="S1230">
        <f t="shared" si="80"/>
        <v>2011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8280</v>
      </c>
      <c r="O1231" t="s">
        <v>8295</v>
      </c>
      <c r="P1231">
        <f t="shared" si="79"/>
        <v>25</v>
      </c>
      <c r="Q1231" s="15">
        <f t="shared" si="77"/>
        <v>40985.459803240738</v>
      </c>
      <c r="R1231" s="15">
        <f t="shared" si="78"/>
        <v>41015.666666666664</v>
      </c>
      <c r="S1231">
        <f t="shared" si="80"/>
        <v>2012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8280</v>
      </c>
      <c r="O1232" t="s">
        <v>8295</v>
      </c>
      <c r="P1232">
        <f t="shared" si="79"/>
        <v>0</v>
      </c>
      <c r="Q1232" s="15">
        <f t="shared" si="77"/>
        <v>40568.972569444442</v>
      </c>
      <c r="R1232" s="15">
        <f t="shared" si="78"/>
        <v>40598.972569444442</v>
      </c>
      <c r="S1232">
        <f t="shared" si="80"/>
        <v>2011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8280</v>
      </c>
      <c r="O1233" t="s">
        <v>8295</v>
      </c>
      <c r="P1233">
        <f t="shared" si="79"/>
        <v>0</v>
      </c>
      <c r="Q1233" s="15">
        <f t="shared" si="77"/>
        <v>42193.941759259258</v>
      </c>
      <c r="R1233" s="15">
        <f t="shared" si="78"/>
        <v>42244.041666666672</v>
      </c>
      <c r="S1233">
        <f t="shared" si="80"/>
        <v>2015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8280</v>
      </c>
      <c r="O1234" t="s">
        <v>8295</v>
      </c>
      <c r="P1234">
        <f t="shared" si="79"/>
        <v>40</v>
      </c>
      <c r="Q1234" s="15">
        <f t="shared" si="77"/>
        <v>41506.848032407412</v>
      </c>
      <c r="R1234" s="15">
        <f t="shared" si="78"/>
        <v>41553.848032407412</v>
      </c>
      <c r="S1234">
        <f t="shared" si="80"/>
        <v>2013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8280</v>
      </c>
      <c r="O1235" t="s">
        <v>8295</v>
      </c>
      <c r="P1235">
        <f t="shared" si="79"/>
        <v>19.329999999999998</v>
      </c>
      <c r="Q1235" s="15">
        <f t="shared" si="77"/>
        <v>40939.948773148149</v>
      </c>
      <c r="R1235" s="15">
        <f t="shared" si="78"/>
        <v>40960.948773148149</v>
      </c>
      <c r="S1235">
        <f t="shared" si="80"/>
        <v>2012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8280</v>
      </c>
      <c r="O1236" t="s">
        <v>8295</v>
      </c>
      <c r="P1236">
        <f t="shared" si="79"/>
        <v>0</v>
      </c>
      <c r="Q1236" s="15">
        <f t="shared" si="77"/>
        <v>42007.788680555561</v>
      </c>
      <c r="R1236" s="15">
        <f t="shared" si="78"/>
        <v>42037.788680555561</v>
      </c>
      <c r="S1236">
        <f t="shared" si="80"/>
        <v>2015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8280</v>
      </c>
      <c r="O1237" t="s">
        <v>8295</v>
      </c>
      <c r="P1237">
        <f t="shared" si="79"/>
        <v>35</v>
      </c>
      <c r="Q1237" s="15">
        <f t="shared" si="77"/>
        <v>41583.135405092595</v>
      </c>
      <c r="R1237" s="15">
        <f t="shared" si="78"/>
        <v>41623.135405092595</v>
      </c>
      <c r="S1237">
        <f t="shared" si="80"/>
        <v>2013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8280</v>
      </c>
      <c r="O1238" t="s">
        <v>8295</v>
      </c>
      <c r="P1238">
        <f t="shared" si="79"/>
        <v>0</v>
      </c>
      <c r="Q1238" s="15">
        <f t="shared" si="77"/>
        <v>41110.680138888885</v>
      </c>
      <c r="R1238" s="15">
        <f t="shared" si="78"/>
        <v>41118.666666666664</v>
      </c>
      <c r="S1238">
        <f t="shared" si="80"/>
        <v>2012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8280</v>
      </c>
      <c r="O1239" t="s">
        <v>8295</v>
      </c>
      <c r="P1239">
        <f t="shared" si="79"/>
        <v>0</v>
      </c>
      <c r="Q1239" s="15">
        <f t="shared" si="77"/>
        <v>41125.283159722225</v>
      </c>
      <c r="R1239" s="15">
        <f t="shared" si="78"/>
        <v>41145.283159722225</v>
      </c>
      <c r="S1239">
        <f t="shared" si="80"/>
        <v>2012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8280</v>
      </c>
      <c r="O1240" t="s">
        <v>8295</v>
      </c>
      <c r="P1240">
        <f t="shared" si="79"/>
        <v>59.33</v>
      </c>
      <c r="Q1240" s="15">
        <f t="shared" si="77"/>
        <v>40731.61037037037</v>
      </c>
      <c r="R1240" s="15">
        <f t="shared" si="78"/>
        <v>40761.61037037037</v>
      </c>
      <c r="S1240">
        <f t="shared" si="80"/>
        <v>2011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8280</v>
      </c>
      <c r="O1241" t="s">
        <v>8295</v>
      </c>
      <c r="P1241">
        <f t="shared" si="79"/>
        <v>0</v>
      </c>
      <c r="Q1241" s="15">
        <f t="shared" si="77"/>
        <v>40883.962581018517</v>
      </c>
      <c r="R1241" s="15">
        <f t="shared" si="78"/>
        <v>40913.962581018517</v>
      </c>
      <c r="S1241">
        <f t="shared" si="80"/>
        <v>2011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8280</v>
      </c>
      <c r="O1242" t="s">
        <v>8295</v>
      </c>
      <c r="P1242">
        <f t="shared" si="79"/>
        <v>30.13</v>
      </c>
      <c r="Q1242" s="15">
        <f t="shared" si="77"/>
        <v>41409.040011574078</v>
      </c>
      <c r="R1242" s="15">
        <f t="shared" si="78"/>
        <v>41467.910416666666</v>
      </c>
      <c r="S1242">
        <f t="shared" si="80"/>
        <v>2013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8280</v>
      </c>
      <c r="O1243" t="s">
        <v>8295</v>
      </c>
      <c r="P1243">
        <f t="shared" si="79"/>
        <v>74.62</v>
      </c>
      <c r="Q1243" s="15">
        <f t="shared" si="77"/>
        <v>41923.837731481479</v>
      </c>
      <c r="R1243" s="15">
        <f t="shared" si="78"/>
        <v>41946.249305555553</v>
      </c>
      <c r="S1243">
        <f t="shared" si="80"/>
        <v>2014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8280</v>
      </c>
      <c r="O1244" t="s">
        <v>8295</v>
      </c>
      <c r="P1244">
        <f t="shared" si="79"/>
        <v>5</v>
      </c>
      <c r="Q1244" s="15">
        <f t="shared" si="77"/>
        <v>40782.165532407409</v>
      </c>
      <c r="R1244" s="15">
        <f t="shared" si="78"/>
        <v>40797.554166666669</v>
      </c>
      <c r="S1244">
        <f t="shared" si="80"/>
        <v>2011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8280</v>
      </c>
      <c r="O1245" t="s">
        <v>8295</v>
      </c>
      <c r="P1245">
        <f t="shared" si="79"/>
        <v>44.5</v>
      </c>
      <c r="Q1245" s="15">
        <f t="shared" si="77"/>
        <v>40671.879293981481</v>
      </c>
      <c r="R1245" s="15">
        <f t="shared" si="78"/>
        <v>40732.875</v>
      </c>
      <c r="S1245">
        <f t="shared" si="80"/>
        <v>2011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8280</v>
      </c>
      <c r="O1246" t="s">
        <v>8281</v>
      </c>
      <c r="P1246">
        <f t="shared" si="79"/>
        <v>46.13</v>
      </c>
      <c r="Q1246" s="15">
        <f t="shared" si="77"/>
        <v>41355.825497685182</v>
      </c>
      <c r="R1246" s="15">
        <f t="shared" si="78"/>
        <v>41386.875</v>
      </c>
      <c r="S1246">
        <f t="shared" si="80"/>
        <v>2013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8280</v>
      </c>
      <c r="O1247" t="s">
        <v>8281</v>
      </c>
      <c r="P1247">
        <f t="shared" si="79"/>
        <v>141.47</v>
      </c>
      <c r="Q1247" s="15">
        <f t="shared" si="77"/>
        <v>41774.599930555552</v>
      </c>
      <c r="R1247" s="15">
        <f t="shared" si="78"/>
        <v>41804.599930555552</v>
      </c>
      <c r="S1247">
        <f t="shared" si="80"/>
        <v>2014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8280</v>
      </c>
      <c r="O1248" t="s">
        <v>8281</v>
      </c>
      <c r="P1248">
        <f t="shared" si="79"/>
        <v>75.48</v>
      </c>
      <c r="Q1248" s="15">
        <f t="shared" si="77"/>
        <v>40838.043391203704</v>
      </c>
      <c r="R1248" s="15">
        <f t="shared" si="78"/>
        <v>40883.085057870368</v>
      </c>
      <c r="S1248">
        <f t="shared" si="80"/>
        <v>2011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8280</v>
      </c>
      <c r="O1249" t="s">
        <v>8281</v>
      </c>
      <c r="P1249">
        <f t="shared" si="79"/>
        <v>85.5</v>
      </c>
      <c r="Q1249" s="15">
        <f t="shared" si="77"/>
        <v>41370.292303240742</v>
      </c>
      <c r="R1249" s="15">
        <f t="shared" si="78"/>
        <v>41400.292303240742</v>
      </c>
      <c r="S1249">
        <f t="shared" si="80"/>
        <v>2013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8280</v>
      </c>
      <c r="O1250" t="s">
        <v>8281</v>
      </c>
      <c r="P1250">
        <f t="shared" si="79"/>
        <v>64.25</v>
      </c>
      <c r="Q1250" s="15">
        <f t="shared" si="77"/>
        <v>41767.656863425924</v>
      </c>
      <c r="R1250" s="15">
        <f t="shared" si="78"/>
        <v>41803.290972222225</v>
      </c>
      <c r="S1250">
        <f t="shared" si="80"/>
        <v>2014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8280</v>
      </c>
      <c r="O1251" t="s">
        <v>8281</v>
      </c>
      <c r="P1251">
        <f t="shared" si="79"/>
        <v>64.47</v>
      </c>
      <c r="Q1251" s="15">
        <f t="shared" si="77"/>
        <v>41067.74086805556</v>
      </c>
      <c r="R1251" s="15">
        <f t="shared" si="78"/>
        <v>41097.74086805556</v>
      </c>
      <c r="S1251">
        <f t="shared" si="80"/>
        <v>2012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8280</v>
      </c>
      <c r="O1252" t="s">
        <v>8281</v>
      </c>
      <c r="P1252">
        <f t="shared" si="79"/>
        <v>118.2</v>
      </c>
      <c r="Q1252" s="15">
        <f t="shared" si="77"/>
        <v>41843.64271990741</v>
      </c>
      <c r="R1252" s="15">
        <f t="shared" si="78"/>
        <v>41888.64271990741</v>
      </c>
      <c r="S1252">
        <f t="shared" si="80"/>
        <v>2014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8280</v>
      </c>
      <c r="O1253" t="s">
        <v>8281</v>
      </c>
      <c r="P1253">
        <f t="shared" si="79"/>
        <v>82.54</v>
      </c>
      <c r="Q1253" s="15">
        <f t="shared" si="77"/>
        <v>40751.814432870371</v>
      </c>
      <c r="R1253" s="15">
        <f t="shared" si="78"/>
        <v>40811.814432870371</v>
      </c>
      <c r="S1253">
        <f t="shared" si="80"/>
        <v>2011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8280</v>
      </c>
      <c r="O1254" t="s">
        <v>8281</v>
      </c>
      <c r="P1254">
        <f t="shared" si="79"/>
        <v>34.17</v>
      </c>
      <c r="Q1254" s="15">
        <f t="shared" si="77"/>
        <v>41543.988067129627</v>
      </c>
      <c r="R1254" s="15">
        <f t="shared" si="78"/>
        <v>41571.988067129627</v>
      </c>
      <c r="S1254">
        <f t="shared" si="80"/>
        <v>2013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8280</v>
      </c>
      <c r="O1255" t="s">
        <v>8281</v>
      </c>
      <c r="P1255">
        <f t="shared" si="79"/>
        <v>42.73</v>
      </c>
      <c r="Q1255" s="15">
        <f t="shared" si="77"/>
        <v>41855.783645833333</v>
      </c>
      <c r="R1255" s="15">
        <f t="shared" si="78"/>
        <v>41885.783645833333</v>
      </c>
      <c r="S1255">
        <f t="shared" si="80"/>
        <v>2014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8280</v>
      </c>
      <c r="O1256" t="s">
        <v>8281</v>
      </c>
      <c r="P1256">
        <f t="shared" si="79"/>
        <v>94.49</v>
      </c>
      <c r="Q1256" s="15">
        <f t="shared" si="77"/>
        <v>40487.621365740742</v>
      </c>
      <c r="R1256" s="15">
        <f t="shared" si="78"/>
        <v>40544.207638888889</v>
      </c>
      <c r="S1256">
        <f t="shared" si="80"/>
        <v>2010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8280</v>
      </c>
      <c r="O1257" t="s">
        <v>8281</v>
      </c>
      <c r="P1257">
        <f t="shared" si="79"/>
        <v>55.7</v>
      </c>
      <c r="Q1257" s="15">
        <f t="shared" si="77"/>
        <v>41579.845509259263</v>
      </c>
      <c r="R1257" s="15">
        <f t="shared" si="78"/>
        <v>41609.887175925927</v>
      </c>
      <c r="S1257">
        <f t="shared" si="80"/>
        <v>2013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8280</v>
      </c>
      <c r="O1258" t="s">
        <v>8281</v>
      </c>
      <c r="P1258">
        <f t="shared" si="79"/>
        <v>98.03</v>
      </c>
      <c r="Q1258" s="15">
        <f t="shared" si="77"/>
        <v>40921.919340277782</v>
      </c>
      <c r="R1258" s="15">
        <f t="shared" si="78"/>
        <v>40951.919340277782</v>
      </c>
      <c r="S1258">
        <f t="shared" si="80"/>
        <v>2012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8280</v>
      </c>
      <c r="O1259" t="s">
        <v>8281</v>
      </c>
      <c r="P1259">
        <f t="shared" si="79"/>
        <v>92.1</v>
      </c>
      <c r="Q1259" s="15">
        <f t="shared" si="77"/>
        <v>40587.085532407407</v>
      </c>
      <c r="R1259" s="15">
        <f t="shared" si="78"/>
        <v>40636.043865740743</v>
      </c>
      <c r="S1259">
        <f t="shared" si="80"/>
        <v>2011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8280</v>
      </c>
      <c r="O1260" t="s">
        <v>8281</v>
      </c>
      <c r="P1260">
        <f t="shared" si="79"/>
        <v>38.18</v>
      </c>
      <c r="Q1260" s="15">
        <f t="shared" si="77"/>
        <v>41487.611250000002</v>
      </c>
      <c r="R1260" s="15">
        <f t="shared" si="78"/>
        <v>41517.611250000002</v>
      </c>
      <c r="S1260">
        <f t="shared" si="80"/>
        <v>2013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8280</v>
      </c>
      <c r="O1261" t="s">
        <v>8281</v>
      </c>
      <c r="P1261">
        <f t="shared" si="79"/>
        <v>27.15</v>
      </c>
      <c r="Q1261" s="15">
        <f t="shared" si="77"/>
        <v>41766.970648148148</v>
      </c>
      <c r="R1261" s="15">
        <f t="shared" si="78"/>
        <v>41799.165972222225</v>
      </c>
      <c r="S1261">
        <f t="shared" si="80"/>
        <v>2014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8280</v>
      </c>
      <c r="O1262" t="s">
        <v>8281</v>
      </c>
      <c r="P1262">
        <f t="shared" si="79"/>
        <v>50.69</v>
      </c>
      <c r="Q1262" s="15">
        <f t="shared" si="77"/>
        <v>41666.842824074076</v>
      </c>
      <c r="R1262" s="15">
        <f t="shared" si="78"/>
        <v>41696.842824074076</v>
      </c>
      <c r="S1262">
        <f t="shared" si="80"/>
        <v>2014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8280</v>
      </c>
      <c r="O1263" t="s">
        <v>8281</v>
      </c>
      <c r="P1263">
        <f t="shared" si="79"/>
        <v>38.94</v>
      </c>
      <c r="Q1263" s="15">
        <f t="shared" si="77"/>
        <v>41638.342905092592</v>
      </c>
      <c r="R1263" s="15">
        <f t="shared" si="78"/>
        <v>41668.342905092592</v>
      </c>
      <c r="S1263">
        <f t="shared" si="80"/>
        <v>2013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8280</v>
      </c>
      <c r="O1264" t="s">
        <v>8281</v>
      </c>
      <c r="P1264">
        <f t="shared" si="79"/>
        <v>77.64</v>
      </c>
      <c r="Q1264" s="15">
        <f t="shared" si="77"/>
        <v>41656.762638888889</v>
      </c>
      <c r="R1264" s="15">
        <f t="shared" si="78"/>
        <v>41686.762638888889</v>
      </c>
      <c r="S1264">
        <f t="shared" si="80"/>
        <v>2014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8280</v>
      </c>
      <c r="O1265" t="s">
        <v>8281</v>
      </c>
      <c r="P1265">
        <f t="shared" si="79"/>
        <v>43.54</v>
      </c>
      <c r="Q1265" s="15">
        <f t="shared" si="77"/>
        <v>41692.084143518521</v>
      </c>
      <c r="R1265" s="15">
        <f t="shared" si="78"/>
        <v>41727.041666666664</v>
      </c>
      <c r="S1265">
        <f t="shared" si="80"/>
        <v>2014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8280</v>
      </c>
      <c r="O1266" t="s">
        <v>8281</v>
      </c>
      <c r="P1266">
        <f t="shared" si="79"/>
        <v>31.82</v>
      </c>
      <c r="Q1266" s="15">
        <f t="shared" si="77"/>
        <v>41547.662997685184</v>
      </c>
      <c r="R1266" s="15">
        <f t="shared" si="78"/>
        <v>41576.662997685184</v>
      </c>
      <c r="S1266">
        <f t="shared" si="80"/>
        <v>2013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8280</v>
      </c>
      <c r="O1267" t="s">
        <v>8281</v>
      </c>
      <c r="P1267">
        <f t="shared" si="79"/>
        <v>63.18</v>
      </c>
      <c r="Q1267" s="15">
        <f t="shared" si="77"/>
        <v>40465.655266203699</v>
      </c>
      <c r="R1267" s="15">
        <f t="shared" si="78"/>
        <v>40512.655266203699</v>
      </c>
      <c r="S1267">
        <f t="shared" si="80"/>
        <v>2010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8280</v>
      </c>
      <c r="O1268" t="s">
        <v>8281</v>
      </c>
      <c r="P1268">
        <f t="shared" si="79"/>
        <v>190.9</v>
      </c>
      <c r="Q1268" s="15">
        <f t="shared" si="77"/>
        <v>41620.87667824074</v>
      </c>
      <c r="R1268" s="15">
        <f t="shared" si="78"/>
        <v>41650.87667824074</v>
      </c>
      <c r="S1268">
        <f t="shared" si="80"/>
        <v>2013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8280</v>
      </c>
      <c r="O1269" t="s">
        <v>8281</v>
      </c>
      <c r="P1269">
        <f t="shared" si="79"/>
        <v>140.86000000000001</v>
      </c>
      <c r="Q1269" s="15">
        <f t="shared" si="77"/>
        <v>41449.585162037038</v>
      </c>
      <c r="R1269" s="15">
        <f t="shared" si="78"/>
        <v>41479.585162037038</v>
      </c>
      <c r="S1269">
        <f t="shared" si="80"/>
        <v>2013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8280</v>
      </c>
      <c r="O1270" t="s">
        <v>8281</v>
      </c>
      <c r="P1270">
        <f t="shared" si="79"/>
        <v>76.92</v>
      </c>
      <c r="Q1270" s="15">
        <f t="shared" si="77"/>
        <v>41507.845451388886</v>
      </c>
      <c r="R1270" s="15">
        <f t="shared" si="78"/>
        <v>41537.845451388886</v>
      </c>
      <c r="S1270">
        <f t="shared" si="80"/>
        <v>2013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8280</v>
      </c>
      <c r="O1271" t="s">
        <v>8281</v>
      </c>
      <c r="P1271">
        <f t="shared" si="79"/>
        <v>99.16</v>
      </c>
      <c r="Q1271" s="15">
        <f t="shared" si="77"/>
        <v>42445.823055555549</v>
      </c>
      <c r="R1271" s="15">
        <f t="shared" si="78"/>
        <v>42476</v>
      </c>
      <c r="S1271">
        <f t="shared" si="80"/>
        <v>2016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8280</v>
      </c>
      <c r="O1272" t="s">
        <v>8281</v>
      </c>
      <c r="P1272">
        <f t="shared" si="79"/>
        <v>67.88</v>
      </c>
      <c r="Q1272" s="15">
        <f t="shared" si="77"/>
        <v>40933.856967592597</v>
      </c>
      <c r="R1272" s="15">
        <f t="shared" si="78"/>
        <v>40993.815300925926</v>
      </c>
      <c r="S1272">
        <f t="shared" si="80"/>
        <v>2012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8280</v>
      </c>
      <c r="O1273" t="s">
        <v>8281</v>
      </c>
      <c r="P1273">
        <f t="shared" si="79"/>
        <v>246.29</v>
      </c>
      <c r="Q1273" s="15">
        <f t="shared" si="77"/>
        <v>41561.683553240742</v>
      </c>
      <c r="R1273" s="15">
        <f t="shared" si="78"/>
        <v>41591.725219907406</v>
      </c>
      <c r="S1273">
        <f t="shared" si="80"/>
        <v>2013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8280</v>
      </c>
      <c r="O1274" t="s">
        <v>8281</v>
      </c>
      <c r="P1274">
        <f t="shared" si="79"/>
        <v>189.29</v>
      </c>
      <c r="Q1274" s="15">
        <f t="shared" si="77"/>
        <v>40274.745127314818</v>
      </c>
      <c r="R1274" s="15">
        <f t="shared" si="78"/>
        <v>40344.166666666664</v>
      </c>
      <c r="S1274">
        <f t="shared" si="80"/>
        <v>2010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8280</v>
      </c>
      <c r="O1275" t="s">
        <v>8281</v>
      </c>
      <c r="P1275">
        <f t="shared" si="79"/>
        <v>76.67</v>
      </c>
      <c r="Q1275" s="15">
        <f t="shared" si="77"/>
        <v>41852.730219907404</v>
      </c>
      <c r="R1275" s="15">
        <f t="shared" si="78"/>
        <v>41882.730219907404</v>
      </c>
      <c r="S1275">
        <f t="shared" si="80"/>
        <v>2014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8280</v>
      </c>
      <c r="O1276" t="s">
        <v>8281</v>
      </c>
      <c r="P1276">
        <f t="shared" si="79"/>
        <v>82.96</v>
      </c>
      <c r="Q1276" s="15">
        <f t="shared" si="77"/>
        <v>41116.690104166664</v>
      </c>
      <c r="R1276" s="15">
        <f t="shared" si="78"/>
        <v>41151.690104166664</v>
      </c>
      <c r="S1276">
        <f t="shared" si="80"/>
        <v>2012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8280</v>
      </c>
      <c r="O1277" t="s">
        <v>8281</v>
      </c>
      <c r="P1277">
        <f t="shared" si="79"/>
        <v>62.52</v>
      </c>
      <c r="Q1277" s="15">
        <f t="shared" si="77"/>
        <v>41458.867905092593</v>
      </c>
      <c r="R1277" s="15">
        <f t="shared" si="78"/>
        <v>41493.867905092593</v>
      </c>
      <c r="S1277">
        <f t="shared" si="80"/>
        <v>2013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8280</v>
      </c>
      <c r="O1278" t="s">
        <v>8281</v>
      </c>
      <c r="P1278">
        <f t="shared" si="79"/>
        <v>46.07</v>
      </c>
      <c r="Q1278" s="15">
        <f t="shared" si="77"/>
        <v>40007.704247685186</v>
      </c>
      <c r="R1278" s="15">
        <f t="shared" si="78"/>
        <v>40057.166666666664</v>
      </c>
      <c r="S1278">
        <f t="shared" si="80"/>
        <v>2009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8280</v>
      </c>
      <c r="O1279" t="s">
        <v>8281</v>
      </c>
      <c r="P1279">
        <f t="shared" si="79"/>
        <v>38.54</v>
      </c>
      <c r="Q1279" s="15">
        <f t="shared" si="77"/>
        <v>41121.561886574076</v>
      </c>
      <c r="R1279" s="15">
        <f t="shared" si="78"/>
        <v>41156.561886574076</v>
      </c>
      <c r="S1279">
        <f t="shared" si="80"/>
        <v>2012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8280</v>
      </c>
      <c r="O1280" t="s">
        <v>8281</v>
      </c>
      <c r="P1280">
        <f t="shared" si="79"/>
        <v>53.01</v>
      </c>
      <c r="Q1280" s="15">
        <f t="shared" si="77"/>
        <v>41786.555162037039</v>
      </c>
      <c r="R1280" s="15">
        <f t="shared" si="78"/>
        <v>41815.083333333336</v>
      </c>
      <c r="S1280">
        <f t="shared" si="80"/>
        <v>2014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8280</v>
      </c>
      <c r="O1281" t="s">
        <v>8281</v>
      </c>
      <c r="P1281">
        <f t="shared" si="79"/>
        <v>73.36</v>
      </c>
      <c r="Q1281" s="15">
        <f t="shared" si="77"/>
        <v>41682.099189814813</v>
      </c>
      <c r="R1281" s="15">
        <f t="shared" si="78"/>
        <v>41722.057523148149</v>
      </c>
      <c r="S1281">
        <f t="shared" si="80"/>
        <v>2014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8280</v>
      </c>
      <c r="O1282" t="s">
        <v>8281</v>
      </c>
      <c r="P1282">
        <f t="shared" si="79"/>
        <v>127.98</v>
      </c>
      <c r="Q1282" s="15">
        <f t="shared" ref="Q1282:Q1345" si="81">(((J1282/60)/60)/24+(DATE(1970,1,1)))</f>
        <v>40513.757569444446</v>
      </c>
      <c r="R1282" s="15">
        <f t="shared" ref="R1282:R1345" si="82">(((I1282/60)/60)/24)+DATE(1970,1,1)</f>
        <v>40603.757569444446</v>
      </c>
      <c r="S1282">
        <f t="shared" si="80"/>
        <v>2010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8280</v>
      </c>
      <c r="O1283" t="s">
        <v>8281</v>
      </c>
      <c r="P1283">
        <f t="shared" ref="P1283:P1346" si="83">IFERROR(ROUND(E1283/L1283,2),0)</f>
        <v>104.73</v>
      </c>
      <c r="Q1283" s="15">
        <f t="shared" si="81"/>
        <v>41463.743472222224</v>
      </c>
      <c r="R1283" s="15">
        <f t="shared" si="82"/>
        <v>41483.743472222224</v>
      </c>
      <c r="S1283">
        <f t="shared" ref="S1283:S1346" si="84">YEAR(Q1283)</f>
        <v>2013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8280</v>
      </c>
      <c r="O1284" t="s">
        <v>8281</v>
      </c>
      <c r="P1284">
        <f t="shared" si="83"/>
        <v>67.67</v>
      </c>
      <c r="Q1284" s="15">
        <f t="shared" si="81"/>
        <v>41586.475173611114</v>
      </c>
      <c r="R1284" s="15">
        <f t="shared" si="82"/>
        <v>41617.207638888889</v>
      </c>
      <c r="S1284">
        <f t="shared" si="84"/>
        <v>2013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8280</v>
      </c>
      <c r="O1285" t="s">
        <v>8281</v>
      </c>
      <c r="P1285">
        <f t="shared" si="83"/>
        <v>95.93</v>
      </c>
      <c r="Q1285" s="15">
        <f t="shared" si="81"/>
        <v>41320.717465277776</v>
      </c>
      <c r="R1285" s="15">
        <f t="shared" si="82"/>
        <v>41344.166666666664</v>
      </c>
      <c r="S1285">
        <f t="shared" si="84"/>
        <v>2013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8272</v>
      </c>
      <c r="O1286" t="s">
        <v>8273</v>
      </c>
      <c r="P1286">
        <f t="shared" si="83"/>
        <v>65.16</v>
      </c>
      <c r="Q1286" s="15">
        <f t="shared" si="81"/>
        <v>42712.23474537037</v>
      </c>
      <c r="R1286" s="15">
        <f t="shared" si="82"/>
        <v>42735.707638888889</v>
      </c>
      <c r="S1286">
        <f t="shared" si="84"/>
        <v>2016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8272</v>
      </c>
      <c r="O1287" t="s">
        <v>8273</v>
      </c>
      <c r="P1287">
        <f t="shared" si="83"/>
        <v>32.270000000000003</v>
      </c>
      <c r="Q1287" s="15">
        <f t="shared" si="81"/>
        <v>42160.583043981482</v>
      </c>
      <c r="R1287" s="15">
        <f t="shared" si="82"/>
        <v>42175.583043981482</v>
      </c>
      <c r="S1287">
        <f t="shared" si="84"/>
        <v>2015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8272</v>
      </c>
      <c r="O1288" t="s">
        <v>8273</v>
      </c>
      <c r="P1288">
        <f t="shared" si="83"/>
        <v>81.25</v>
      </c>
      <c r="Q1288" s="15">
        <f t="shared" si="81"/>
        <v>42039.384571759263</v>
      </c>
      <c r="R1288" s="15">
        <f t="shared" si="82"/>
        <v>42052.583333333328</v>
      </c>
      <c r="S1288">
        <f t="shared" si="84"/>
        <v>2015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8272</v>
      </c>
      <c r="O1289" t="s">
        <v>8273</v>
      </c>
      <c r="P1289">
        <f t="shared" si="83"/>
        <v>24.2</v>
      </c>
      <c r="Q1289" s="15">
        <f t="shared" si="81"/>
        <v>42107.621018518519</v>
      </c>
      <c r="R1289" s="15">
        <f t="shared" si="82"/>
        <v>42167.621018518519</v>
      </c>
      <c r="S1289">
        <f t="shared" si="84"/>
        <v>2015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8272</v>
      </c>
      <c r="O1290" t="s">
        <v>8273</v>
      </c>
      <c r="P1290">
        <f t="shared" si="83"/>
        <v>65.87</v>
      </c>
      <c r="Q1290" s="15">
        <f t="shared" si="81"/>
        <v>42561.154664351852</v>
      </c>
      <c r="R1290" s="15">
        <f t="shared" si="82"/>
        <v>42592.166666666672</v>
      </c>
      <c r="S1290">
        <f t="shared" si="84"/>
        <v>2016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8272</v>
      </c>
      <c r="O1291" t="s">
        <v>8273</v>
      </c>
      <c r="P1291">
        <f t="shared" si="83"/>
        <v>36.08</v>
      </c>
      <c r="Q1291" s="15">
        <f t="shared" si="81"/>
        <v>42709.134780092587</v>
      </c>
      <c r="R1291" s="15">
        <f t="shared" si="82"/>
        <v>42739.134780092587</v>
      </c>
      <c r="S1291">
        <f t="shared" si="84"/>
        <v>2016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8272</v>
      </c>
      <c r="O1292" t="s">
        <v>8273</v>
      </c>
      <c r="P1292">
        <f t="shared" si="83"/>
        <v>44.19</v>
      </c>
      <c r="Q1292" s="15">
        <f t="shared" si="81"/>
        <v>42086.614942129629</v>
      </c>
      <c r="R1292" s="15">
        <f t="shared" si="82"/>
        <v>42117.290972222225</v>
      </c>
      <c r="S1292">
        <f t="shared" si="84"/>
        <v>2015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8272</v>
      </c>
      <c r="O1293" t="s">
        <v>8273</v>
      </c>
      <c r="P1293">
        <f t="shared" si="83"/>
        <v>104.07</v>
      </c>
      <c r="Q1293" s="15">
        <f t="shared" si="81"/>
        <v>42064.652673611112</v>
      </c>
      <c r="R1293" s="15">
        <f t="shared" si="82"/>
        <v>42101.291666666672</v>
      </c>
      <c r="S1293">
        <f t="shared" si="84"/>
        <v>2015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8272</v>
      </c>
      <c r="O1294" t="s">
        <v>8273</v>
      </c>
      <c r="P1294">
        <f t="shared" si="83"/>
        <v>35.96</v>
      </c>
      <c r="Q1294" s="15">
        <f t="shared" si="81"/>
        <v>42256.764212962968</v>
      </c>
      <c r="R1294" s="15">
        <f t="shared" si="82"/>
        <v>42283.957638888889</v>
      </c>
      <c r="S1294">
        <f t="shared" si="84"/>
        <v>2015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8272</v>
      </c>
      <c r="O1295" t="s">
        <v>8273</v>
      </c>
      <c r="P1295">
        <f t="shared" si="83"/>
        <v>127.79</v>
      </c>
      <c r="Q1295" s="15">
        <f t="shared" si="81"/>
        <v>42292.701053240744</v>
      </c>
      <c r="R1295" s="15">
        <f t="shared" si="82"/>
        <v>42322.742719907401</v>
      </c>
      <c r="S1295">
        <f t="shared" si="84"/>
        <v>2015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8272</v>
      </c>
      <c r="O1296" t="s">
        <v>8273</v>
      </c>
      <c r="P1296">
        <f t="shared" si="83"/>
        <v>27.73</v>
      </c>
      <c r="Q1296" s="15">
        <f t="shared" si="81"/>
        <v>42278.453668981485</v>
      </c>
      <c r="R1296" s="15">
        <f t="shared" si="82"/>
        <v>42296.458333333328</v>
      </c>
      <c r="S1296">
        <f t="shared" si="84"/>
        <v>2015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8272</v>
      </c>
      <c r="O1297" t="s">
        <v>8273</v>
      </c>
      <c r="P1297">
        <f t="shared" si="83"/>
        <v>39.83</v>
      </c>
      <c r="Q1297" s="15">
        <f t="shared" si="81"/>
        <v>42184.572881944448</v>
      </c>
      <c r="R1297" s="15">
        <f t="shared" si="82"/>
        <v>42214.708333333328</v>
      </c>
      <c r="S1297">
        <f t="shared" si="84"/>
        <v>2015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8272</v>
      </c>
      <c r="O1298" t="s">
        <v>8273</v>
      </c>
      <c r="P1298">
        <f t="shared" si="83"/>
        <v>52.17</v>
      </c>
      <c r="Q1298" s="15">
        <f t="shared" si="81"/>
        <v>42423.050613425927</v>
      </c>
      <c r="R1298" s="15">
        <f t="shared" si="82"/>
        <v>42443.008946759262</v>
      </c>
      <c r="S1298">
        <f t="shared" si="84"/>
        <v>2016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8272</v>
      </c>
      <c r="O1299" t="s">
        <v>8273</v>
      </c>
      <c r="P1299">
        <f t="shared" si="83"/>
        <v>92.04</v>
      </c>
      <c r="Q1299" s="15">
        <f t="shared" si="81"/>
        <v>42461.747199074074</v>
      </c>
      <c r="R1299" s="15">
        <f t="shared" si="82"/>
        <v>42491.747199074074</v>
      </c>
      <c r="S1299">
        <f t="shared" si="84"/>
        <v>2016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8272</v>
      </c>
      <c r="O1300" t="s">
        <v>8273</v>
      </c>
      <c r="P1300">
        <f t="shared" si="83"/>
        <v>63.42</v>
      </c>
      <c r="Q1300" s="15">
        <f t="shared" si="81"/>
        <v>42458.680925925932</v>
      </c>
      <c r="R1300" s="15">
        <f t="shared" si="82"/>
        <v>42488.680925925932</v>
      </c>
      <c r="S1300">
        <f t="shared" si="84"/>
        <v>2016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8272</v>
      </c>
      <c r="O1301" t="s">
        <v>8273</v>
      </c>
      <c r="P1301">
        <f t="shared" si="83"/>
        <v>135.63</v>
      </c>
      <c r="Q1301" s="15">
        <f t="shared" si="81"/>
        <v>42169.814340277779</v>
      </c>
      <c r="R1301" s="15">
        <f t="shared" si="82"/>
        <v>42199.814340277779</v>
      </c>
      <c r="S1301">
        <f t="shared" si="84"/>
        <v>2015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8272</v>
      </c>
      <c r="O1302" t="s">
        <v>8273</v>
      </c>
      <c r="P1302">
        <f t="shared" si="83"/>
        <v>168.75</v>
      </c>
      <c r="Q1302" s="15">
        <f t="shared" si="81"/>
        <v>42483.675208333334</v>
      </c>
      <c r="R1302" s="15">
        <f t="shared" si="82"/>
        <v>42522.789583333331</v>
      </c>
      <c r="S1302">
        <f t="shared" si="84"/>
        <v>2016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8272</v>
      </c>
      <c r="O1303" t="s">
        <v>8273</v>
      </c>
      <c r="P1303">
        <f t="shared" si="83"/>
        <v>70.86</v>
      </c>
      <c r="Q1303" s="15">
        <f t="shared" si="81"/>
        <v>42195.749745370369</v>
      </c>
      <c r="R1303" s="15">
        <f t="shared" si="82"/>
        <v>42206.125</v>
      </c>
      <c r="S1303">
        <f t="shared" si="84"/>
        <v>2015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8272</v>
      </c>
      <c r="O1304" t="s">
        <v>8273</v>
      </c>
      <c r="P1304">
        <f t="shared" si="83"/>
        <v>50</v>
      </c>
      <c r="Q1304" s="15">
        <f t="shared" si="81"/>
        <v>42675.057997685188</v>
      </c>
      <c r="R1304" s="15">
        <f t="shared" si="82"/>
        <v>42705.099664351852</v>
      </c>
      <c r="S1304">
        <f t="shared" si="84"/>
        <v>2016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8272</v>
      </c>
      <c r="O1305" t="s">
        <v>8273</v>
      </c>
      <c r="P1305">
        <f t="shared" si="83"/>
        <v>42.21</v>
      </c>
      <c r="Q1305" s="15">
        <f t="shared" si="81"/>
        <v>42566.441203703704</v>
      </c>
      <c r="R1305" s="15">
        <f t="shared" si="82"/>
        <v>42582.458333333328</v>
      </c>
      <c r="S1305">
        <f t="shared" si="84"/>
        <v>2016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8274</v>
      </c>
      <c r="O1306" t="s">
        <v>8276</v>
      </c>
      <c r="P1306">
        <f t="shared" si="83"/>
        <v>152.41</v>
      </c>
      <c r="Q1306" s="15">
        <f t="shared" si="81"/>
        <v>42747.194502314815</v>
      </c>
      <c r="R1306" s="15">
        <f t="shared" si="82"/>
        <v>42807.152835648143</v>
      </c>
      <c r="S1306">
        <f t="shared" si="84"/>
        <v>2017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8274</v>
      </c>
      <c r="O1307" t="s">
        <v>8276</v>
      </c>
      <c r="P1307">
        <f t="shared" si="83"/>
        <v>90.62</v>
      </c>
      <c r="Q1307" s="15">
        <f t="shared" si="81"/>
        <v>42543.665601851855</v>
      </c>
      <c r="R1307" s="15">
        <f t="shared" si="82"/>
        <v>42572.729166666672</v>
      </c>
      <c r="S1307">
        <f t="shared" si="84"/>
        <v>2016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8274</v>
      </c>
      <c r="O1308" t="s">
        <v>8276</v>
      </c>
      <c r="P1308">
        <f t="shared" si="83"/>
        <v>201.6</v>
      </c>
      <c r="Q1308" s="15">
        <f t="shared" si="81"/>
        <v>41947.457569444443</v>
      </c>
      <c r="R1308" s="15">
        <f t="shared" si="82"/>
        <v>41977.457569444443</v>
      </c>
      <c r="S1308">
        <f t="shared" si="84"/>
        <v>2014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8274</v>
      </c>
      <c r="O1309" t="s">
        <v>8276</v>
      </c>
      <c r="P1309">
        <f t="shared" si="83"/>
        <v>127.93</v>
      </c>
      <c r="Q1309" s="15">
        <f t="shared" si="81"/>
        <v>42387.503229166665</v>
      </c>
      <c r="R1309" s="15">
        <f t="shared" si="82"/>
        <v>42417.503229166665</v>
      </c>
      <c r="S1309">
        <f t="shared" si="84"/>
        <v>2016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8274</v>
      </c>
      <c r="O1310" t="s">
        <v>8276</v>
      </c>
      <c r="P1310">
        <f t="shared" si="83"/>
        <v>29.89</v>
      </c>
      <c r="Q1310" s="15">
        <f t="shared" si="81"/>
        <v>42611.613564814819</v>
      </c>
      <c r="R1310" s="15">
        <f t="shared" si="82"/>
        <v>42651.613564814819</v>
      </c>
      <c r="S1310">
        <f t="shared" si="84"/>
        <v>2016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8274</v>
      </c>
      <c r="O1311" t="s">
        <v>8276</v>
      </c>
      <c r="P1311">
        <f t="shared" si="83"/>
        <v>367.97</v>
      </c>
      <c r="Q1311" s="15">
        <f t="shared" si="81"/>
        <v>42257.882731481484</v>
      </c>
      <c r="R1311" s="15">
        <f t="shared" si="82"/>
        <v>42292.882731481484</v>
      </c>
      <c r="S1311">
        <f t="shared" si="84"/>
        <v>2015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8274</v>
      </c>
      <c r="O1312" t="s">
        <v>8276</v>
      </c>
      <c r="P1312">
        <f t="shared" si="83"/>
        <v>129.16999999999999</v>
      </c>
      <c r="Q1312" s="15">
        <f t="shared" si="81"/>
        <v>42556.667245370365</v>
      </c>
      <c r="R1312" s="15">
        <f t="shared" si="82"/>
        <v>42601.667245370365</v>
      </c>
      <c r="S1312">
        <f t="shared" si="84"/>
        <v>2016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8274</v>
      </c>
      <c r="O1313" t="s">
        <v>8276</v>
      </c>
      <c r="P1313">
        <f t="shared" si="83"/>
        <v>800.7</v>
      </c>
      <c r="Q1313" s="15">
        <f t="shared" si="81"/>
        <v>42669.802303240736</v>
      </c>
      <c r="R1313" s="15">
        <f t="shared" si="82"/>
        <v>42704.843969907408</v>
      </c>
      <c r="S1313">
        <f t="shared" si="84"/>
        <v>2016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8274</v>
      </c>
      <c r="O1314" t="s">
        <v>8276</v>
      </c>
      <c r="P1314">
        <f t="shared" si="83"/>
        <v>28</v>
      </c>
      <c r="Q1314" s="15">
        <f t="shared" si="81"/>
        <v>42082.702800925923</v>
      </c>
      <c r="R1314" s="15">
        <f t="shared" si="82"/>
        <v>42112.702800925923</v>
      </c>
      <c r="S1314">
        <f t="shared" si="84"/>
        <v>2015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8274</v>
      </c>
      <c r="O1315" t="s">
        <v>8276</v>
      </c>
      <c r="P1315">
        <f t="shared" si="83"/>
        <v>102.02</v>
      </c>
      <c r="Q1315" s="15">
        <f t="shared" si="81"/>
        <v>42402.709652777776</v>
      </c>
      <c r="R1315" s="15">
        <f t="shared" si="82"/>
        <v>42432.709652777776</v>
      </c>
      <c r="S1315">
        <f t="shared" si="84"/>
        <v>2016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8274</v>
      </c>
      <c r="O1316" t="s">
        <v>8276</v>
      </c>
      <c r="P1316">
        <f t="shared" si="83"/>
        <v>184.36</v>
      </c>
      <c r="Q1316" s="15">
        <f t="shared" si="81"/>
        <v>42604.669675925921</v>
      </c>
      <c r="R1316" s="15">
        <f t="shared" si="82"/>
        <v>42664.669675925921</v>
      </c>
      <c r="S1316">
        <f t="shared" si="84"/>
        <v>2016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8274</v>
      </c>
      <c r="O1317" t="s">
        <v>8276</v>
      </c>
      <c r="P1317">
        <f t="shared" si="83"/>
        <v>162.91999999999999</v>
      </c>
      <c r="Q1317" s="15">
        <f t="shared" si="81"/>
        <v>42278.498240740737</v>
      </c>
      <c r="R1317" s="15">
        <f t="shared" si="82"/>
        <v>42314.041666666672</v>
      </c>
      <c r="S1317">
        <f t="shared" si="84"/>
        <v>2015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8274</v>
      </c>
      <c r="O1318" t="s">
        <v>8276</v>
      </c>
      <c r="P1318">
        <f t="shared" si="83"/>
        <v>1</v>
      </c>
      <c r="Q1318" s="15">
        <f t="shared" si="81"/>
        <v>42393.961909722217</v>
      </c>
      <c r="R1318" s="15">
        <f t="shared" si="82"/>
        <v>42428.961909722217</v>
      </c>
      <c r="S1318">
        <f t="shared" si="84"/>
        <v>2016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8274</v>
      </c>
      <c r="O1319" t="s">
        <v>8276</v>
      </c>
      <c r="P1319">
        <f t="shared" si="83"/>
        <v>603.53</v>
      </c>
      <c r="Q1319" s="15">
        <f t="shared" si="81"/>
        <v>42520.235486111109</v>
      </c>
      <c r="R1319" s="15">
        <f t="shared" si="82"/>
        <v>42572.583333333328</v>
      </c>
      <c r="S1319">
        <f t="shared" si="84"/>
        <v>2016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8274</v>
      </c>
      <c r="O1320" t="s">
        <v>8276</v>
      </c>
      <c r="P1320">
        <f t="shared" si="83"/>
        <v>45.41</v>
      </c>
      <c r="Q1320" s="15">
        <f t="shared" si="81"/>
        <v>41985.043657407412</v>
      </c>
      <c r="R1320" s="15">
        <f t="shared" si="82"/>
        <v>42015.043657407412</v>
      </c>
      <c r="S1320">
        <f t="shared" si="84"/>
        <v>2014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8274</v>
      </c>
      <c r="O1321" t="s">
        <v>8276</v>
      </c>
      <c r="P1321">
        <f t="shared" si="83"/>
        <v>97.33</v>
      </c>
      <c r="Q1321" s="15">
        <f t="shared" si="81"/>
        <v>41816.812094907407</v>
      </c>
      <c r="R1321" s="15">
        <f t="shared" si="82"/>
        <v>41831.666666666664</v>
      </c>
      <c r="S1321">
        <f t="shared" si="84"/>
        <v>2014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8274</v>
      </c>
      <c r="O1322" t="s">
        <v>8276</v>
      </c>
      <c r="P1322">
        <f t="shared" si="83"/>
        <v>167.67</v>
      </c>
      <c r="Q1322" s="15">
        <f t="shared" si="81"/>
        <v>42705.690347222218</v>
      </c>
      <c r="R1322" s="15">
        <f t="shared" si="82"/>
        <v>42734.958333333328</v>
      </c>
      <c r="S1322">
        <f t="shared" si="84"/>
        <v>2016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8274</v>
      </c>
      <c r="O1323" t="s">
        <v>8276</v>
      </c>
      <c r="P1323">
        <f t="shared" si="83"/>
        <v>859.86</v>
      </c>
      <c r="Q1323" s="15">
        <f t="shared" si="81"/>
        <v>42697.74927083333</v>
      </c>
      <c r="R1323" s="15">
        <f t="shared" si="82"/>
        <v>42727.74927083333</v>
      </c>
      <c r="S1323">
        <f t="shared" si="84"/>
        <v>2016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8274</v>
      </c>
      <c r="O1324" t="s">
        <v>8276</v>
      </c>
      <c r="P1324">
        <f t="shared" si="83"/>
        <v>26.5</v>
      </c>
      <c r="Q1324" s="15">
        <f t="shared" si="81"/>
        <v>42115.656539351854</v>
      </c>
      <c r="R1324" s="15">
        <f t="shared" si="82"/>
        <v>42145.656539351854</v>
      </c>
      <c r="S1324">
        <f t="shared" si="84"/>
        <v>2015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8274</v>
      </c>
      <c r="O1325" t="s">
        <v>8276</v>
      </c>
      <c r="P1325">
        <f t="shared" si="83"/>
        <v>30.27</v>
      </c>
      <c r="Q1325" s="15">
        <f t="shared" si="81"/>
        <v>42451.698449074072</v>
      </c>
      <c r="R1325" s="15">
        <f t="shared" si="82"/>
        <v>42486.288194444445</v>
      </c>
      <c r="S1325">
        <f t="shared" si="84"/>
        <v>2016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8274</v>
      </c>
      <c r="O1326" t="s">
        <v>8276</v>
      </c>
      <c r="P1326">
        <f t="shared" si="83"/>
        <v>54.67</v>
      </c>
      <c r="Q1326" s="15">
        <f t="shared" si="81"/>
        <v>42626.633703703701</v>
      </c>
      <c r="R1326" s="15">
        <f t="shared" si="82"/>
        <v>42656.633703703701</v>
      </c>
      <c r="S1326">
        <f t="shared" si="84"/>
        <v>2016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8274</v>
      </c>
      <c r="O1327" t="s">
        <v>8276</v>
      </c>
      <c r="P1327">
        <f t="shared" si="83"/>
        <v>60.75</v>
      </c>
      <c r="Q1327" s="15">
        <f t="shared" si="81"/>
        <v>42704.086053240739</v>
      </c>
      <c r="R1327" s="15">
        <f t="shared" si="82"/>
        <v>42734.086053240739</v>
      </c>
      <c r="S1327">
        <f t="shared" si="84"/>
        <v>2016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8274</v>
      </c>
      <c r="O1328" t="s">
        <v>8276</v>
      </c>
      <c r="P1328">
        <f t="shared" si="83"/>
        <v>102.73</v>
      </c>
      <c r="Q1328" s="15">
        <f t="shared" si="81"/>
        <v>41974.791990740734</v>
      </c>
      <c r="R1328" s="15">
        <f t="shared" si="82"/>
        <v>42019.791990740734</v>
      </c>
      <c r="S1328">
        <f t="shared" si="84"/>
        <v>2014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8274</v>
      </c>
      <c r="O1329" t="s">
        <v>8276</v>
      </c>
      <c r="P1329">
        <f t="shared" si="83"/>
        <v>41.59</v>
      </c>
      <c r="Q1329" s="15">
        <f t="shared" si="81"/>
        <v>42123.678645833337</v>
      </c>
      <c r="R1329" s="15">
        <f t="shared" si="82"/>
        <v>42153.678645833337</v>
      </c>
      <c r="S1329">
        <f t="shared" si="84"/>
        <v>2015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8274</v>
      </c>
      <c r="O1330" t="s">
        <v>8276</v>
      </c>
      <c r="P1330">
        <f t="shared" si="83"/>
        <v>116.53</v>
      </c>
      <c r="Q1330" s="15">
        <f t="shared" si="81"/>
        <v>42612.642754629633</v>
      </c>
      <c r="R1330" s="15">
        <f t="shared" si="82"/>
        <v>42657.642754629633</v>
      </c>
      <c r="S1330">
        <f t="shared" si="84"/>
        <v>2016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8274</v>
      </c>
      <c r="O1331" t="s">
        <v>8276</v>
      </c>
      <c r="P1331">
        <f t="shared" si="83"/>
        <v>45.33</v>
      </c>
      <c r="Q1331" s="15">
        <f t="shared" si="81"/>
        <v>41935.221585648149</v>
      </c>
      <c r="R1331" s="15">
        <f t="shared" si="82"/>
        <v>41975.263252314813</v>
      </c>
      <c r="S1331">
        <f t="shared" si="84"/>
        <v>2014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8274</v>
      </c>
      <c r="O1332" t="s">
        <v>8276</v>
      </c>
      <c r="P1332">
        <f t="shared" si="83"/>
        <v>157.46</v>
      </c>
      <c r="Q1332" s="15">
        <f t="shared" si="81"/>
        <v>42522.276724537034</v>
      </c>
      <c r="R1332" s="15">
        <f t="shared" si="82"/>
        <v>42553.166666666672</v>
      </c>
      <c r="S1332">
        <f t="shared" si="84"/>
        <v>2016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8274</v>
      </c>
      <c r="O1333" t="s">
        <v>8276</v>
      </c>
      <c r="P1333">
        <f t="shared" si="83"/>
        <v>100.5</v>
      </c>
      <c r="Q1333" s="15">
        <f t="shared" si="81"/>
        <v>42569.50409722222</v>
      </c>
      <c r="R1333" s="15">
        <f t="shared" si="82"/>
        <v>42599.50409722222</v>
      </c>
      <c r="S1333">
        <f t="shared" si="84"/>
        <v>2016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8274</v>
      </c>
      <c r="O1334" t="s">
        <v>8276</v>
      </c>
      <c r="P1334">
        <f t="shared" si="83"/>
        <v>0</v>
      </c>
      <c r="Q1334" s="15">
        <f t="shared" si="81"/>
        <v>42732.060277777782</v>
      </c>
      <c r="R1334" s="15">
        <f t="shared" si="82"/>
        <v>42762.060277777782</v>
      </c>
      <c r="S1334">
        <f t="shared" si="84"/>
        <v>2016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8274</v>
      </c>
      <c r="O1335" t="s">
        <v>8276</v>
      </c>
      <c r="P1335">
        <f t="shared" si="83"/>
        <v>0</v>
      </c>
      <c r="Q1335" s="15">
        <f t="shared" si="81"/>
        <v>41806.106770833336</v>
      </c>
      <c r="R1335" s="15">
        <f t="shared" si="82"/>
        <v>41836.106770833336</v>
      </c>
      <c r="S1335">
        <f t="shared" si="84"/>
        <v>2014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8274</v>
      </c>
      <c r="O1336" t="s">
        <v>8276</v>
      </c>
      <c r="P1336">
        <f t="shared" si="83"/>
        <v>51.82</v>
      </c>
      <c r="Q1336" s="15">
        <f t="shared" si="81"/>
        <v>42410.774155092593</v>
      </c>
      <c r="R1336" s="15">
        <f t="shared" si="82"/>
        <v>42440.774155092593</v>
      </c>
      <c r="S1336">
        <f t="shared" si="84"/>
        <v>2016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8274</v>
      </c>
      <c r="O1337" t="s">
        <v>8276</v>
      </c>
      <c r="P1337">
        <f t="shared" si="83"/>
        <v>308.75</v>
      </c>
      <c r="Q1337" s="15">
        <f t="shared" si="81"/>
        <v>42313.936365740738</v>
      </c>
      <c r="R1337" s="15">
        <f t="shared" si="82"/>
        <v>42343.936365740738</v>
      </c>
      <c r="S1337">
        <f t="shared" si="84"/>
        <v>2015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8274</v>
      </c>
      <c r="O1338" t="s">
        <v>8276</v>
      </c>
      <c r="P1338">
        <f t="shared" si="83"/>
        <v>379.23</v>
      </c>
      <c r="Q1338" s="15">
        <f t="shared" si="81"/>
        <v>41955.863750000004</v>
      </c>
      <c r="R1338" s="15">
        <f t="shared" si="82"/>
        <v>41990.863750000004</v>
      </c>
      <c r="S1338">
        <f t="shared" si="84"/>
        <v>2014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8274</v>
      </c>
      <c r="O1339" t="s">
        <v>8276</v>
      </c>
      <c r="P1339">
        <f t="shared" si="83"/>
        <v>176.36</v>
      </c>
      <c r="Q1339" s="15">
        <f t="shared" si="81"/>
        <v>42767.577303240745</v>
      </c>
      <c r="R1339" s="15">
        <f t="shared" si="82"/>
        <v>42797.577303240745</v>
      </c>
      <c r="S1339">
        <f t="shared" si="84"/>
        <v>2017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8274</v>
      </c>
      <c r="O1340" t="s">
        <v>8276</v>
      </c>
      <c r="P1340">
        <f t="shared" si="83"/>
        <v>66.069999999999993</v>
      </c>
      <c r="Q1340" s="15">
        <f t="shared" si="81"/>
        <v>42188.803622685184</v>
      </c>
      <c r="R1340" s="15">
        <f t="shared" si="82"/>
        <v>42218.803622685184</v>
      </c>
      <c r="S1340">
        <f t="shared" si="84"/>
        <v>2015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8274</v>
      </c>
      <c r="O1341" t="s">
        <v>8276</v>
      </c>
      <c r="P1341">
        <f t="shared" si="83"/>
        <v>89.65</v>
      </c>
      <c r="Q1341" s="15">
        <f t="shared" si="81"/>
        <v>41936.647164351853</v>
      </c>
      <c r="R1341" s="15">
        <f t="shared" si="82"/>
        <v>41981.688831018517</v>
      </c>
      <c r="S1341">
        <f t="shared" si="84"/>
        <v>2014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8274</v>
      </c>
      <c r="O1342" t="s">
        <v>8276</v>
      </c>
      <c r="P1342">
        <f t="shared" si="83"/>
        <v>0</v>
      </c>
      <c r="Q1342" s="15">
        <f t="shared" si="81"/>
        <v>41836.595520833333</v>
      </c>
      <c r="R1342" s="15">
        <f t="shared" si="82"/>
        <v>41866.595520833333</v>
      </c>
      <c r="S1342">
        <f t="shared" si="84"/>
        <v>2014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8274</v>
      </c>
      <c r="O1343" t="s">
        <v>8276</v>
      </c>
      <c r="P1343">
        <f t="shared" si="83"/>
        <v>382.39</v>
      </c>
      <c r="Q1343" s="15">
        <f t="shared" si="81"/>
        <v>42612.624039351853</v>
      </c>
      <c r="R1343" s="15">
        <f t="shared" si="82"/>
        <v>42644.624039351853</v>
      </c>
      <c r="S1343">
        <f t="shared" si="84"/>
        <v>2016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8274</v>
      </c>
      <c r="O1344" t="s">
        <v>8276</v>
      </c>
      <c r="P1344">
        <f t="shared" si="83"/>
        <v>100</v>
      </c>
      <c r="Q1344" s="15">
        <f t="shared" si="81"/>
        <v>42172.816423611104</v>
      </c>
      <c r="R1344" s="15">
        <f t="shared" si="82"/>
        <v>42202.816423611104</v>
      </c>
      <c r="S1344">
        <f t="shared" si="84"/>
        <v>2015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8274</v>
      </c>
      <c r="O1345" t="s">
        <v>8276</v>
      </c>
      <c r="P1345">
        <f t="shared" si="83"/>
        <v>158.36000000000001</v>
      </c>
      <c r="Q1345" s="15">
        <f t="shared" si="81"/>
        <v>42542.526423611111</v>
      </c>
      <c r="R1345" s="15">
        <f t="shared" si="82"/>
        <v>42601.165972222225</v>
      </c>
      <c r="S1345">
        <f t="shared" si="84"/>
        <v>2016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8277</v>
      </c>
      <c r="O1346" t="s">
        <v>8278</v>
      </c>
      <c r="P1346">
        <f t="shared" si="83"/>
        <v>40.76</v>
      </c>
      <c r="Q1346" s="15">
        <f t="shared" ref="Q1346:Q1409" si="85">(((J1346/60)/60)/24+(DATE(1970,1,1)))</f>
        <v>42522.789803240739</v>
      </c>
      <c r="R1346" s="15">
        <f t="shared" ref="R1346:R1409" si="86">(((I1346/60)/60)/24)+DATE(1970,1,1)</f>
        <v>42551.789803240739</v>
      </c>
      <c r="S1346">
        <f t="shared" si="84"/>
        <v>2016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8277</v>
      </c>
      <c r="O1347" t="s">
        <v>8278</v>
      </c>
      <c r="P1347">
        <f t="shared" ref="P1347:P1410" si="87">IFERROR(ROUND(E1347/L1347,2),0)</f>
        <v>53.57</v>
      </c>
      <c r="Q1347" s="15">
        <f t="shared" si="85"/>
        <v>41799.814340277779</v>
      </c>
      <c r="R1347" s="15">
        <f t="shared" si="86"/>
        <v>41834.814340277779</v>
      </c>
      <c r="S1347">
        <f t="shared" ref="S1347:S1410" si="88">YEAR(Q1347)</f>
        <v>2014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8277</v>
      </c>
      <c r="O1348" t="s">
        <v>8278</v>
      </c>
      <c r="P1348">
        <f t="shared" si="87"/>
        <v>48.45</v>
      </c>
      <c r="Q1348" s="15">
        <f t="shared" si="85"/>
        <v>41422.075821759259</v>
      </c>
      <c r="R1348" s="15">
        <f t="shared" si="86"/>
        <v>41452.075821759259</v>
      </c>
      <c r="S1348">
        <f t="shared" si="88"/>
        <v>2013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8277</v>
      </c>
      <c r="O1349" t="s">
        <v>8278</v>
      </c>
      <c r="P1349">
        <f t="shared" si="87"/>
        <v>82.42</v>
      </c>
      <c r="Q1349" s="15">
        <f t="shared" si="85"/>
        <v>42040.638020833328</v>
      </c>
      <c r="R1349" s="15">
        <f t="shared" si="86"/>
        <v>42070.638020833328</v>
      </c>
      <c r="S1349">
        <f t="shared" si="88"/>
        <v>2015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8277</v>
      </c>
      <c r="O1350" t="s">
        <v>8278</v>
      </c>
      <c r="P1350">
        <f t="shared" si="87"/>
        <v>230.19</v>
      </c>
      <c r="Q1350" s="15">
        <f t="shared" si="85"/>
        <v>41963.506168981476</v>
      </c>
      <c r="R1350" s="15">
        <f t="shared" si="86"/>
        <v>41991.506168981476</v>
      </c>
      <c r="S1350">
        <f t="shared" si="88"/>
        <v>2014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8277</v>
      </c>
      <c r="O1351" t="s">
        <v>8278</v>
      </c>
      <c r="P1351">
        <f t="shared" si="87"/>
        <v>59.36</v>
      </c>
      <c r="Q1351" s="15">
        <f t="shared" si="85"/>
        <v>42317.33258101852</v>
      </c>
      <c r="R1351" s="15">
        <f t="shared" si="86"/>
        <v>42354.290972222225</v>
      </c>
      <c r="S1351">
        <f t="shared" si="88"/>
        <v>2015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8277</v>
      </c>
      <c r="O1352" t="s">
        <v>8278</v>
      </c>
      <c r="P1352">
        <f t="shared" si="87"/>
        <v>66.7</v>
      </c>
      <c r="Q1352" s="15">
        <f t="shared" si="85"/>
        <v>42334.013124999998</v>
      </c>
      <c r="R1352" s="15">
        <f t="shared" si="86"/>
        <v>42364.013124999998</v>
      </c>
      <c r="S1352">
        <f t="shared" si="88"/>
        <v>2015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8277</v>
      </c>
      <c r="O1353" t="s">
        <v>8278</v>
      </c>
      <c r="P1353">
        <f t="shared" si="87"/>
        <v>168.78</v>
      </c>
      <c r="Q1353" s="15">
        <f t="shared" si="85"/>
        <v>42382.74009259259</v>
      </c>
      <c r="R1353" s="15">
        <f t="shared" si="86"/>
        <v>42412.74009259259</v>
      </c>
      <c r="S1353">
        <f t="shared" si="88"/>
        <v>2016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8277</v>
      </c>
      <c r="O1354" t="s">
        <v>8278</v>
      </c>
      <c r="P1354">
        <f t="shared" si="87"/>
        <v>59.97</v>
      </c>
      <c r="Q1354" s="15">
        <f t="shared" si="85"/>
        <v>42200.578310185185</v>
      </c>
      <c r="R1354" s="15">
        <f t="shared" si="86"/>
        <v>42252.165972222225</v>
      </c>
      <c r="S1354">
        <f t="shared" si="88"/>
        <v>2015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8277</v>
      </c>
      <c r="O1355" t="s">
        <v>8278</v>
      </c>
      <c r="P1355">
        <f t="shared" si="87"/>
        <v>31.81</v>
      </c>
      <c r="Q1355" s="15">
        <f t="shared" si="85"/>
        <v>41309.11791666667</v>
      </c>
      <c r="R1355" s="15">
        <f t="shared" si="86"/>
        <v>41344</v>
      </c>
      <c r="S1355">
        <f t="shared" si="88"/>
        <v>2013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8277</v>
      </c>
      <c r="O1356" t="s">
        <v>8278</v>
      </c>
      <c r="P1356">
        <f t="shared" si="87"/>
        <v>24.42</v>
      </c>
      <c r="Q1356" s="15">
        <f t="shared" si="85"/>
        <v>42502.807627314818</v>
      </c>
      <c r="R1356" s="15">
        <f t="shared" si="86"/>
        <v>42532.807627314818</v>
      </c>
      <c r="S1356">
        <f t="shared" si="88"/>
        <v>2016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8277</v>
      </c>
      <c r="O1357" t="s">
        <v>8278</v>
      </c>
      <c r="P1357">
        <f t="shared" si="87"/>
        <v>25.35</v>
      </c>
      <c r="Q1357" s="15">
        <f t="shared" si="85"/>
        <v>41213.254687499997</v>
      </c>
      <c r="R1357" s="15">
        <f t="shared" si="86"/>
        <v>41243.416666666664</v>
      </c>
      <c r="S1357">
        <f t="shared" si="88"/>
        <v>2012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8277</v>
      </c>
      <c r="O1358" t="s">
        <v>8278</v>
      </c>
      <c r="P1358">
        <f t="shared" si="87"/>
        <v>71.44</v>
      </c>
      <c r="Q1358" s="15">
        <f t="shared" si="85"/>
        <v>41430.038888888892</v>
      </c>
      <c r="R1358" s="15">
        <f t="shared" si="86"/>
        <v>41460.038888888892</v>
      </c>
      <c r="S1358">
        <f t="shared" si="88"/>
        <v>2013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8277</v>
      </c>
      <c r="O1359" t="s">
        <v>8278</v>
      </c>
      <c r="P1359">
        <f t="shared" si="87"/>
        <v>38.549999999999997</v>
      </c>
      <c r="Q1359" s="15">
        <f t="shared" si="85"/>
        <v>41304.962233796294</v>
      </c>
      <c r="R1359" s="15">
        <f t="shared" si="86"/>
        <v>41334.249305555553</v>
      </c>
      <c r="S1359">
        <f t="shared" si="88"/>
        <v>2013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8277</v>
      </c>
      <c r="O1360" t="s">
        <v>8278</v>
      </c>
      <c r="P1360">
        <f t="shared" si="87"/>
        <v>68.37</v>
      </c>
      <c r="Q1360" s="15">
        <f t="shared" si="85"/>
        <v>40689.570868055554</v>
      </c>
      <c r="R1360" s="15">
        <f t="shared" si="86"/>
        <v>40719.570868055554</v>
      </c>
      <c r="S1360">
        <f t="shared" si="88"/>
        <v>2011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8277</v>
      </c>
      <c r="O1361" t="s">
        <v>8278</v>
      </c>
      <c r="P1361">
        <f t="shared" si="87"/>
        <v>40.21</v>
      </c>
      <c r="Q1361" s="15">
        <f t="shared" si="85"/>
        <v>40668.814699074072</v>
      </c>
      <c r="R1361" s="15">
        <f t="shared" si="86"/>
        <v>40730.814699074072</v>
      </c>
      <c r="S1361">
        <f t="shared" si="88"/>
        <v>2011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8277</v>
      </c>
      <c r="O1362" t="s">
        <v>8278</v>
      </c>
      <c r="P1362">
        <f t="shared" si="87"/>
        <v>32.07</v>
      </c>
      <c r="Q1362" s="15">
        <f t="shared" si="85"/>
        <v>41095.900694444441</v>
      </c>
      <c r="R1362" s="15">
        <f t="shared" si="86"/>
        <v>41123.900694444441</v>
      </c>
      <c r="S1362">
        <f t="shared" si="88"/>
        <v>2012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8277</v>
      </c>
      <c r="O1363" t="s">
        <v>8278</v>
      </c>
      <c r="P1363">
        <f t="shared" si="87"/>
        <v>28.63</v>
      </c>
      <c r="Q1363" s="15">
        <f t="shared" si="85"/>
        <v>41781.717268518521</v>
      </c>
      <c r="R1363" s="15">
        <f t="shared" si="86"/>
        <v>41811.717268518521</v>
      </c>
      <c r="S1363">
        <f t="shared" si="88"/>
        <v>2014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8277</v>
      </c>
      <c r="O1364" t="s">
        <v>8278</v>
      </c>
      <c r="P1364">
        <f t="shared" si="87"/>
        <v>43.64</v>
      </c>
      <c r="Q1364" s="15">
        <f t="shared" si="85"/>
        <v>41464.934386574074</v>
      </c>
      <c r="R1364" s="15">
        <f t="shared" si="86"/>
        <v>41524.934386574074</v>
      </c>
      <c r="S1364">
        <f t="shared" si="88"/>
        <v>2013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8277</v>
      </c>
      <c r="O1365" t="s">
        <v>8278</v>
      </c>
      <c r="P1365">
        <f t="shared" si="87"/>
        <v>40</v>
      </c>
      <c r="Q1365" s="15">
        <f t="shared" si="85"/>
        <v>42396.8440625</v>
      </c>
      <c r="R1365" s="15">
        <f t="shared" si="86"/>
        <v>42415.332638888889</v>
      </c>
      <c r="S1365">
        <f t="shared" si="88"/>
        <v>2016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8280</v>
      </c>
      <c r="O1366" t="s">
        <v>8281</v>
      </c>
      <c r="P1366">
        <f t="shared" si="87"/>
        <v>346.04</v>
      </c>
      <c r="Q1366" s="15">
        <f t="shared" si="85"/>
        <v>41951.695671296293</v>
      </c>
      <c r="R1366" s="15">
        <f t="shared" si="86"/>
        <v>42011.6956712963</v>
      </c>
      <c r="S1366">
        <f t="shared" si="88"/>
        <v>2014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8280</v>
      </c>
      <c r="O1367" t="s">
        <v>8281</v>
      </c>
      <c r="P1367">
        <f t="shared" si="87"/>
        <v>81.739999999999995</v>
      </c>
      <c r="Q1367" s="15">
        <f t="shared" si="85"/>
        <v>42049.733240740738</v>
      </c>
      <c r="R1367" s="15">
        <f t="shared" si="86"/>
        <v>42079.691574074073</v>
      </c>
      <c r="S1367">
        <f t="shared" si="88"/>
        <v>2015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8280</v>
      </c>
      <c r="O1368" t="s">
        <v>8281</v>
      </c>
      <c r="P1368">
        <f t="shared" si="87"/>
        <v>64.540000000000006</v>
      </c>
      <c r="Q1368" s="15">
        <f t="shared" si="85"/>
        <v>41924.996099537035</v>
      </c>
      <c r="R1368" s="15">
        <f t="shared" si="86"/>
        <v>41970.037766203706</v>
      </c>
      <c r="S1368">
        <f t="shared" si="88"/>
        <v>2014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8280</v>
      </c>
      <c r="O1369" t="s">
        <v>8281</v>
      </c>
      <c r="P1369">
        <f t="shared" si="87"/>
        <v>63.48</v>
      </c>
      <c r="Q1369" s="15">
        <f t="shared" si="85"/>
        <v>42292.002893518518</v>
      </c>
      <c r="R1369" s="15">
        <f t="shared" si="86"/>
        <v>42322.044560185182</v>
      </c>
      <c r="S1369">
        <f t="shared" si="88"/>
        <v>2015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8280</v>
      </c>
      <c r="O1370" t="s">
        <v>8281</v>
      </c>
      <c r="P1370">
        <f t="shared" si="87"/>
        <v>63.62</v>
      </c>
      <c r="Q1370" s="15">
        <f t="shared" si="85"/>
        <v>42146.190902777773</v>
      </c>
      <c r="R1370" s="15">
        <f t="shared" si="86"/>
        <v>42170.190902777773</v>
      </c>
      <c r="S1370">
        <f t="shared" si="88"/>
        <v>2015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8280</v>
      </c>
      <c r="O1371" t="s">
        <v>8281</v>
      </c>
      <c r="P1371">
        <f t="shared" si="87"/>
        <v>83.97</v>
      </c>
      <c r="Q1371" s="15">
        <f t="shared" si="85"/>
        <v>41710.594282407408</v>
      </c>
      <c r="R1371" s="15">
        <f t="shared" si="86"/>
        <v>41740.594282407408</v>
      </c>
      <c r="S1371">
        <f t="shared" si="88"/>
        <v>2014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8280</v>
      </c>
      <c r="O1372" t="s">
        <v>8281</v>
      </c>
      <c r="P1372">
        <f t="shared" si="87"/>
        <v>77.75</v>
      </c>
      <c r="Q1372" s="15">
        <f t="shared" si="85"/>
        <v>41548.00335648148</v>
      </c>
      <c r="R1372" s="15">
        <f t="shared" si="86"/>
        <v>41563.00335648148</v>
      </c>
      <c r="S1372">
        <f t="shared" si="88"/>
        <v>2013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8280</v>
      </c>
      <c r="O1373" t="s">
        <v>8281</v>
      </c>
      <c r="P1373">
        <f t="shared" si="87"/>
        <v>107.07</v>
      </c>
      <c r="Q1373" s="15">
        <f t="shared" si="85"/>
        <v>42101.758587962962</v>
      </c>
      <c r="R1373" s="15">
        <f t="shared" si="86"/>
        <v>42131.758587962962</v>
      </c>
      <c r="S1373">
        <f t="shared" si="88"/>
        <v>2015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8280</v>
      </c>
      <c r="O1374" t="s">
        <v>8281</v>
      </c>
      <c r="P1374">
        <f t="shared" si="87"/>
        <v>38.75</v>
      </c>
      <c r="Q1374" s="15">
        <f t="shared" si="85"/>
        <v>41072.739953703705</v>
      </c>
      <c r="R1374" s="15">
        <f t="shared" si="86"/>
        <v>41102.739953703705</v>
      </c>
      <c r="S1374">
        <f t="shared" si="88"/>
        <v>2012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8280</v>
      </c>
      <c r="O1375" t="s">
        <v>8281</v>
      </c>
      <c r="P1375">
        <f t="shared" si="87"/>
        <v>201.94</v>
      </c>
      <c r="Q1375" s="15">
        <f t="shared" si="85"/>
        <v>42704.95177083333</v>
      </c>
      <c r="R1375" s="15">
        <f t="shared" si="86"/>
        <v>42734.95177083333</v>
      </c>
      <c r="S1375">
        <f t="shared" si="88"/>
        <v>2016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8280</v>
      </c>
      <c r="O1376" t="s">
        <v>8281</v>
      </c>
      <c r="P1376">
        <f t="shared" si="87"/>
        <v>43.06</v>
      </c>
      <c r="Q1376" s="15">
        <f t="shared" si="85"/>
        <v>42424.161898148144</v>
      </c>
      <c r="R1376" s="15">
        <f t="shared" si="86"/>
        <v>42454.12023148148</v>
      </c>
      <c r="S1376">
        <f t="shared" si="88"/>
        <v>2016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8280</v>
      </c>
      <c r="O1377" t="s">
        <v>8281</v>
      </c>
      <c r="P1377">
        <f t="shared" si="87"/>
        <v>62.87</v>
      </c>
      <c r="Q1377" s="15">
        <f t="shared" si="85"/>
        <v>42720.066192129627</v>
      </c>
      <c r="R1377" s="15">
        <f t="shared" si="86"/>
        <v>42750.066192129627</v>
      </c>
      <c r="S1377">
        <f t="shared" si="88"/>
        <v>2016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8280</v>
      </c>
      <c r="O1378" t="s">
        <v>8281</v>
      </c>
      <c r="P1378">
        <f t="shared" si="87"/>
        <v>55.61</v>
      </c>
      <c r="Q1378" s="15">
        <f t="shared" si="85"/>
        <v>42677.669050925921</v>
      </c>
      <c r="R1378" s="15">
        <f t="shared" si="86"/>
        <v>42707.710717592592</v>
      </c>
      <c r="S1378">
        <f t="shared" si="88"/>
        <v>2016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8280</v>
      </c>
      <c r="O1379" t="s">
        <v>8281</v>
      </c>
      <c r="P1379">
        <f t="shared" si="87"/>
        <v>48.71</v>
      </c>
      <c r="Q1379" s="15">
        <f t="shared" si="85"/>
        <v>42747.219560185185</v>
      </c>
      <c r="R1379" s="15">
        <f t="shared" si="86"/>
        <v>42769.174305555556</v>
      </c>
      <c r="S1379">
        <f t="shared" si="88"/>
        <v>2017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8280</v>
      </c>
      <c r="O1380" t="s">
        <v>8281</v>
      </c>
      <c r="P1380">
        <f t="shared" si="87"/>
        <v>30.58</v>
      </c>
      <c r="Q1380" s="15">
        <f t="shared" si="85"/>
        <v>42568.759374999994</v>
      </c>
      <c r="R1380" s="15">
        <f t="shared" si="86"/>
        <v>42583.759374999994</v>
      </c>
      <c r="S1380">
        <f t="shared" si="88"/>
        <v>2016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8280</v>
      </c>
      <c r="O1381" t="s">
        <v>8281</v>
      </c>
      <c r="P1381">
        <f t="shared" si="87"/>
        <v>73.91</v>
      </c>
      <c r="Q1381" s="15">
        <f t="shared" si="85"/>
        <v>42130.491620370376</v>
      </c>
      <c r="R1381" s="15">
        <f t="shared" si="86"/>
        <v>42160.491620370376</v>
      </c>
      <c r="S1381">
        <f t="shared" si="88"/>
        <v>2015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8280</v>
      </c>
      <c r="O1382" t="s">
        <v>8281</v>
      </c>
      <c r="P1382">
        <f t="shared" si="87"/>
        <v>21.2</v>
      </c>
      <c r="Q1382" s="15">
        <f t="shared" si="85"/>
        <v>42141.762800925921</v>
      </c>
      <c r="R1382" s="15">
        <f t="shared" si="86"/>
        <v>42164.083333333328</v>
      </c>
      <c r="S1382">
        <f t="shared" si="88"/>
        <v>2015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8280</v>
      </c>
      <c r="O1383" t="s">
        <v>8281</v>
      </c>
      <c r="P1383">
        <f t="shared" si="87"/>
        <v>73.36</v>
      </c>
      <c r="Q1383" s="15">
        <f t="shared" si="85"/>
        <v>42703.214409722219</v>
      </c>
      <c r="R1383" s="15">
        <f t="shared" si="86"/>
        <v>42733.214409722219</v>
      </c>
      <c r="S1383">
        <f t="shared" si="88"/>
        <v>2016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8280</v>
      </c>
      <c r="O1384" t="s">
        <v>8281</v>
      </c>
      <c r="P1384">
        <f t="shared" si="87"/>
        <v>56.41</v>
      </c>
      <c r="Q1384" s="15">
        <f t="shared" si="85"/>
        <v>41370.800185185188</v>
      </c>
      <c r="R1384" s="15">
        <f t="shared" si="86"/>
        <v>41400.800185185188</v>
      </c>
      <c r="S1384">
        <f t="shared" si="88"/>
        <v>2013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8280</v>
      </c>
      <c r="O1385" t="s">
        <v>8281</v>
      </c>
      <c r="P1385">
        <f t="shared" si="87"/>
        <v>50.25</v>
      </c>
      <c r="Q1385" s="15">
        <f t="shared" si="85"/>
        <v>42707.074976851851</v>
      </c>
      <c r="R1385" s="15">
        <f t="shared" si="86"/>
        <v>42727.074976851851</v>
      </c>
      <c r="S1385">
        <f t="shared" si="88"/>
        <v>2016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8280</v>
      </c>
      <c r="O1386" t="s">
        <v>8281</v>
      </c>
      <c r="P1386">
        <f t="shared" si="87"/>
        <v>68.94</v>
      </c>
      <c r="Q1386" s="15">
        <f t="shared" si="85"/>
        <v>42160.735208333332</v>
      </c>
      <c r="R1386" s="15">
        <f t="shared" si="86"/>
        <v>42190.735208333332</v>
      </c>
      <c r="S1386">
        <f t="shared" si="88"/>
        <v>2015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8280</v>
      </c>
      <c r="O1387" t="s">
        <v>8281</v>
      </c>
      <c r="P1387">
        <f t="shared" si="87"/>
        <v>65.91</v>
      </c>
      <c r="Q1387" s="15">
        <f t="shared" si="85"/>
        <v>42433.688900462963</v>
      </c>
      <c r="R1387" s="15">
        <f t="shared" si="86"/>
        <v>42489.507638888885</v>
      </c>
      <c r="S1387">
        <f t="shared" si="88"/>
        <v>2016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8280</v>
      </c>
      <c r="O1388" t="s">
        <v>8281</v>
      </c>
      <c r="P1388">
        <f t="shared" si="87"/>
        <v>62.5</v>
      </c>
      <c r="Q1388" s="15">
        <f t="shared" si="85"/>
        <v>42184.646863425922</v>
      </c>
      <c r="R1388" s="15">
        <f t="shared" si="86"/>
        <v>42214.646863425922</v>
      </c>
      <c r="S1388">
        <f t="shared" si="88"/>
        <v>2015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8280</v>
      </c>
      <c r="O1389" t="s">
        <v>8281</v>
      </c>
      <c r="P1389">
        <f t="shared" si="87"/>
        <v>70.06</v>
      </c>
      <c r="Q1389" s="15">
        <f t="shared" si="85"/>
        <v>42126.92123842593</v>
      </c>
      <c r="R1389" s="15">
        <f t="shared" si="86"/>
        <v>42158.1875</v>
      </c>
      <c r="S1389">
        <f t="shared" si="88"/>
        <v>2015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8280</v>
      </c>
      <c r="O1390" t="s">
        <v>8281</v>
      </c>
      <c r="P1390">
        <f t="shared" si="87"/>
        <v>60.18</v>
      </c>
      <c r="Q1390" s="15">
        <f t="shared" si="85"/>
        <v>42634.614780092597</v>
      </c>
      <c r="R1390" s="15">
        <f t="shared" si="86"/>
        <v>42660.676388888889</v>
      </c>
      <c r="S1390">
        <f t="shared" si="88"/>
        <v>2016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8280</v>
      </c>
      <c r="O1391" t="s">
        <v>8281</v>
      </c>
      <c r="P1391">
        <f t="shared" si="87"/>
        <v>21.38</v>
      </c>
      <c r="Q1391" s="15">
        <f t="shared" si="85"/>
        <v>42565.480983796297</v>
      </c>
      <c r="R1391" s="15">
        <f t="shared" si="86"/>
        <v>42595.480983796297</v>
      </c>
      <c r="S1391">
        <f t="shared" si="88"/>
        <v>2016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8280</v>
      </c>
      <c r="O1392" t="s">
        <v>8281</v>
      </c>
      <c r="P1392">
        <f t="shared" si="87"/>
        <v>160.79</v>
      </c>
      <c r="Q1392" s="15">
        <f t="shared" si="85"/>
        <v>42087.803310185183</v>
      </c>
      <c r="R1392" s="15">
        <f t="shared" si="86"/>
        <v>42121.716666666667</v>
      </c>
      <c r="S1392">
        <f t="shared" si="88"/>
        <v>2015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8280</v>
      </c>
      <c r="O1393" t="s">
        <v>8281</v>
      </c>
      <c r="P1393">
        <f t="shared" si="87"/>
        <v>42.38</v>
      </c>
      <c r="Q1393" s="15">
        <f t="shared" si="85"/>
        <v>42193.650671296295</v>
      </c>
      <c r="R1393" s="15">
        <f t="shared" si="86"/>
        <v>42238.207638888889</v>
      </c>
      <c r="S1393">
        <f t="shared" si="88"/>
        <v>2015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8280</v>
      </c>
      <c r="O1394" t="s">
        <v>8281</v>
      </c>
      <c r="P1394">
        <f t="shared" si="87"/>
        <v>27.32</v>
      </c>
      <c r="Q1394" s="15">
        <f t="shared" si="85"/>
        <v>42401.154930555553</v>
      </c>
      <c r="R1394" s="15">
        <f t="shared" si="86"/>
        <v>42432.154930555553</v>
      </c>
      <c r="S1394">
        <f t="shared" si="88"/>
        <v>2016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8280</v>
      </c>
      <c r="O1395" t="s">
        <v>8281</v>
      </c>
      <c r="P1395">
        <f t="shared" si="87"/>
        <v>196.83</v>
      </c>
      <c r="Q1395" s="15">
        <f t="shared" si="85"/>
        <v>42553.681979166664</v>
      </c>
      <c r="R1395" s="15">
        <f t="shared" si="86"/>
        <v>42583.681979166664</v>
      </c>
      <c r="S1395">
        <f t="shared" si="88"/>
        <v>2016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8280</v>
      </c>
      <c r="O1396" t="s">
        <v>8281</v>
      </c>
      <c r="P1396">
        <f t="shared" si="87"/>
        <v>53.88</v>
      </c>
      <c r="Q1396" s="15">
        <f t="shared" si="85"/>
        <v>42752.144976851851</v>
      </c>
      <c r="R1396" s="15">
        <f t="shared" si="86"/>
        <v>42795.125</v>
      </c>
      <c r="S1396">
        <f t="shared" si="88"/>
        <v>2017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8280</v>
      </c>
      <c r="O1397" t="s">
        <v>8281</v>
      </c>
      <c r="P1397">
        <f t="shared" si="87"/>
        <v>47.76</v>
      </c>
      <c r="Q1397" s="15">
        <f t="shared" si="85"/>
        <v>42719.90834490741</v>
      </c>
      <c r="R1397" s="15">
        <f t="shared" si="86"/>
        <v>42749.90834490741</v>
      </c>
      <c r="S1397">
        <f t="shared" si="88"/>
        <v>2016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8280</v>
      </c>
      <c r="O1398" t="s">
        <v>8281</v>
      </c>
      <c r="P1398">
        <f t="shared" si="87"/>
        <v>88.19</v>
      </c>
      <c r="Q1398" s="15">
        <f t="shared" si="85"/>
        <v>42018.99863425926</v>
      </c>
      <c r="R1398" s="15">
        <f t="shared" si="86"/>
        <v>42048.99863425926</v>
      </c>
      <c r="S1398">
        <f t="shared" si="88"/>
        <v>2015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8280</v>
      </c>
      <c r="O1399" t="s">
        <v>8281</v>
      </c>
      <c r="P1399">
        <f t="shared" si="87"/>
        <v>72.06</v>
      </c>
      <c r="Q1399" s="15">
        <f t="shared" si="85"/>
        <v>42640.917939814812</v>
      </c>
      <c r="R1399" s="15">
        <f t="shared" si="86"/>
        <v>42670.888194444444</v>
      </c>
      <c r="S1399">
        <f t="shared" si="88"/>
        <v>2016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8280</v>
      </c>
      <c r="O1400" t="s">
        <v>8281</v>
      </c>
      <c r="P1400">
        <f t="shared" si="87"/>
        <v>74.25</v>
      </c>
      <c r="Q1400" s="15">
        <f t="shared" si="85"/>
        <v>42526.874236111107</v>
      </c>
      <c r="R1400" s="15">
        <f t="shared" si="86"/>
        <v>42556.874236111107</v>
      </c>
      <c r="S1400">
        <f t="shared" si="88"/>
        <v>2016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8280</v>
      </c>
      <c r="O1401" t="s">
        <v>8281</v>
      </c>
      <c r="P1401">
        <f t="shared" si="87"/>
        <v>61.7</v>
      </c>
      <c r="Q1401" s="15">
        <f t="shared" si="85"/>
        <v>41889.004317129627</v>
      </c>
      <c r="R1401" s="15">
        <f t="shared" si="86"/>
        <v>41919.004317129627</v>
      </c>
      <c r="S1401">
        <f t="shared" si="88"/>
        <v>2014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8280</v>
      </c>
      <c r="O1402" t="s">
        <v>8281</v>
      </c>
      <c r="P1402">
        <f t="shared" si="87"/>
        <v>17.239999999999998</v>
      </c>
      <c r="Q1402" s="15">
        <f t="shared" si="85"/>
        <v>42498.341122685189</v>
      </c>
      <c r="R1402" s="15">
        <f t="shared" si="86"/>
        <v>42533.229166666672</v>
      </c>
      <c r="S1402">
        <f t="shared" si="88"/>
        <v>2016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8280</v>
      </c>
      <c r="O1403" t="s">
        <v>8281</v>
      </c>
      <c r="P1403">
        <f t="shared" si="87"/>
        <v>51.72</v>
      </c>
      <c r="Q1403" s="15">
        <f t="shared" si="85"/>
        <v>41399.99622685185</v>
      </c>
      <c r="R1403" s="15">
        <f t="shared" si="86"/>
        <v>41420.99622685185</v>
      </c>
      <c r="S1403">
        <f t="shared" si="88"/>
        <v>2013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8280</v>
      </c>
      <c r="O1404" t="s">
        <v>8281</v>
      </c>
      <c r="P1404">
        <f t="shared" si="87"/>
        <v>24.15</v>
      </c>
      <c r="Q1404" s="15">
        <f t="shared" si="85"/>
        <v>42065.053368055553</v>
      </c>
      <c r="R1404" s="15">
        <f t="shared" si="86"/>
        <v>42125.011701388896</v>
      </c>
      <c r="S1404">
        <f t="shared" si="88"/>
        <v>2015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8280</v>
      </c>
      <c r="O1405" t="s">
        <v>8281</v>
      </c>
      <c r="P1405">
        <f t="shared" si="87"/>
        <v>62.17</v>
      </c>
      <c r="Q1405" s="15">
        <f t="shared" si="85"/>
        <v>41451.062905092593</v>
      </c>
      <c r="R1405" s="15">
        <f t="shared" si="86"/>
        <v>41481.062905092593</v>
      </c>
      <c r="S1405">
        <f t="shared" si="88"/>
        <v>2013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8277</v>
      </c>
      <c r="O1406" t="s">
        <v>8296</v>
      </c>
      <c r="P1406">
        <f t="shared" si="87"/>
        <v>48.2</v>
      </c>
      <c r="Q1406" s="15">
        <f t="shared" si="85"/>
        <v>42032.510243055556</v>
      </c>
      <c r="R1406" s="15">
        <f t="shared" si="86"/>
        <v>42057.510243055556</v>
      </c>
      <c r="S1406">
        <f t="shared" si="88"/>
        <v>2015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8277</v>
      </c>
      <c r="O1407" t="s">
        <v>8296</v>
      </c>
      <c r="P1407">
        <f t="shared" si="87"/>
        <v>6.18</v>
      </c>
      <c r="Q1407" s="15">
        <f t="shared" si="85"/>
        <v>41941.680567129632</v>
      </c>
      <c r="R1407" s="15">
        <f t="shared" si="86"/>
        <v>41971.722233796296</v>
      </c>
      <c r="S1407">
        <f t="shared" si="88"/>
        <v>2014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8277</v>
      </c>
      <c r="O1408" t="s">
        <v>8296</v>
      </c>
      <c r="P1408">
        <f t="shared" si="87"/>
        <v>5</v>
      </c>
      <c r="Q1408" s="15">
        <f t="shared" si="85"/>
        <v>42297.432951388888</v>
      </c>
      <c r="R1408" s="15">
        <f t="shared" si="86"/>
        <v>42350.416666666672</v>
      </c>
      <c r="S1408">
        <f t="shared" si="88"/>
        <v>2015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8277</v>
      </c>
      <c r="O1409" t="s">
        <v>8296</v>
      </c>
      <c r="P1409">
        <f t="shared" si="87"/>
        <v>7.5</v>
      </c>
      <c r="Q1409" s="15">
        <f t="shared" si="85"/>
        <v>41838.536782407406</v>
      </c>
      <c r="R1409" s="15">
        <f t="shared" si="86"/>
        <v>41863.536782407406</v>
      </c>
      <c r="S1409">
        <f t="shared" si="88"/>
        <v>2014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8277</v>
      </c>
      <c r="O1410" t="s">
        <v>8296</v>
      </c>
      <c r="P1410">
        <f t="shared" si="87"/>
        <v>12</v>
      </c>
      <c r="Q1410" s="15">
        <f t="shared" ref="Q1410:Q1473" si="89">(((J1410/60)/60)/24+(DATE(1970,1,1)))</f>
        <v>42291.872175925921</v>
      </c>
      <c r="R1410" s="15">
        <f t="shared" ref="R1410:R1473" si="90">(((I1410/60)/60)/24)+DATE(1970,1,1)</f>
        <v>42321.913842592592</v>
      </c>
      <c r="S1410">
        <f t="shared" si="88"/>
        <v>2015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8277</v>
      </c>
      <c r="O1411" t="s">
        <v>8296</v>
      </c>
      <c r="P1411">
        <f t="shared" ref="P1411:P1474" si="91">IFERROR(ROUND(E1411/L1411,2),0)</f>
        <v>0</v>
      </c>
      <c r="Q1411" s="15">
        <f t="shared" si="89"/>
        <v>41945.133506944447</v>
      </c>
      <c r="R1411" s="15">
        <f t="shared" si="90"/>
        <v>42005.175173611111</v>
      </c>
      <c r="S1411">
        <f t="shared" ref="S1411:S1474" si="92">YEAR(Q1411)</f>
        <v>2014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8277</v>
      </c>
      <c r="O1412" t="s">
        <v>8296</v>
      </c>
      <c r="P1412">
        <f t="shared" si="91"/>
        <v>1</v>
      </c>
      <c r="Q1412" s="15">
        <f t="shared" si="89"/>
        <v>42479.318518518514</v>
      </c>
      <c r="R1412" s="15">
        <f t="shared" si="90"/>
        <v>42524.318518518514</v>
      </c>
      <c r="S1412">
        <f t="shared" si="92"/>
        <v>2016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8277</v>
      </c>
      <c r="O1413" t="s">
        <v>8296</v>
      </c>
      <c r="P1413">
        <f t="shared" si="91"/>
        <v>2.33</v>
      </c>
      <c r="Q1413" s="15">
        <f t="shared" si="89"/>
        <v>42013.059027777781</v>
      </c>
      <c r="R1413" s="15">
        <f t="shared" si="90"/>
        <v>42041.059027777781</v>
      </c>
      <c r="S1413">
        <f t="shared" si="92"/>
        <v>2015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8277</v>
      </c>
      <c r="O1414" t="s">
        <v>8296</v>
      </c>
      <c r="P1414">
        <f t="shared" si="91"/>
        <v>24.62</v>
      </c>
      <c r="Q1414" s="15">
        <f t="shared" si="89"/>
        <v>41947.063645833332</v>
      </c>
      <c r="R1414" s="15">
        <f t="shared" si="90"/>
        <v>41977.063645833332</v>
      </c>
      <c r="S1414">
        <f t="shared" si="92"/>
        <v>2014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8277</v>
      </c>
      <c r="O1415" t="s">
        <v>8296</v>
      </c>
      <c r="P1415">
        <f t="shared" si="91"/>
        <v>100</v>
      </c>
      <c r="Q1415" s="15">
        <f t="shared" si="89"/>
        <v>42360.437152777777</v>
      </c>
      <c r="R1415" s="15">
        <f t="shared" si="90"/>
        <v>42420.437152777777</v>
      </c>
      <c r="S1415">
        <f t="shared" si="92"/>
        <v>2015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8277</v>
      </c>
      <c r="O1416" t="s">
        <v>8296</v>
      </c>
      <c r="P1416">
        <f t="shared" si="91"/>
        <v>1</v>
      </c>
      <c r="Q1416" s="15">
        <f t="shared" si="89"/>
        <v>42708.25309027778</v>
      </c>
      <c r="R1416" s="15">
        <f t="shared" si="90"/>
        <v>42738.25309027778</v>
      </c>
      <c r="S1416">
        <f t="shared" si="92"/>
        <v>2016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8277</v>
      </c>
      <c r="O1417" t="s">
        <v>8296</v>
      </c>
      <c r="P1417">
        <f t="shared" si="91"/>
        <v>88.89</v>
      </c>
      <c r="Q1417" s="15">
        <f t="shared" si="89"/>
        <v>42192.675821759258</v>
      </c>
      <c r="R1417" s="15">
        <f t="shared" si="90"/>
        <v>42232.675821759258</v>
      </c>
      <c r="S1417">
        <f t="shared" si="92"/>
        <v>2015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8277</v>
      </c>
      <c r="O1418" t="s">
        <v>8296</v>
      </c>
      <c r="P1418">
        <f t="shared" si="91"/>
        <v>0</v>
      </c>
      <c r="Q1418" s="15">
        <f t="shared" si="89"/>
        <v>42299.926145833335</v>
      </c>
      <c r="R1418" s="15">
        <f t="shared" si="90"/>
        <v>42329.967812499999</v>
      </c>
      <c r="S1418">
        <f t="shared" si="92"/>
        <v>2015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8277</v>
      </c>
      <c r="O1419" t="s">
        <v>8296</v>
      </c>
      <c r="P1419">
        <f t="shared" si="91"/>
        <v>27.5</v>
      </c>
      <c r="Q1419" s="15">
        <f t="shared" si="89"/>
        <v>42232.15016203704</v>
      </c>
      <c r="R1419" s="15">
        <f t="shared" si="90"/>
        <v>42262.465972222228</v>
      </c>
      <c r="S1419">
        <f t="shared" si="92"/>
        <v>2015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8277</v>
      </c>
      <c r="O1420" t="s">
        <v>8296</v>
      </c>
      <c r="P1420">
        <f t="shared" si="91"/>
        <v>6</v>
      </c>
      <c r="Q1420" s="15">
        <f t="shared" si="89"/>
        <v>42395.456412037034</v>
      </c>
      <c r="R1420" s="15">
        <f t="shared" si="90"/>
        <v>42425.456412037034</v>
      </c>
      <c r="S1420">
        <f t="shared" si="92"/>
        <v>2016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8277</v>
      </c>
      <c r="O1421" t="s">
        <v>8296</v>
      </c>
      <c r="P1421">
        <f t="shared" si="91"/>
        <v>44.5</v>
      </c>
      <c r="Q1421" s="15">
        <f t="shared" si="89"/>
        <v>42622.456238425926</v>
      </c>
      <c r="R1421" s="15">
        <f t="shared" si="90"/>
        <v>42652.456238425926</v>
      </c>
      <c r="S1421">
        <f t="shared" si="92"/>
        <v>2016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8277</v>
      </c>
      <c r="O1422" t="s">
        <v>8296</v>
      </c>
      <c r="P1422">
        <f t="shared" si="91"/>
        <v>1</v>
      </c>
      <c r="Q1422" s="15">
        <f t="shared" si="89"/>
        <v>42524.667662037042</v>
      </c>
      <c r="R1422" s="15">
        <f t="shared" si="90"/>
        <v>42549.667662037042</v>
      </c>
      <c r="S1422">
        <f t="shared" si="92"/>
        <v>2016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8277</v>
      </c>
      <c r="O1423" t="s">
        <v>8296</v>
      </c>
      <c r="P1423">
        <f t="shared" si="91"/>
        <v>100</v>
      </c>
      <c r="Q1423" s="15">
        <f t="shared" si="89"/>
        <v>42013.915613425925</v>
      </c>
      <c r="R1423" s="15">
        <f t="shared" si="90"/>
        <v>42043.915613425925</v>
      </c>
      <c r="S1423">
        <f t="shared" si="92"/>
        <v>2015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8277</v>
      </c>
      <c r="O1424" t="s">
        <v>8296</v>
      </c>
      <c r="P1424">
        <f t="shared" si="91"/>
        <v>13</v>
      </c>
      <c r="Q1424" s="15">
        <f t="shared" si="89"/>
        <v>42604.239629629628</v>
      </c>
      <c r="R1424" s="15">
        <f t="shared" si="90"/>
        <v>42634.239629629628</v>
      </c>
      <c r="S1424">
        <f t="shared" si="92"/>
        <v>2016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8277</v>
      </c>
      <c r="O1425" t="s">
        <v>8296</v>
      </c>
      <c r="P1425">
        <f t="shared" si="91"/>
        <v>100</v>
      </c>
      <c r="Q1425" s="15">
        <f t="shared" si="89"/>
        <v>42340.360312500001</v>
      </c>
      <c r="R1425" s="15">
        <f t="shared" si="90"/>
        <v>42370.360312500001</v>
      </c>
      <c r="S1425">
        <f t="shared" si="92"/>
        <v>2015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8277</v>
      </c>
      <c r="O1426" t="s">
        <v>8296</v>
      </c>
      <c r="P1426">
        <f t="shared" si="91"/>
        <v>109.07</v>
      </c>
      <c r="Q1426" s="15">
        <f t="shared" si="89"/>
        <v>42676.717615740738</v>
      </c>
      <c r="R1426" s="15">
        <f t="shared" si="90"/>
        <v>42689.759282407409</v>
      </c>
      <c r="S1426">
        <f t="shared" si="92"/>
        <v>2016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8277</v>
      </c>
      <c r="O1427" t="s">
        <v>8296</v>
      </c>
      <c r="P1427">
        <f t="shared" si="91"/>
        <v>0</v>
      </c>
      <c r="Q1427" s="15">
        <f t="shared" si="89"/>
        <v>42093.131469907406</v>
      </c>
      <c r="R1427" s="15">
        <f t="shared" si="90"/>
        <v>42123.131469907406</v>
      </c>
      <c r="S1427">
        <f t="shared" si="92"/>
        <v>2015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8277</v>
      </c>
      <c r="O1428" t="s">
        <v>8296</v>
      </c>
      <c r="P1428">
        <f t="shared" si="91"/>
        <v>0</v>
      </c>
      <c r="Q1428" s="15">
        <f t="shared" si="89"/>
        <v>42180.390277777777</v>
      </c>
      <c r="R1428" s="15">
        <f t="shared" si="90"/>
        <v>42240.390277777777</v>
      </c>
      <c r="S1428">
        <f t="shared" si="92"/>
        <v>2015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8277</v>
      </c>
      <c r="O1429" t="s">
        <v>8296</v>
      </c>
      <c r="P1429">
        <f t="shared" si="91"/>
        <v>104.75</v>
      </c>
      <c r="Q1429" s="15">
        <f t="shared" si="89"/>
        <v>42601.851678240739</v>
      </c>
      <c r="R1429" s="15">
        <f t="shared" si="90"/>
        <v>42631.851678240739</v>
      </c>
      <c r="S1429">
        <f t="shared" si="92"/>
        <v>2016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8277</v>
      </c>
      <c r="O1430" t="s">
        <v>8296</v>
      </c>
      <c r="P1430">
        <f t="shared" si="91"/>
        <v>15</v>
      </c>
      <c r="Q1430" s="15">
        <f t="shared" si="89"/>
        <v>42432.379826388889</v>
      </c>
      <c r="R1430" s="15">
        <f t="shared" si="90"/>
        <v>42462.338159722218</v>
      </c>
      <c r="S1430">
        <f t="shared" si="92"/>
        <v>2016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8277</v>
      </c>
      <c r="O1431" t="s">
        <v>8296</v>
      </c>
      <c r="P1431">
        <f t="shared" si="91"/>
        <v>0</v>
      </c>
      <c r="Q1431" s="15">
        <f t="shared" si="89"/>
        <v>42074.060671296291</v>
      </c>
      <c r="R1431" s="15">
        <f t="shared" si="90"/>
        <v>42104.060671296291</v>
      </c>
      <c r="S1431">
        <f t="shared" si="92"/>
        <v>2015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8277</v>
      </c>
      <c r="O1432" t="s">
        <v>8296</v>
      </c>
      <c r="P1432">
        <f t="shared" si="91"/>
        <v>80.599999999999994</v>
      </c>
      <c r="Q1432" s="15">
        <f t="shared" si="89"/>
        <v>41961.813518518517</v>
      </c>
      <c r="R1432" s="15">
        <f t="shared" si="90"/>
        <v>41992.813518518517</v>
      </c>
      <c r="S1432">
        <f t="shared" si="92"/>
        <v>2014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8277</v>
      </c>
      <c r="O1433" t="s">
        <v>8296</v>
      </c>
      <c r="P1433">
        <f t="shared" si="91"/>
        <v>115.55</v>
      </c>
      <c r="Q1433" s="15">
        <f t="shared" si="89"/>
        <v>42304.210833333331</v>
      </c>
      <c r="R1433" s="15">
        <f t="shared" si="90"/>
        <v>42334.252500000002</v>
      </c>
      <c r="S1433">
        <f t="shared" si="92"/>
        <v>2015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8277</v>
      </c>
      <c r="O1434" t="s">
        <v>8296</v>
      </c>
      <c r="P1434">
        <f t="shared" si="91"/>
        <v>0</v>
      </c>
      <c r="Q1434" s="15">
        <f t="shared" si="89"/>
        <v>42175.780416666668</v>
      </c>
      <c r="R1434" s="15">
        <f t="shared" si="90"/>
        <v>42205.780416666668</v>
      </c>
      <c r="S1434">
        <f t="shared" si="92"/>
        <v>2015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8277</v>
      </c>
      <c r="O1435" t="s">
        <v>8296</v>
      </c>
      <c r="P1435">
        <f t="shared" si="91"/>
        <v>80.5</v>
      </c>
      <c r="Q1435" s="15">
        <f t="shared" si="89"/>
        <v>42673.625868055555</v>
      </c>
      <c r="R1435" s="15">
        <f t="shared" si="90"/>
        <v>42714.458333333328</v>
      </c>
      <c r="S1435">
        <f t="shared" si="92"/>
        <v>2016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8277</v>
      </c>
      <c r="O1436" t="s">
        <v>8296</v>
      </c>
      <c r="P1436">
        <f t="shared" si="91"/>
        <v>744.55</v>
      </c>
      <c r="Q1436" s="15">
        <f t="shared" si="89"/>
        <v>42142.767106481479</v>
      </c>
      <c r="R1436" s="15">
        <f t="shared" si="90"/>
        <v>42163.625</v>
      </c>
      <c r="S1436">
        <f t="shared" si="92"/>
        <v>2015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8277</v>
      </c>
      <c r="O1437" t="s">
        <v>8296</v>
      </c>
      <c r="P1437">
        <f t="shared" si="91"/>
        <v>7.5</v>
      </c>
      <c r="Q1437" s="15">
        <f t="shared" si="89"/>
        <v>42258.780324074076</v>
      </c>
      <c r="R1437" s="15">
        <f t="shared" si="90"/>
        <v>42288.780324074076</v>
      </c>
      <c r="S1437">
        <f t="shared" si="92"/>
        <v>2015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8277</v>
      </c>
      <c r="O1438" t="s">
        <v>8296</v>
      </c>
      <c r="P1438">
        <f t="shared" si="91"/>
        <v>38.5</v>
      </c>
      <c r="Q1438" s="15">
        <f t="shared" si="89"/>
        <v>42391.35019675926</v>
      </c>
      <c r="R1438" s="15">
        <f t="shared" si="90"/>
        <v>42421.35019675926</v>
      </c>
      <c r="S1438">
        <f t="shared" si="92"/>
        <v>2016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8277</v>
      </c>
      <c r="O1439" t="s">
        <v>8296</v>
      </c>
      <c r="P1439">
        <f t="shared" si="91"/>
        <v>36.68</v>
      </c>
      <c r="Q1439" s="15">
        <f t="shared" si="89"/>
        <v>41796.531701388885</v>
      </c>
      <c r="R1439" s="15">
        <f t="shared" si="90"/>
        <v>41833.207638888889</v>
      </c>
      <c r="S1439">
        <f t="shared" si="92"/>
        <v>2014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8277</v>
      </c>
      <c r="O1440" t="s">
        <v>8296</v>
      </c>
      <c r="P1440">
        <f t="shared" si="91"/>
        <v>75</v>
      </c>
      <c r="Q1440" s="15">
        <f t="shared" si="89"/>
        <v>42457.871516203704</v>
      </c>
      <c r="R1440" s="15">
        <f t="shared" si="90"/>
        <v>42487.579861111109</v>
      </c>
      <c r="S1440">
        <f t="shared" si="92"/>
        <v>2016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8277</v>
      </c>
      <c r="O1441" t="s">
        <v>8296</v>
      </c>
      <c r="P1441">
        <f t="shared" si="91"/>
        <v>30</v>
      </c>
      <c r="Q1441" s="15">
        <f t="shared" si="89"/>
        <v>42040.829872685179</v>
      </c>
      <c r="R1441" s="15">
        <f t="shared" si="90"/>
        <v>42070.829872685179</v>
      </c>
      <c r="S1441">
        <f t="shared" si="92"/>
        <v>2015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8277</v>
      </c>
      <c r="O1442" t="s">
        <v>8296</v>
      </c>
      <c r="P1442">
        <f t="shared" si="91"/>
        <v>1</v>
      </c>
      <c r="Q1442" s="15">
        <f t="shared" si="89"/>
        <v>42486.748414351852</v>
      </c>
      <c r="R1442" s="15">
        <f t="shared" si="90"/>
        <v>42516.748414351852</v>
      </c>
      <c r="S1442">
        <f t="shared" si="92"/>
        <v>2016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8277</v>
      </c>
      <c r="O1443" t="s">
        <v>8296</v>
      </c>
      <c r="P1443">
        <f t="shared" si="91"/>
        <v>673.33</v>
      </c>
      <c r="Q1443" s="15">
        <f t="shared" si="89"/>
        <v>42198.765844907408</v>
      </c>
      <c r="R1443" s="15">
        <f t="shared" si="90"/>
        <v>42258.765844907408</v>
      </c>
      <c r="S1443">
        <f t="shared" si="92"/>
        <v>2015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8277</v>
      </c>
      <c r="O1444" t="s">
        <v>8296</v>
      </c>
      <c r="P1444">
        <f t="shared" si="91"/>
        <v>0</v>
      </c>
      <c r="Q1444" s="15">
        <f t="shared" si="89"/>
        <v>42485.64534722222</v>
      </c>
      <c r="R1444" s="15">
        <f t="shared" si="90"/>
        <v>42515.64534722222</v>
      </c>
      <c r="S1444">
        <f t="shared" si="92"/>
        <v>2016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8277</v>
      </c>
      <c r="O1445" t="s">
        <v>8296</v>
      </c>
      <c r="P1445">
        <f t="shared" si="91"/>
        <v>0</v>
      </c>
      <c r="Q1445" s="15">
        <f t="shared" si="89"/>
        <v>42707.926030092596</v>
      </c>
      <c r="R1445" s="15">
        <f t="shared" si="90"/>
        <v>42737.926030092596</v>
      </c>
      <c r="S1445">
        <f t="shared" si="92"/>
        <v>2016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8277</v>
      </c>
      <c r="O1446" t="s">
        <v>8296</v>
      </c>
      <c r="P1446">
        <f t="shared" si="91"/>
        <v>0</v>
      </c>
      <c r="Q1446" s="15">
        <f t="shared" si="89"/>
        <v>42199.873402777783</v>
      </c>
      <c r="R1446" s="15">
        <f t="shared" si="90"/>
        <v>42259.873402777783</v>
      </c>
      <c r="S1446">
        <f t="shared" si="92"/>
        <v>2015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8277</v>
      </c>
      <c r="O1447" t="s">
        <v>8296</v>
      </c>
      <c r="P1447">
        <f t="shared" si="91"/>
        <v>0</v>
      </c>
      <c r="Q1447" s="15">
        <f t="shared" si="89"/>
        <v>42139.542303240742</v>
      </c>
      <c r="R1447" s="15">
        <f t="shared" si="90"/>
        <v>42169.542303240742</v>
      </c>
      <c r="S1447">
        <f t="shared" si="92"/>
        <v>2015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8277</v>
      </c>
      <c r="O1448" t="s">
        <v>8296</v>
      </c>
      <c r="P1448">
        <f t="shared" si="91"/>
        <v>0</v>
      </c>
      <c r="Q1448" s="15">
        <f t="shared" si="89"/>
        <v>42461.447662037041</v>
      </c>
      <c r="R1448" s="15">
        <f t="shared" si="90"/>
        <v>42481.447662037041</v>
      </c>
      <c r="S1448">
        <f t="shared" si="92"/>
        <v>2016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8277</v>
      </c>
      <c r="O1449" t="s">
        <v>8296</v>
      </c>
      <c r="P1449">
        <f t="shared" si="91"/>
        <v>25</v>
      </c>
      <c r="Q1449" s="15">
        <f t="shared" si="89"/>
        <v>42529.730717592596</v>
      </c>
      <c r="R1449" s="15">
        <f t="shared" si="90"/>
        <v>42559.730717592596</v>
      </c>
      <c r="S1449">
        <f t="shared" si="92"/>
        <v>2016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8277</v>
      </c>
      <c r="O1450" t="s">
        <v>8296</v>
      </c>
      <c r="P1450">
        <f t="shared" si="91"/>
        <v>0</v>
      </c>
      <c r="Q1450" s="15">
        <f t="shared" si="89"/>
        <v>42115.936550925922</v>
      </c>
      <c r="R1450" s="15">
        <f t="shared" si="90"/>
        <v>42146.225694444445</v>
      </c>
      <c r="S1450">
        <f t="shared" si="92"/>
        <v>2015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8277</v>
      </c>
      <c r="O1451" t="s">
        <v>8296</v>
      </c>
      <c r="P1451">
        <f t="shared" si="91"/>
        <v>0</v>
      </c>
      <c r="Q1451" s="15">
        <f t="shared" si="89"/>
        <v>42086.811400462961</v>
      </c>
      <c r="R1451" s="15">
        <f t="shared" si="90"/>
        <v>42134.811400462961</v>
      </c>
      <c r="S1451">
        <f t="shared" si="92"/>
        <v>2015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8277</v>
      </c>
      <c r="O1452" t="s">
        <v>8296</v>
      </c>
      <c r="P1452">
        <f t="shared" si="91"/>
        <v>1</v>
      </c>
      <c r="Q1452" s="15">
        <f t="shared" si="89"/>
        <v>42390.171261574069</v>
      </c>
      <c r="R1452" s="15">
        <f t="shared" si="90"/>
        <v>42420.171261574069</v>
      </c>
      <c r="S1452">
        <f t="shared" si="92"/>
        <v>2016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8277</v>
      </c>
      <c r="O1453" t="s">
        <v>8296</v>
      </c>
      <c r="P1453">
        <f t="shared" si="91"/>
        <v>1</v>
      </c>
      <c r="Q1453" s="15">
        <f t="shared" si="89"/>
        <v>41931.959016203706</v>
      </c>
      <c r="R1453" s="15">
        <f t="shared" si="90"/>
        <v>41962.00068287037</v>
      </c>
      <c r="S1453">
        <f t="shared" si="92"/>
        <v>2014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8277</v>
      </c>
      <c r="O1454" t="s">
        <v>8296</v>
      </c>
      <c r="P1454">
        <f t="shared" si="91"/>
        <v>0</v>
      </c>
      <c r="Q1454" s="15">
        <f t="shared" si="89"/>
        <v>41818.703275462962</v>
      </c>
      <c r="R1454" s="15">
        <f t="shared" si="90"/>
        <v>41848.703275462962</v>
      </c>
      <c r="S1454">
        <f t="shared" si="92"/>
        <v>2014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8277</v>
      </c>
      <c r="O1455" t="s">
        <v>8296</v>
      </c>
      <c r="P1455">
        <f t="shared" si="91"/>
        <v>0</v>
      </c>
      <c r="Q1455" s="15">
        <f t="shared" si="89"/>
        <v>42795.696145833332</v>
      </c>
      <c r="R1455" s="15">
        <f t="shared" si="90"/>
        <v>42840.654479166667</v>
      </c>
      <c r="S1455">
        <f t="shared" si="92"/>
        <v>2017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8277</v>
      </c>
      <c r="O1456" t="s">
        <v>8296</v>
      </c>
      <c r="P1456">
        <f t="shared" si="91"/>
        <v>15</v>
      </c>
      <c r="Q1456" s="15">
        <f t="shared" si="89"/>
        <v>42463.866666666669</v>
      </c>
      <c r="R1456" s="15">
        <f t="shared" si="90"/>
        <v>42484.915972222225</v>
      </c>
      <c r="S1456">
        <f t="shared" si="92"/>
        <v>2016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8277</v>
      </c>
      <c r="O1457" t="s">
        <v>8296</v>
      </c>
      <c r="P1457">
        <f t="shared" si="91"/>
        <v>225</v>
      </c>
      <c r="Q1457" s="15">
        <f t="shared" si="89"/>
        <v>41832.672685185185</v>
      </c>
      <c r="R1457" s="15">
        <f t="shared" si="90"/>
        <v>41887.568749999999</v>
      </c>
      <c r="S1457">
        <f t="shared" si="92"/>
        <v>2014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8277</v>
      </c>
      <c r="O1458" t="s">
        <v>8296</v>
      </c>
      <c r="P1458">
        <f t="shared" si="91"/>
        <v>48.33</v>
      </c>
      <c r="Q1458" s="15">
        <f t="shared" si="89"/>
        <v>42708.668576388889</v>
      </c>
      <c r="R1458" s="15">
        <f t="shared" si="90"/>
        <v>42738.668576388889</v>
      </c>
      <c r="S1458">
        <f t="shared" si="92"/>
        <v>2016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8277</v>
      </c>
      <c r="O1459" t="s">
        <v>8296</v>
      </c>
      <c r="P1459">
        <f t="shared" si="91"/>
        <v>0</v>
      </c>
      <c r="Q1459" s="15">
        <f t="shared" si="89"/>
        <v>42289.89634259259</v>
      </c>
      <c r="R1459" s="15">
        <f t="shared" si="90"/>
        <v>42319.938009259262</v>
      </c>
      <c r="S1459">
        <f t="shared" si="92"/>
        <v>2015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8277</v>
      </c>
      <c r="O1460" t="s">
        <v>8296</v>
      </c>
      <c r="P1460">
        <f t="shared" si="91"/>
        <v>0</v>
      </c>
      <c r="Q1460" s="15">
        <f t="shared" si="89"/>
        <v>41831.705555555556</v>
      </c>
      <c r="R1460" s="15">
        <f t="shared" si="90"/>
        <v>41862.166666666664</v>
      </c>
      <c r="S1460">
        <f t="shared" si="92"/>
        <v>2014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8277</v>
      </c>
      <c r="O1461" t="s">
        <v>8296</v>
      </c>
      <c r="P1461">
        <f t="shared" si="91"/>
        <v>0</v>
      </c>
      <c r="Q1461" s="15">
        <f t="shared" si="89"/>
        <v>42312.204814814817</v>
      </c>
      <c r="R1461" s="15">
        <f t="shared" si="90"/>
        <v>42340.725694444445</v>
      </c>
      <c r="S1461">
        <f t="shared" si="92"/>
        <v>2015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8277</v>
      </c>
      <c r="O1462" t="s">
        <v>8296</v>
      </c>
      <c r="P1462">
        <f t="shared" si="91"/>
        <v>0</v>
      </c>
      <c r="Q1462" s="15">
        <f t="shared" si="89"/>
        <v>41915.896967592591</v>
      </c>
      <c r="R1462" s="15">
        <f t="shared" si="90"/>
        <v>41973.989583333328</v>
      </c>
      <c r="S1462">
        <f t="shared" si="92"/>
        <v>2014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8277</v>
      </c>
      <c r="O1463" t="s">
        <v>8297</v>
      </c>
      <c r="P1463">
        <f t="shared" si="91"/>
        <v>44.67</v>
      </c>
      <c r="Q1463" s="15">
        <f t="shared" si="89"/>
        <v>41899.645300925928</v>
      </c>
      <c r="R1463" s="15">
        <f t="shared" si="90"/>
        <v>41933</v>
      </c>
      <c r="S1463">
        <f t="shared" si="92"/>
        <v>2014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8277</v>
      </c>
      <c r="O1464" t="s">
        <v>8297</v>
      </c>
      <c r="P1464">
        <f t="shared" si="91"/>
        <v>28.94</v>
      </c>
      <c r="Q1464" s="15">
        <f t="shared" si="89"/>
        <v>41344.662858796299</v>
      </c>
      <c r="R1464" s="15">
        <f t="shared" si="90"/>
        <v>41374.662858796299</v>
      </c>
      <c r="S1464">
        <f t="shared" si="92"/>
        <v>2013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8277</v>
      </c>
      <c r="O1465" t="s">
        <v>8297</v>
      </c>
      <c r="P1465">
        <f t="shared" si="91"/>
        <v>35.44</v>
      </c>
      <c r="Q1465" s="15">
        <f t="shared" si="89"/>
        <v>41326.911319444444</v>
      </c>
      <c r="R1465" s="15">
        <f t="shared" si="90"/>
        <v>41371.869652777779</v>
      </c>
      <c r="S1465">
        <f t="shared" si="92"/>
        <v>2013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8277</v>
      </c>
      <c r="O1466" t="s">
        <v>8297</v>
      </c>
      <c r="P1466">
        <f t="shared" si="91"/>
        <v>34.869999999999997</v>
      </c>
      <c r="Q1466" s="15">
        <f t="shared" si="89"/>
        <v>41291.661550925928</v>
      </c>
      <c r="R1466" s="15">
        <f t="shared" si="90"/>
        <v>41321.661550925928</v>
      </c>
      <c r="S1466">
        <f t="shared" si="92"/>
        <v>2013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8277</v>
      </c>
      <c r="O1467" t="s">
        <v>8297</v>
      </c>
      <c r="P1467">
        <f t="shared" si="91"/>
        <v>52.62</v>
      </c>
      <c r="Q1467" s="15">
        <f t="shared" si="89"/>
        <v>40959.734398148146</v>
      </c>
      <c r="R1467" s="15">
        <f t="shared" si="90"/>
        <v>40990.125</v>
      </c>
      <c r="S1467">
        <f t="shared" si="92"/>
        <v>2012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8277</v>
      </c>
      <c r="O1468" t="s">
        <v>8297</v>
      </c>
      <c r="P1468">
        <f t="shared" si="91"/>
        <v>69.599999999999994</v>
      </c>
      <c r="Q1468" s="15">
        <f t="shared" si="89"/>
        <v>42340.172060185185</v>
      </c>
      <c r="R1468" s="15">
        <f t="shared" si="90"/>
        <v>42381.208333333328</v>
      </c>
      <c r="S1468">
        <f t="shared" si="92"/>
        <v>2015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8277</v>
      </c>
      <c r="O1469" t="s">
        <v>8297</v>
      </c>
      <c r="P1469">
        <f t="shared" si="91"/>
        <v>76.72</v>
      </c>
      <c r="Q1469" s="15">
        <f t="shared" si="89"/>
        <v>40933.80190972222</v>
      </c>
      <c r="R1469" s="15">
        <f t="shared" si="90"/>
        <v>40993.760243055556</v>
      </c>
      <c r="S1469">
        <f t="shared" si="92"/>
        <v>2012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8277</v>
      </c>
      <c r="O1470" t="s">
        <v>8297</v>
      </c>
      <c r="P1470">
        <f t="shared" si="91"/>
        <v>33.19</v>
      </c>
      <c r="Q1470" s="15">
        <f t="shared" si="89"/>
        <v>40646.014456018522</v>
      </c>
      <c r="R1470" s="15">
        <f t="shared" si="90"/>
        <v>40706.014456018522</v>
      </c>
      <c r="S1470">
        <f t="shared" si="92"/>
        <v>2011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8277</v>
      </c>
      <c r="O1471" t="s">
        <v>8297</v>
      </c>
      <c r="P1471">
        <f t="shared" si="91"/>
        <v>149.46</v>
      </c>
      <c r="Q1471" s="15">
        <f t="shared" si="89"/>
        <v>41290.598483796297</v>
      </c>
      <c r="R1471" s="15">
        <f t="shared" si="90"/>
        <v>41320.598483796297</v>
      </c>
      <c r="S1471">
        <f t="shared" si="92"/>
        <v>2013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8277</v>
      </c>
      <c r="O1472" t="s">
        <v>8297</v>
      </c>
      <c r="P1472">
        <f t="shared" si="91"/>
        <v>23.17</v>
      </c>
      <c r="Q1472" s="15">
        <f t="shared" si="89"/>
        <v>41250.827118055553</v>
      </c>
      <c r="R1472" s="15">
        <f t="shared" si="90"/>
        <v>41271.827118055553</v>
      </c>
      <c r="S1472">
        <f t="shared" si="92"/>
        <v>2012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8277</v>
      </c>
      <c r="O1473" t="s">
        <v>8297</v>
      </c>
      <c r="P1473">
        <f t="shared" si="91"/>
        <v>96.88</v>
      </c>
      <c r="Q1473" s="15">
        <f t="shared" si="89"/>
        <v>42073.957569444443</v>
      </c>
      <c r="R1473" s="15">
        <f t="shared" si="90"/>
        <v>42103.957569444443</v>
      </c>
      <c r="S1473">
        <f t="shared" si="92"/>
        <v>2015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8277</v>
      </c>
      <c r="O1474" t="s">
        <v>8297</v>
      </c>
      <c r="P1474">
        <f t="shared" si="91"/>
        <v>103.2</v>
      </c>
      <c r="Q1474" s="15">
        <f t="shared" ref="Q1474:Q1537" si="93">(((J1474/60)/60)/24+(DATE(1970,1,1)))</f>
        <v>41533.542858796296</v>
      </c>
      <c r="R1474" s="15">
        <f t="shared" ref="R1474:R1537" si="94">(((I1474/60)/60)/24)+DATE(1970,1,1)</f>
        <v>41563.542858796296</v>
      </c>
      <c r="S1474">
        <f t="shared" si="92"/>
        <v>2013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8277</v>
      </c>
      <c r="O1475" t="s">
        <v>8297</v>
      </c>
      <c r="P1475">
        <f t="shared" ref="P1475:P1538" si="95">IFERROR(ROUND(E1475/L1475,2),0)</f>
        <v>38.46</v>
      </c>
      <c r="Q1475" s="15">
        <f t="shared" si="93"/>
        <v>40939.979618055557</v>
      </c>
      <c r="R1475" s="15">
        <f t="shared" si="94"/>
        <v>40969.979618055557</v>
      </c>
      <c r="S1475">
        <f t="shared" ref="S1475:S1538" si="96">YEAR(Q1475)</f>
        <v>2012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8277</v>
      </c>
      <c r="O1476" t="s">
        <v>8297</v>
      </c>
      <c r="P1476">
        <f t="shared" si="95"/>
        <v>44.32</v>
      </c>
      <c r="Q1476" s="15">
        <f t="shared" si="93"/>
        <v>41500.727916666663</v>
      </c>
      <c r="R1476" s="15">
        <f t="shared" si="94"/>
        <v>41530.727916666663</v>
      </c>
      <c r="S1476">
        <f t="shared" si="96"/>
        <v>2013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8277</v>
      </c>
      <c r="O1477" t="s">
        <v>8297</v>
      </c>
      <c r="P1477">
        <f t="shared" si="95"/>
        <v>64.17</v>
      </c>
      <c r="Q1477" s="15">
        <f t="shared" si="93"/>
        <v>41960.722951388889</v>
      </c>
      <c r="R1477" s="15">
        <f t="shared" si="94"/>
        <v>41993.207638888889</v>
      </c>
      <c r="S1477">
        <f t="shared" si="96"/>
        <v>2014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8277</v>
      </c>
      <c r="O1478" t="s">
        <v>8297</v>
      </c>
      <c r="P1478">
        <f t="shared" si="95"/>
        <v>43.33</v>
      </c>
      <c r="Q1478" s="15">
        <f t="shared" si="93"/>
        <v>40766.041921296295</v>
      </c>
      <c r="R1478" s="15">
        <f t="shared" si="94"/>
        <v>40796.041921296295</v>
      </c>
      <c r="S1478">
        <f t="shared" si="96"/>
        <v>2011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8277</v>
      </c>
      <c r="O1479" t="s">
        <v>8297</v>
      </c>
      <c r="P1479">
        <f t="shared" si="95"/>
        <v>90.5</v>
      </c>
      <c r="Q1479" s="15">
        <f t="shared" si="93"/>
        <v>40840.615787037037</v>
      </c>
      <c r="R1479" s="15">
        <f t="shared" si="94"/>
        <v>40900.125</v>
      </c>
      <c r="S1479">
        <f t="shared" si="96"/>
        <v>2011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8277</v>
      </c>
      <c r="O1480" t="s">
        <v>8297</v>
      </c>
      <c r="P1480">
        <f t="shared" si="95"/>
        <v>29.19</v>
      </c>
      <c r="Q1480" s="15">
        <f t="shared" si="93"/>
        <v>41394.871678240743</v>
      </c>
      <c r="R1480" s="15">
        <f t="shared" si="94"/>
        <v>41408.871678240743</v>
      </c>
      <c r="S1480">
        <f t="shared" si="96"/>
        <v>2013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8277</v>
      </c>
      <c r="O1481" t="s">
        <v>8297</v>
      </c>
      <c r="P1481">
        <f t="shared" si="95"/>
        <v>30.96</v>
      </c>
      <c r="Q1481" s="15">
        <f t="shared" si="93"/>
        <v>41754.745243055557</v>
      </c>
      <c r="R1481" s="15">
        <f t="shared" si="94"/>
        <v>41769.165972222225</v>
      </c>
      <c r="S1481">
        <f t="shared" si="96"/>
        <v>2014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8277</v>
      </c>
      <c r="O1482" t="s">
        <v>8297</v>
      </c>
      <c r="P1482">
        <f t="shared" si="95"/>
        <v>92.16</v>
      </c>
      <c r="Q1482" s="15">
        <f t="shared" si="93"/>
        <v>41464.934016203704</v>
      </c>
      <c r="R1482" s="15">
        <f t="shared" si="94"/>
        <v>41481.708333333336</v>
      </c>
      <c r="S1482">
        <f t="shared" si="96"/>
        <v>2013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8277</v>
      </c>
      <c r="O1483" t="s">
        <v>8279</v>
      </c>
      <c r="P1483">
        <f t="shared" si="95"/>
        <v>17.5</v>
      </c>
      <c r="Q1483" s="15">
        <f t="shared" si="93"/>
        <v>41550.922974537039</v>
      </c>
      <c r="R1483" s="15">
        <f t="shared" si="94"/>
        <v>41580.922974537039</v>
      </c>
      <c r="S1483">
        <f t="shared" si="96"/>
        <v>2013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8277</v>
      </c>
      <c r="O1484" t="s">
        <v>8279</v>
      </c>
      <c r="P1484">
        <f t="shared" si="95"/>
        <v>5</v>
      </c>
      <c r="Q1484" s="15">
        <f t="shared" si="93"/>
        <v>41136.85805555556</v>
      </c>
      <c r="R1484" s="15">
        <f t="shared" si="94"/>
        <v>41159.32708333333</v>
      </c>
      <c r="S1484">
        <f t="shared" si="96"/>
        <v>2012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8277</v>
      </c>
      <c r="O1485" t="s">
        <v>8279</v>
      </c>
      <c r="P1485">
        <f t="shared" si="95"/>
        <v>25</v>
      </c>
      <c r="Q1485" s="15">
        <f t="shared" si="93"/>
        <v>42548.192997685182</v>
      </c>
      <c r="R1485" s="15">
        <f t="shared" si="94"/>
        <v>42573.192997685182</v>
      </c>
      <c r="S1485">
        <f t="shared" si="96"/>
        <v>2016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8277</v>
      </c>
      <c r="O1486" t="s">
        <v>8279</v>
      </c>
      <c r="P1486">
        <f t="shared" si="95"/>
        <v>0</v>
      </c>
      <c r="Q1486" s="15">
        <f t="shared" si="93"/>
        <v>41053.200960648144</v>
      </c>
      <c r="R1486" s="15">
        <f t="shared" si="94"/>
        <v>41111.618750000001</v>
      </c>
      <c r="S1486">
        <f t="shared" si="96"/>
        <v>2012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8277</v>
      </c>
      <c r="O1487" t="s">
        <v>8279</v>
      </c>
      <c r="P1487">
        <f t="shared" si="95"/>
        <v>50</v>
      </c>
      <c r="Q1487" s="15">
        <f t="shared" si="93"/>
        <v>42130.795983796299</v>
      </c>
      <c r="R1487" s="15">
        <f t="shared" si="94"/>
        <v>42175.795983796299</v>
      </c>
      <c r="S1487">
        <f t="shared" si="96"/>
        <v>2015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8277</v>
      </c>
      <c r="O1488" t="s">
        <v>8279</v>
      </c>
      <c r="P1488">
        <f t="shared" si="95"/>
        <v>16</v>
      </c>
      <c r="Q1488" s="15">
        <f t="shared" si="93"/>
        <v>42032.168530092589</v>
      </c>
      <c r="R1488" s="15">
        <f t="shared" si="94"/>
        <v>42062.168530092589</v>
      </c>
      <c r="S1488">
        <f t="shared" si="96"/>
        <v>2015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8277</v>
      </c>
      <c r="O1489" t="s">
        <v>8279</v>
      </c>
      <c r="P1489">
        <f t="shared" si="95"/>
        <v>0</v>
      </c>
      <c r="Q1489" s="15">
        <f t="shared" si="93"/>
        <v>42554.917488425926</v>
      </c>
      <c r="R1489" s="15">
        <f t="shared" si="94"/>
        <v>42584.917488425926</v>
      </c>
      <c r="S1489">
        <f t="shared" si="96"/>
        <v>2016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8277</v>
      </c>
      <c r="O1490" t="s">
        <v>8279</v>
      </c>
      <c r="P1490">
        <f t="shared" si="95"/>
        <v>60</v>
      </c>
      <c r="Q1490" s="15">
        <f t="shared" si="93"/>
        <v>41614.563194444447</v>
      </c>
      <c r="R1490" s="15">
        <f t="shared" si="94"/>
        <v>41644.563194444447</v>
      </c>
      <c r="S1490">
        <f t="shared" si="96"/>
        <v>2013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8277</v>
      </c>
      <c r="O1491" t="s">
        <v>8279</v>
      </c>
      <c r="P1491">
        <f t="shared" si="95"/>
        <v>0</v>
      </c>
      <c r="Q1491" s="15">
        <f t="shared" si="93"/>
        <v>41198.611712962964</v>
      </c>
      <c r="R1491" s="15">
        <f t="shared" si="94"/>
        <v>41228.653379629628</v>
      </c>
      <c r="S1491">
        <f t="shared" si="96"/>
        <v>2012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8277</v>
      </c>
      <c r="O1492" t="s">
        <v>8279</v>
      </c>
      <c r="P1492">
        <f t="shared" si="95"/>
        <v>47.11</v>
      </c>
      <c r="Q1492" s="15">
        <f t="shared" si="93"/>
        <v>41520.561041666668</v>
      </c>
      <c r="R1492" s="15">
        <f t="shared" si="94"/>
        <v>41549.561041666668</v>
      </c>
      <c r="S1492">
        <f t="shared" si="96"/>
        <v>2013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8277</v>
      </c>
      <c r="O1493" t="s">
        <v>8279</v>
      </c>
      <c r="P1493">
        <f t="shared" si="95"/>
        <v>100</v>
      </c>
      <c r="Q1493" s="15">
        <f t="shared" si="93"/>
        <v>41991.713460648149</v>
      </c>
      <c r="R1493" s="15">
        <f t="shared" si="94"/>
        <v>42050.651388888888</v>
      </c>
      <c r="S1493">
        <f t="shared" si="96"/>
        <v>2014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8277</v>
      </c>
      <c r="O1494" t="s">
        <v>8279</v>
      </c>
      <c r="P1494">
        <f t="shared" si="95"/>
        <v>15</v>
      </c>
      <c r="Q1494" s="15">
        <f t="shared" si="93"/>
        <v>40682.884791666671</v>
      </c>
      <c r="R1494" s="15">
        <f t="shared" si="94"/>
        <v>40712.884791666671</v>
      </c>
      <c r="S1494">
        <f t="shared" si="96"/>
        <v>2011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8277</v>
      </c>
      <c r="O1495" t="s">
        <v>8279</v>
      </c>
      <c r="P1495">
        <f t="shared" si="95"/>
        <v>0</v>
      </c>
      <c r="Q1495" s="15">
        <f t="shared" si="93"/>
        <v>41411.866608796299</v>
      </c>
      <c r="R1495" s="15">
        <f t="shared" si="94"/>
        <v>41441.866608796299</v>
      </c>
      <c r="S1495">
        <f t="shared" si="96"/>
        <v>2013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8277</v>
      </c>
      <c r="O1496" t="s">
        <v>8279</v>
      </c>
      <c r="P1496">
        <f t="shared" si="95"/>
        <v>40.450000000000003</v>
      </c>
      <c r="Q1496" s="15">
        <f t="shared" si="93"/>
        <v>42067.722372685181</v>
      </c>
      <c r="R1496" s="15">
        <f t="shared" si="94"/>
        <v>42097.651388888888</v>
      </c>
      <c r="S1496">
        <f t="shared" si="96"/>
        <v>2015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8277</v>
      </c>
      <c r="O1497" t="s">
        <v>8279</v>
      </c>
      <c r="P1497">
        <f t="shared" si="95"/>
        <v>0</v>
      </c>
      <c r="Q1497" s="15">
        <f t="shared" si="93"/>
        <v>40752.789710648147</v>
      </c>
      <c r="R1497" s="15">
        <f t="shared" si="94"/>
        <v>40782.789710648147</v>
      </c>
      <c r="S1497">
        <f t="shared" si="96"/>
        <v>2011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8277</v>
      </c>
      <c r="O1498" t="s">
        <v>8279</v>
      </c>
      <c r="P1498">
        <f t="shared" si="95"/>
        <v>0</v>
      </c>
      <c r="Q1498" s="15">
        <f t="shared" si="93"/>
        <v>41838.475219907406</v>
      </c>
      <c r="R1498" s="15">
        <f t="shared" si="94"/>
        <v>41898.475219907406</v>
      </c>
      <c r="S1498">
        <f t="shared" si="96"/>
        <v>2014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8277</v>
      </c>
      <c r="O1499" t="s">
        <v>8279</v>
      </c>
      <c r="P1499">
        <f t="shared" si="95"/>
        <v>1</v>
      </c>
      <c r="Q1499" s="15">
        <f t="shared" si="93"/>
        <v>41444.64261574074</v>
      </c>
      <c r="R1499" s="15">
        <f t="shared" si="94"/>
        <v>41486.821527777778</v>
      </c>
      <c r="S1499">
        <f t="shared" si="96"/>
        <v>2013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8277</v>
      </c>
      <c r="O1500" t="s">
        <v>8279</v>
      </c>
      <c r="P1500">
        <f t="shared" si="95"/>
        <v>19</v>
      </c>
      <c r="Q1500" s="15">
        <f t="shared" si="93"/>
        <v>41840.983541666668</v>
      </c>
      <c r="R1500" s="15">
        <f t="shared" si="94"/>
        <v>41885.983541666668</v>
      </c>
      <c r="S1500">
        <f t="shared" si="96"/>
        <v>2014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8277</v>
      </c>
      <c r="O1501" t="s">
        <v>8279</v>
      </c>
      <c r="P1501">
        <f t="shared" si="95"/>
        <v>5</v>
      </c>
      <c r="Q1501" s="15">
        <f t="shared" si="93"/>
        <v>42527.007326388892</v>
      </c>
      <c r="R1501" s="15">
        <f t="shared" si="94"/>
        <v>42587.007326388892</v>
      </c>
      <c r="S1501">
        <f t="shared" si="96"/>
        <v>2016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8277</v>
      </c>
      <c r="O1502" t="s">
        <v>8279</v>
      </c>
      <c r="P1502">
        <f t="shared" si="95"/>
        <v>46.73</v>
      </c>
      <c r="Q1502" s="15">
        <f t="shared" si="93"/>
        <v>41365.904594907406</v>
      </c>
      <c r="R1502" s="15">
        <f t="shared" si="94"/>
        <v>41395.904594907406</v>
      </c>
      <c r="S1502">
        <f t="shared" si="96"/>
        <v>2013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8293</v>
      </c>
      <c r="O1503" t="s">
        <v>8294</v>
      </c>
      <c r="P1503">
        <f t="shared" si="95"/>
        <v>97.73</v>
      </c>
      <c r="Q1503" s="15">
        <f t="shared" si="93"/>
        <v>42163.583599537036</v>
      </c>
      <c r="R1503" s="15">
        <f t="shared" si="94"/>
        <v>42193.583599537036</v>
      </c>
      <c r="S1503">
        <f t="shared" si="96"/>
        <v>2015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8293</v>
      </c>
      <c r="O1504" t="s">
        <v>8294</v>
      </c>
      <c r="P1504">
        <f t="shared" si="95"/>
        <v>67.84</v>
      </c>
      <c r="Q1504" s="15">
        <f t="shared" si="93"/>
        <v>42426.542592592596</v>
      </c>
      <c r="R1504" s="15">
        <f t="shared" si="94"/>
        <v>42454.916666666672</v>
      </c>
      <c r="S1504">
        <f t="shared" si="96"/>
        <v>2016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8293</v>
      </c>
      <c r="O1505" t="s">
        <v>8294</v>
      </c>
      <c r="P1505">
        <f t="shared" si="95"/>
        <v>56.98</v>
      </c>
      <c r="Q1505" s="15">
        <f t="shared" si="93"/>
        <v>42606.347233796296</v>
      </c>
      <c r="R1505" s="15">
        <f t="shared" si="94"/>
        <v>42666.347233796296</v>
      </c>
      <c r="S1505">
        <f t="shared" si="96"/>
        <v>2016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8293</v>
      </c>
      <c r="O1506" t="s">
        <v>8294</v>
      </c>
      <c r="P1506">
        <f t="shared" si="95"/>
        <v>67.16</v>
      </c>
      <c r="Q1506" s="15">
        <f t="shared" si="93"/>
        <v>41772.657685185186</v>
      </c>
      <c r="R1506" s="15">
        <f t="shared" si="94"/>
        <v>41800.356249999997</v>
      </c>
      <c r="S1506">
        <f t="shared" si="96"/>
        <v>2014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8293</v>
      </c>
      <c r="O1507" t="s">
        <v>8294</v>
      </c>
      <c r="P1507">
        <f t="shared" si="95"/>
        <v>48.04</v>
      </c>
      <c r="Q1507" s="15">
        <f t="shared" si="93"/>
        <v>42414.44332175926</v>
      </c>
      <c r="R1507" s="15">
        <f t="shared" si="94"/>
        <v>42451.834027777775</v>
      </c>
      <c r="S1507">
        <f t="shared" si="96"/>
        <v>2016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8293</v>
      </c>
      <c r="O1508" t="s">
        <v>8294</v>
      </c>
      <c r="P1508">
        <f t="shared" si="95"/>
        <v>38.86</v>
      </c>
      <c r="Q1508" s="15">
        <f t="shared" si="93"/>
        <v>41814.785925925928</v>
      </c>
      <c r="R1508" s="15">
        <f t="shared" si="94"/>
        <v>41844.785925925928</v>
      </c>
      <c r="S1508">
        <f t="shared" si="96"/>
        <v>2014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8293</v>
      </c>
      <c r="O1509" t="s">
        <v>8294</v>
      </c>
      <c r="P1509">
        <f t="shared" si="95"/>
        <v>78.180000000000007</v>
      </c>
      <c r="Q1509" s="15">
        <f t="shared" si="93"/>
        <v>40254.450335648151</v>
      </c>
      <c r="R1509" s="15">
        <f t="shared" si="94"/>
        <v>40313.340277777781</v>
      </c>
      <c r="S1509">
        <f t="shared" si="96"/>
        <v>2010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8293</v>
      </c>
      <c r="O1510" t="s">
        <v>8294</v>
      </c>
      <c r="P1510">
        <f t="shared" si="95"/>
        <v>97.11</v>
      </c>
      <c r="Q1510" s="15">
        <f t="shared" si="93"/>
        <v>41786.614363425928</v>
      </c>
      <c r="R1510" s="15">
        <f t="shared" si="94"/>
        <v>41817.614363425928</v>
      </c>
      <c r="S1510">
        <f t="shared" si="96"/>
        <v>2014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8293</v>
      </c>
      <c r="O1511" t="s">
        <v>8294</v>
      </c>
      <c r="P1511">
        <f t="shared" si="95"/>
        <v>110.39</v>
      </c>
      <c r="Q1511" s="15">
        <f t="shared" si="93"/>
        <v>42751.533391203702</v>
      </c>
      <c r="R1511" s="15">
        <f t="shared" si="94"/>
        <v>42780.957638888889</v>
      </c>
      <c r="S1511">
        <f t="shared" si="96"/>
        <v>2017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8293</v>
      </c>
      <c r="O1512" t="s">
        <v>8294</v>
      </c>
      <c r="P1512">
        <f t="shared" si="95"/>
        <v>39.92</v>
      </c>
      <c r="Q1512" s="15">
        <f t="shared" si="93"/>
        <v>41809.385162037033</v>
      </c>
      <c r="R1512" s="15">
        <f t="shared" si="94"/>
        <v>41839.385162037033</v>
      </c>
      <c r="S1512">
        <f t="shared" si="96"/>
        <v>2014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8293</v>
      </c>
      <c r="O1513" t="s">
        <v>8294</v>
      </c>
      <c r="P1513">
        <f t="shared" si="95"/>
        <v>75.98</v>
      </c>
      <c r="Q1513" s="15">
        <f t="shared" si="93"/>
        <v>42296.583379629628</v>
      </c>
      <c r="R1513" s="15">
        <f t="shared" si="94"/>
        <v>42326.625046296293</v>
      </c>
      <c r="S1513">
        <f t="shared" si="96"/>
        <v>2015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8293</v>
      </c>
      <c r="O1514" t="s">
        <v>8294</v>
      </c>
      <c r="P1514">
        <f t="shared" si="95"/>
        <v>58.38</v>
      </c>
      <c r="Q1514" s="15">
        <f t="shared" si="93"/>
        <v>42741.684479166666</v>
      </c>
      <c r="R1514" s="15">
        <f t="shared" si="94"/>
        <v>42771.684479166666</v>
      </c>
      <c r="S1514">
        <f t="shared" si="96"/>
        <v>2017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8293</v>
      </c>
      <c r="O1515" t="s">
        <v>8294</v>
      </c>
      <c r="P1515">
        <f t="shared" si="95"/>
        <v>55.82</v>
      </c>
      <c r="Q1515" s="15">
        <f t="shared" si="93"/>
        <v>41806.637337962966</v>
      </c>
      <c r="R1515" s="15">
        <f t="shared" si="94"/>
        <v>41836.637337962966</v>
      </c>
      <c r="S1515">
        <f t="shared" si="96"/>
        <v>2014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8293</v>
      </c>
      <c r="O1516" t="s">
        <v>8294</v>
      </c>
      <c r="P1516">
        <f t="shared" si="95"/>
        <v>151.24</v>
      </c>
      <c r="Q1516" s="15">
        <f t="shared" si="93"/>
        <v>42234.597685185188</v>
      </c>
      <c r="R1516" s="15">
        <f t="shared" si="94"/>
        <v>42274.597685185188</v>
      </c>
      <c r="S1516">
        <f t="shared" si="96"/>
        <v>2015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8293</v>
      </c>
      <c r="O1517" t="s">
        <v>8294</v>
      </c>
      <c r="P1517">
        <f t="shared" si="95"/>
        <v>849.67</v>
      </c>
      <c r="Q1517" s="15">
        <f t="shared" si="93"/>
        <v>42415.253437499996</v>
      </c>
      <c r="R1517" s="15">
        <f t="shared" si="94"/>
        <v>42445.211770833332</v>
      </c>
      <c r="S1517">
        <f t="shared" si="96"/>
        <v>2016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8293</v>
      </c>
      <c r="O1518" t="s">
        <v>8294</v>
      </c>
      <c r="P1518">
        <f t="shared" si="95"/>
        <v>159.24</v>
      </c>
      <c r="Q1518" s="15">
        <f t="shared" si="93"/>
        <v>42619.466342592597</v>
      </c>
      <c r="R1518" s="15">
        <f t="shared" si="94"/>
        <v>42649.583333333328</v>
      </c>
      <c r="S1518">
        <f t="shared" si="96"/>
        <v>2016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8293</v>
      </c>
      <c r="O1519" t="s">
        <v>8294</v>
      </c>
      <c r="P1519">
        <f t="shared" si="95"/>
        <v>39.51</v>
      </c>
      <c r="Q1519" s="15">
        <f t="shared" si="93"/>
        <v>41948.56658564815</v>
      </c>
      <c r="R1519" s="15">
        <f t="shared" si="94"/>
        <v>41979.25</v>
      </c>
      <c r="S1519">
        <f t="shared" si="96"/>
        <v>2014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8293</v>
      </c>
      <c r="O1520" t="s">
        <v>8294</v>
      </c>
      <c r="P1520">
        <f t="shared" si="95"/>
        <v>130.53</v>
      </c>
      <c r="Q1520" s="15">
        <f t="shared" si="93"/>
        <v>41760.8200462963</v>
      </c>
      <c r="R1520" s="15">
        <f t="shared" si="94"/>
        <v>41790.8200462963</v>
      </c>
      <c r="S1520">
        <f t="shared" si="96"/>
        <v>2014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8293</v>
      </c>
      <c r="O1521" t="s">
        <v>8294</v>
      </c>
      <c r="P1521">
        <f t="shared" si="95"/>
        <v>64.16</v>
      </c>
      <c r="Q1521" s="15">
        <f t="shared" si="93"/>
        <v>41782.741701388892</v>
      </c>
      <c r="R1521" s="15">
        <f t="shared" si="94"/>
        <v>41810.915972222225</v>
      </c>
      <c r="S1521">
        <f t="shared" si="96"/>
        <v>2014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8293</v>
      </c>
      <c r="O1522" t="s">
        <v>8294</v>
      </c>
      <c r="P1522">
        <f t="shared" si="95"/>
        <v>111.53</v>
      </c>
      <c r="Q1522" s="15">
        <f t="shared" si="93"/>
        <v>41955.857789351852</v>
      </c>
      <c r="R1522" s="15">
        <f t="shared" si="94"/>
        <v>41992.166666666672</v>
      </c>
      <c r="S1522">
        <f t="shared" si="96"/>
        <v>2014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8293</v>
      </c>
      <c r="O1523" t="s">
        <v>8294</v>
      </c>
      <c r="P1523">
        <f t="shared" si="95"/>
        <v>170.45</v>
      </c>
      <c r="Q1523" s="15">
        <f t="shared" si="93"/>
        <v>42493.167719907404</v>
      </c>
      <c r="R1523" s="15">
        <f t="shared" si="94"/>
        <v>42528.167719907404</v>
      </c>
      <c r="S1523">
        <f t="shared" si="96"/>
        <v>2016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8293</v>
      </c>
      <c r="O1524" t="s">
        <v>8294</v>
      </c>
      <c r="P1524">
        <f t="shared" si="95"/>
        <v>133.74</v>
      </c>
      <c r="Q1524" s="15">
        <f t="shared" si="93"/>
        <v>41899.830312500002</v>
      </c>
      <c r="R1524" s="15">
        <f t="shared" si="94"/>
        <v>41929.830312500002</v>
      </c>
      <c r="S1524">
        <f t="shared" si="96"/>
        <v>2014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8293</v>
      </c>
      <c r="O1525" t="s">
        <v>8294</v>
      </c>
      <c r="P1525">
        <f t="shared" si="95"/>
        <v>95.83</v>
      </c>
      <c r="Q1525" s="15">
        <f t="shared" si="93"/>
        <v>41964.751342592594</v>
      </c>
      <c r="R1525" s="15">
        <f t="shared" si="94"/>
        <v>41996</v>
      </c>
      <c r="S1525">
        <f t="shared" si="96"/>
        <v>2014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8293</v>
      </c>
      <c r="O1526" t="s">
        <v>8294</v>
      </c>
      <c r="P1526">
        <f t="shared" si="95"/>
        <v>221.79</v>
      </c>
      <c r="Q1526" s="15">
        <f t="shared" si="93"/>
        <v>42756.501041666663</v>
      </c>
      <c r="R1526" s="15">
        <f t="shared" si="94"/>
        <v>42786.501041666663</v>
      </c>
      <c r="S1526">
        <f t="shared" si="96"/>
        <v>2017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8293</v>
      </c>
      <c r="O1527" t="s">
        <v>8294</v>
      </c>
      <c r="P1527">
        <f t="shared" si="95"/>
        <v>32.32</v>
      </c>
      <c r="Q1527" s="15">
        <f t="shared" si="93"/>
        <v>42570.702986111108</v>
      </c>
      <c r="R1527" s="15">
        <f t="shared" si="94"/>
        <v>42600.702986111108</v>
      </c>
      <c r="S1527">
        <f t="shared" si="96"/>
        <v>2016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8293</v>
      </c>
      <c r="O1528" t="s">
        <v>8294</v>
      </c>
      <c r="P1528">
        <f t="shared" si="95"/>
        <v>98.84</v>
      </c>
      <c r="Q1528" s="15">
        <f t="shared" si="93"/>
        <v>42339.276006944448</v>
      </c>
      <c r="R1528" s="15">
        <f t="shared" si="94"/>
        <v>42388.276006944448</v>
      </c>
      <c r="S1528">
        <f t="shared" si="96"/>
        <v>2015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8293</v>
      </c>
      <c r="O1529" t="s">
        <v>8294</v>
      </c>
      <c r="P1529">
        <f t="shared" si="95"/>
        <v>55.22</v>
      </c>
      <c r="Q1529" s="15">
        <f t="shared" si="93"/>
        <v>42780.600532407407</v>
      </c>
      <c r="R1529" s="15">
        <f t="shared" si="94"/>
        <v>42808.558865740735</v>
      </c>
      <c r="S1529">
        <f t="shared" si="96"/>
        <v>2017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8293</v>
      </c>
      <c r="O1530" t="s">
        <v>8294</v>
      </c>
      <c r="P1530">
        <f t="shared" si="95"/>
        <v>52.79</v>
      </c>
      <c r="Q1530" s="15">
        <f t="shared" si="93"/>
        <v>42736.732893518521</v>
      </c>
      <c r="R1530" s="15">
        <f t="shared" si="94"/>
        <v>42767</v>
      </c>
      <c r="S1530">
        <f t="shared" si="96"/>
        <v>2017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8293</v>
      </c>
      <c r="O1531" t="s">
        <v>8294</v>
      </c>
      <c r="P1531">
        <f t="shared" si="95"/>
        <v>135.66999999999999</v>
      </c>
      <c r="Q1531" s="15">
        <f t="shared" si="93"/>
        <v>42052.628703703704</v>
      </c>
      <c r="R1531" s="15">
        <f t="shared" si="94"/>
        <v>42082.587037037039</v>
      </c>
      <c r="S1531">
        <f t="shared" si="96"/>
        <v>2015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8293</v>
      </c>
      <c r="O1532" t="s">
        <v>8294</v>
      </c>
      <c r="P1532">
        <f t="shared" si="95"/>
        <v>53.99</v>
      </c>
      <c r="Q1532" s="15">
        <f t="shared" si="93"/>
        <v>42275.767303240747</v>
      </c>
      <c r="R1532" s="15">
        <f t="shared" si="94"/>
        <v>42300.767303240747</v>
      </c>
      <c r="S1532">
        <f t="shared" si="96"/>
        <v>2015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8293</v>
      </c>
      <c r="O1533" t="s">
        <v>8294</v>
      </c>
      <c r="P1533">
        <f t="shared" si="95"/>
        <v>56.64</v>
      </c>
      <c r="Q1533" s="15">
        <f t="shared" si="93"/>
        <v>41941.802384259259</v>
      </c>
      <c r="R1533" s="15">
        <f t="shared" si="94"/>
        <v>41974.125</v>
      </c>
      <c r="S1533">
        <f t="shared" si="96"/>
        <v>2014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8293</v>
      </c>
      <c r="O1534" t="s">
        <v>8294</v>
      </c>
      <c r="P1534">
        <f t="shared" si="95"/>
        <v>82.32</v>
      </c>
      <c r="Q1534" s="15">
        <f t="shared" si="93"/>
        <v>42391.475289351853</v>
      </c>
      <c r="R1534" s="15">
        <f t="shared" si="94"/>
        <v>42415.625</v>
      </c>
      <c r="S1534">
        <f t="shared" si="96"/>
        <v>2016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8293</v>
      </c>
      <c r="O1535" t="s">
        <v>8294</v>
      </c>
      <c r="P1535">
        <f t="shared" si="95"/>
        <v>88.26</v>
      </c>
      <c r="Q1535" s="15">
        <f t="shared" si="93"/>
        <v>42443.00204861111</v>
      </c>
      <c r="R1535" s="15">
        <f t="shared" si="94"/>
        <v>42492.165972222225</v>
      </c>
      <c r="S1535">
        <f t="shared" si="96"/>
        <v>2016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8293</v>
      </c>
      <c r="O1536" t="s">
        <v>8294</v>
      </c>
      <c r="P1536">
        <f t="shared" si="95"/>
        <v>84.91</v>
      </c>
      <c r="Q1536" s="15">
        <f t="shared" si="93"/>
        <v>42221.67432870371</v>
      </c>
      <c r="R1536" s="15">
        <f t="shared" si="94"/>
        <v>42251.67432870371</v>
      </c>
      <c r="S1536">
        <f t="shared" si="96"/>
        <v>2015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8293</v>
      </c>
      <c r="O1537" t="s">
        <v>8294</v>
      </c>
      <c r="P1537">
        <f t="shared" si="95"/>
        <v>48.15</v>
      </c>
      <c r="Q1537" s="15">
        <f t="shared" si="93"/>
        <v>42484.829062500001</v>
      </c>
      <c r="R1537" s="15">
        <f t="shared" si="94"/>
        <v>42513.916666666672</v>
      </c>
      <c r="S1537">
        <f t="shared" si="96"/>
        <v>2016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8293</v>
      </c>
      <c r="O1538" t="s">
        <v>8294</v>
      </c>
      <c r="P1538">
        <f t="shared" si="95"/>
        <v>66.02</v>
      </c>
      <c r="Q1538" s="15">
        <f t="shared" ref="Q1538:Q1601" si="97">(((J1538/60)/60)/24+(DATE(1970,1,1)))</f>
        <v>42213.802199074074</v>
      </c>
      <c r="R1538" s="15">
        <f t="shared" ref="R1538:R1601" si="98">(((I1538/60)/60)/24)+DATE(1970,1,1)</f>
        <v>42243.802199074074</v>
      </c>
      <c r="S1538">
        <f t="shared" si="96"/>
        <v>2015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8293</v>
      </c>
      <c r="O1539" t="s">
        <v>8294</v>
      </c>
      <c r="P1539">
        <f t="shared" ref="P1539:P1602" si="99">IFERROR(ROUND(E1539/L1539,2),0)</f>
        <v>96.38</v>
      </c>
      <c r="Q1539" s="15">
        <f t="shared" si="97"/>
        <v>42552.315127314811</v>
      </c>
      <c r="R1539" s="15">
        <f t="shared" si="98"/>
        <v>42588.75</v>
      </c>
      <c r="S1539">
        <f t="shared" ref="S1539:S1602" si="100">YEAR(Q1539)</f>
        <v>2016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8293</v>
      </c>
      <c r="O1540" t="s">
        <v>8294</v>
      </c>
      <c r="P1540">
        <f t="shared" si="99"/>
        <v>156.16999999999999</v>
      </c>
      <c r="Q1540" s="15">
        <f t="shared" si="97"/>
        <v>41981.782060185185</v>
      </c>
      <c r="R1540" s="15">
        <f t="shared" si="98"/>
        <v>42026.782060185185</v>
      </c>
      <c r="S1540">
        <f t="shared" si="100"/>
        <v>2014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8293</v>
      </c>
      <c r="O1541" t="s">
        <v>8294</v>
      </c>
      <c r="P1541">
        <f t="shared" si="99"/>
        <v>95.76</v>
      </c>
      <c r="Q1541" s="15">
        <f t="shared" si="97"/>
        <v>42705.919201388882</v>
      </c>
      <c r="R1541" s="15">
        <f t="shared" si="98"/>
        <v>42738.919201388882</v>
      </c>
      <c r="S1541">
        <f t="shared" si="100"/>
        <v>2016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8293</v>
      </c>
      <c r="O1542" t="s">
        <v>8294</v>
      </c>
      <c r="P1542">
        <f t="shared" si="99"/>
        <v>180.41</v>
      </c>
      <c r="Q1542" s="15">
        <f t="shared" si="97"/>
        <v>41939.00712962963</v>
      </c>
      <c r="R1542" s="15">
        <f t="shared" si="98"/>
        <v>41969.052083333328</v>
      </c>
      <c r="S1542">
        <f t="shared" si="100"/>
        <v>2014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8293</v>
      </c>
      <c r="O1543" t="s">
        <v>8298</v>
      </c>
      <c r="P1543">
        <f t="shared" si="99"/>
        <v>3</v>
      </c>
      <c r="Q1543" s="15">
        <f t="shared" si="97"/>
        <v>41974.712245370371</v>
      </c>
      <c r="R1543" s="15">
        <f t="shared" si="98"/>
        <v>42004.712245370371</v>
      </c>
      <c r="S1543">
        <f t="shared" si="100"/>
        <v>2014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8293</v>
      </c>
      <c r="O1544" t="s">
        <v>8298</v>
      </c>
      <c r="P1544">
        <f t="shared" si="99"/>
        <v>20</v>
      </c>
      <c r="Q1544" s="15">
        <f t="shared" si="97"/>
        <v>42170.996527777781</v>
      </c>
      <c r="R1544" s="15">
        <f t="shared" si="98"/>
        <v>42185.996527777781</v>
      </c>
      <c r="S1544">
        <f t="shared" si="100"/>
        <v>2015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8293</v>
      </c>
      <c r="O1545" t="s">
        <v>8298</v>
      </c>
      <c r="P1545">
        <f t="shared" si="99"/>
        <v>10</v>
      </c>
      <c r="Q1545" s="15">
        <f t="shared" si="97"/>
        <v>41935.509652777779</v>
      </c>
      <c r="R1545" s="15">
        <f t="shared" si="98"/>
        <v>41965.551319444443</v>
      </c>
      <c r="S1545">
        <f t="shared" si="100"/>
        <v>2014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8293</v>
      </c>
      <c r="O1546" t="s">
        <v>8298</v>
      </c>
      <c r="P1546">
        <f t="shared" si="99"/>
        <v>0</v>
      </c>
      <c r="Q1546" s="15">
        <f t="shared" si="97"/>
        <v>42053.051203703704</v>
      </c>
      <c r="R1546" s="15">
        <f t="shared" si="98"/>
        <v>42095.012499999997</v>
      </c>
      <c r="S1546">
        <f t="shared" si="100"/>
        <v>2015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8293</v>
      </c>
      <c r="O1547" t="s">
        <v>8298</v>
      </c>
      <c r="P1547">
        <f t="shared" si="99"/>
        <v>1</v>
      </c>
      <c r="Q1547" s="15">
        <f t="shared" si="97"/>
        <v>42031.884652777779</v>
      </c>
      <c r="R1547" s="15">
        <f t="shared" si="98"/>
        <v>42065.886111111111</v>
      </c>
      <c r="S1547">
        <f t="shared" si="100"/>
        <v>2015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8293</v>
      </c>
      <c r="O1548" t="s">
        <v>8298</v>
      </c>
      <c r="P1548">
        <f t="shared" si="99"/>
        <v>26.27</v>
      </c>
      <c r="Q1548" s="15">
        <f t="shared" si="97"/>
        <v>41839.212951388887</v>
      </c>
      <c r="R1548" s="15">
        <f t="shared" si="98"/>
        <v>41899.212951388887</v>
      </c>
      <c r="S1548">
        <f t="shared" si="100"/>
        <v>2014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8293</v>
      </c>
      <c r="O1549" t="s">
        <v>8298</v>
      </c>
      <c r="P1549">
        <f t="shared" si="99"/>
        <v>0</v>
      </c>
      <c r="Q1549" s="15">
        <f t="shared" si="97"/>
        <v>42782.426875000005</v>
      </c>
      <c r="R1549" s="15">
        <f t="shared" si="98"/>
        <v>42789.426875000005</v>
      </c>
      <c r="S1549">
        <f t="shared" si="100"/>
        <v>2017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8293</v>
      </c>
      <c r="O1550" t="s">
        <v>8298</v>
      </c>
      <c r="P1550">
        <f t="shared" si="99"/>
        <v>60</v>
      </c>
      <c r="Q1550" s="15">
        <f t="shared" si="97"/>
        <v>42286.88217592593</v>
      </c>
      <c r="R1550" s="15">
        <f t="shared" si="98"/>
        <v>42316.923842592587</v>
      </c>
      <c r="S1550">
        <f t="shared" si="100"/>
        <v>2015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8293</v>
      </c>
      <c r="O1551" t="s">
        <v>8298</v>
      </c>
      <c r="P1551">
        <f t="shared" si="99"/>
        <v>28.33</v>
      </c>
      <c r="Q1551" s="15">
        <f t="shared" si="97"/>
        <v>42281.136099537034</v>
      </c>
      <c r="R1551" s="15">
        <f t="shared" si="98"/>
        <v>42311.177766203706</v>
      </c>
      <c r="S1551">
        <f t="shared" si="100"/>
        <v>2015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8293</v>
      </c>
      <c r="O1552" t="s">
        <v>8298</v>
      </c>
      <c r="P1552">
        <f t="shared" si="99"/>
        <v>14.43</v>
      </c>
      <c r="Q1552" s="15">
        <f t="shared" si="97"/>
        <v>42472.449467592596</v>
      </c>
      <c r="R1552" s="15">
        <f t="shared" si="98"/>
        <v>42502.449467592596</v>
      </c>
      <c r="S1552">
        <f t="shared" si="100"/>
        <v>2016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8293</v>
      </c>
      <c r="O1553" t="s">
        <v>8298</v>
      </c>
      <c r="P1553">
        <f t="shared" si="99"/>
        <v>0</v>
      </c>
      <c r="Q1553" s="15">
        <f t="shared" si="97"/>
        <v>42121.824525462958</v>
      </c>
      <c r="R1553" s="15">
        <f t="shared" si="98"/>
        <v>42151.824525462958</v>
      </c>
      <c r="S1553">
        <f t="shared" si="100"/>
        <v>2015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8293</v>
      </c>
      <c r="O1554" t="s">
        <v>8298</v>
      </c>
      <c r="P1554">
        <f t="shared" si="99"/>
        <v>132.19</v>
      </c>
      <c r="Q1554" s="15">
        <f t="shared" si="97"/>
        <v>41892.688750000001</v>
      </c>
      <c r="R1554" s="15">
        <f t="shared" si="98"/>
        <v>41913.165972222225</v>
      </c>
      <c r="S1554">
        <f t="shared" si="100"/>
        <v>2014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8293</v>
      </c>
      <c r="O1555" t="s">
        <v>8298</v>
      </c>
      <c r="P1555">
        <f t="shared" si="99"/>
        <v>0</v>
      </c>
      <c r="Q1555" s="15">
        <f t="shared" si="97"/>
        <v>42219.282951388886</v>
      </c>
      <c r="R1555" s="15">
        <f t="shared" si="98"/>
        <v>42249.282951388886</v>
      </c>
      <c r="S1555">
        <f t="shared" si="100"/>
        <v>2015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8293</v>
      </c>
      <c r="O1556" t="s">
        <v>8298</v>
      </c>
      <c r="P1556">
        <f t="shared" si="99"/>
        <v>0</v>
      </c>
      <c r="Q1556" s="15">
        <f t="shared" si="97"/>
        <v>42188.252199074079</v>
      </c>
      <c r="R1556" s="15">
        <f t="shared" si="98"/>
        <v>42218.252199074079</v>
      </c>
      <c r="S1556">
        <f t="shared" si="100"/>
        <v>2015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8293</v>
      </c>
      <c r="O1557" t="s">
        <v>8298</v>
      </c>
      <c r="P1557">
        <f t="shared" si="99"/>
        <v>0</v>
      </c>
      <c r="Q1557" s="15">
        <f t="shared" si="97"/>
        <v>42241.613796296297</v>
      </c>
      <c r="R1557" s="15">
        <f t="shared" si="98"/>
        <v>42264.708333333328</v>
      </c>
      <c r="S1557">
        <f t="shared" si="100"/>
        <v>2015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8293</v>
      </c>
      <c r="O1558" t="s">
        <v>8298</v>
      </c>
      <c r="P1558">
        <f t="shared" si="99"/>
        <v>56.42</v>
      </c>
      <c r="Q1558" s="15">
        <f t="shared" si="97"/>
        <v>42525.153055555551</v>
      </c>
      <c r="R1558" s="15">
        <f t="shared" si="98"/>
        <v>42555.153055555551</v>
      </c>
      <c r="S1558">
        <f t="shared" si="100"/>
        <v>2016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8293</v>
      </c>
      <c r="O1559" t="s">
        <v>8298</v>
      </c>
      <c r="P1559">
        <f t="shared" si="99"/>
        <v>100</v>
      </c>
      <c r="Q1559" s="15">
        <f t="shared" si="97"/>
        <v>41871.65315972222</v>
      </c>
      <c r="R1559" s="15">
        <f t="shared" si="98"/>
        <v>41902.65315972222</v>
      </c>
      <c r="S1559">
        <f t="shared" si="100"/>
        <v>2014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8293</v>
      </c>
      <c r="O1560" t="s">
        <v>8298</v>
      </c>
      <c r="P1560">
        <f t="shared" si="99"/>
        <v>11.67</v>
      </c>
      <c r="Q1560" s="15">
        <f t="shared" si="97"/>
        <v>42185.397673611107</v>
      </c>
      <c r="R1560" s="15">
        <f t="shared" si="98"/>
        <v>42244.508333333331</v>
      </c>
      <c r="S1560">
        <f t="shared" si="100"/>
        <v>2015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8293</v>
      </c>
      <c r="O1561" t="s">
        <v>8298</v>
      </c>
      <c r="P1561">
        <f t="shared" si="99"/>
        <v>50</v>
      </c>
      <c r="Q1561" s="15">
        <f t="shared" si="97"/>
        <v>42108.05322916666</v>
      </c>
      <c r="R1561" s="15">
        <f t="shared" si="98"/>
        <v>42123.05322916666</v>
      </c>
      <c r="S1561">
        <f t="shared" si="100"/>
        <v>2015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8293</v>
      </c>
      <c r="O1562" t="s">
        <v>8298</v>
      </c>
      <c r="P1562">
        <f t="shared" si="99"/>
        <v>23.5</v>
      </c>
      <c r="Q1562" s="15">
        <f t="shared" si="97"/>
        <v>41936.020752314813</v>
      </c>
      <c r="R1562" s="15">
        <f t="shared" si="98"/>
        <v>41956.062418981484</v>
      </c>
      <c r="S1562">
        <f t="shared" si="100"/>
        <v>2014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8277</v>
      </c>
      <c r="O1563" t="s">
        <v>8299</v>
      </c>
      <c r="P1563">
        <f t="shared" si="99"/>
        <v>67</v>
      </c>
      <c r="Q1563" s="15">
        <f t="shared" si="97"/>
        <v>41555.041701388887</v>
      </c>
      <c r="R1563" s="15">
        <f t="shared" si="98"/>
        <v>41585.083368055559</v>
      </c>
      <c r="S1563">
        <f t="shared" si="100"/>
        <v>2013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8277</v>
      </c>
      <c r="O1564" t="s">
        <v>8299</v>
      </c>
      <c r="P1564">
        <f t="shared" si="99"/>
        <v>0</v>
      </c>
      <c r="Q1564" s="15">
        <f t="shared" si="97"/>
        <v>40079.566157407404</v>
      </c>
      <c r="R1564" s="15">
        <f t="shared" si="98"/>
        <v>40149.034722222219</v>
      </c>
      <c r="S1564">
        <f t="shared" si="100"/>
        <v>2009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8277</v>
      </c>
      <c r="O1565" t="s">
        <v>8299</v>
      </c>
      <c r="P1565">
        <f t="shared" si="99"/>
        <v>42.5</v>
      </c>
      <c r="Q1565" s="15">
        <f t="shared" si="97"/>
        <v>41652.742488425924</v>
      </c>
      <c r="R1565" s="15">
        <f t="shared" si="98"/>
        <v>41712.700821759259</v>
      </c>
      <c r="S1565">
        <f t="shared" si="100"/>
        <v>2014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8277</v>
      </c>
      <c r="O1566" t="s">
        <v>8299</v>
      </c>
      <c r="P1566">
        <f t="shared" si="99"/>
        <v>10</v>
      </c>
      <c r="Q1566" s="15">
        <f t="shared" si="97"/>
        <v>42121.367002314815</v>
      </c>
      <c r="R1566" s="15">
        <f t="shared" si="98"/>
        <v>42152.836805555555</v>
      </c>
      <c r="S1566">
        <f t="shared" si="100"/>
        <v>2015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8277</v>
      </c>
      <c r="O1567" t="s">
        <v>8299</v>
      </c>
      <c r="P1567">
        <f t="shared" si="99"/>
        <v>100</v>
      </c>
      <c r="Q1567" s="15">
        <f t="shared" si="97"/>
        <v>40672.729872685188</v>
      </c>
      <c r="R1567" s="15">
        <f t="shared" si="98"/>
        <v>40702.729872685188</v>
      </c>
      <c r="S1567">
        <f t="shared" si="100"/>
        <v>2011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8277</v>
      </c>
      <c r="O1568" t="s">
        <v>8299</v>
      </c>
      <c r="P1568">
        <f t="shared" si="99"/>
        <v>108.05</v>
      </c>
      <c r="Q1568" s="15">
        <f t="shared" si="97"/>
        <v>42549.916712962964</v>
      </c>
      <c r="R1568" s="15">
        <f t="shared" si="98"/>
        <v>42578.916666666672</v>
      </c>
      <c r="S1568">
        <f t="shared" si="100"/>
        <v>2016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8277</v>
      </c>
      <c r="O1569" t="s">
        <v>8299</v>
      </c>
      <c r="P1569">
        <f t="shared" si="99"/>
        <v>26.92</v>
      </c>
      <c r="Q1569" s="15">
        <f t="shared" si="97"/>
        <v>41671.936863425923</v>
      </c>
      <c r="R1569" s="15">
        <f t="shared" si="98"/>
        <v>41687</v>
      </c>
      <c r="S1569">
        <f t="shared" si="100"/>
        <v>2014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8277</v>
      </c>
      <c r="O1570" t="s">
        <v>8299</v>
      </c>
      <c r="P1570">
        <f t="shared" si="99"/>
        <v>155</v>
      </c>
      <c r="Q1570" s="15">
        <f t="shared" si="97"/>
        <v>41962.062326388885</v>
      </c>
      <c r="R1570" s="15">
        <f t="shared" si="98"/>
        <v>41997.062326388885</v>
      </c>
      <c r="S1570">
        <f t="shared" si="100"/>
        <v>2014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8277</v>
      </c>
      <c r="O1571" t="s">
        <v>8299</v>
      </c>
      <c r="P1571">
        <f t="shared" si="99"/>
        <v>0</v>
      </c>
      <c r="Q1571" s="15">
        <f t="shared" si="97"/>
        <v>41389.679560185185</v>
      </c>
      <c r="R1571" s="15">
        <f t="shared" si="98"/>
        <v>41419.679560185185</v>
      </c>
      <c r="S1571">
        <f t="shared" si="100"/>
        <v>2013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8277</v>
      </c>
      <c r="O1572" t="s">
        <v>8299</v>
      </c>
      <c r="P1572">
        <f t="shared" si="99"/>
        <v>47.77</v>
      </c>
      <c r="Q1572" s="15">
        <f t="shared" si="97"/>
        <v>42438.813449074078</v>
      </c>
      <c r="R1572" s="15">
        <f t="shared" si="98"/>
        <v>42468.771782407406</v>
      </c>
      <c r="S1572">
        <f t="shared" si="100"/>
        <v>2016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8277</v>
      </c>
      <c r="O1573" t="s">
        <v>8299</v>
      </c>
      <c r="P1573">
        <f t="shared" si="99"/>
        <v>20</v>
      </c>
      <c r="Q1573" s="15">
        <f t="shared" si="97"/>
        <v>42144.769479166673</v>
      </c>
      <c r="R1573" s="15">
        <f t="shared" si="98"/>
        <v>42174.769479166673</v>
      </c>
      <c r="S1573">
        <f t="shared" si="100"/>
        <v>2015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8277</v>
      </c>
      <c r="O1574" t="s">
        <v>8299</v>
      </c>
      <c r="P1574">
        <f t="shared" si="99"/>
        <v>41.67</v>
      </c>
      <c r="Q1574" s="15">
        <f t="shared" si="97"/>
        <v>42404.033090277779</v>
      </c>
      <c r="R1574" s="15">
        <f t="shared" si="98"/>
        <v>42428.999305555553</v>
      </c>
      <c r="S1574">
        <f t="shared" si="100"/>
        <v>2016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8277</v>
      </c>
      <c r="O1575" t="s">
        <v>8299</v>
      </c>
      <c r="P1575">
        <f t="shared" si="99"/>
        <v>74.33</v>
      </c>
      <c r="Q1575" s="15">
        <f t="shared" si="97"/>
        <v>42786.000023148154</v>
      </c>
      <c r="R1575" s="15">
        <f t="shared" si="98"/>
        <v>42826.165972222225</v>
      </c>
      <c r="S1575">
        <f t="shared" si="100"/>
        <v>2017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8277</v>
      </c>
      <c r="O1576" t="s">
        <v>8299</v>
      </c>
      <c r="P1576">
        <f t="shared" si="99"/>
        <v>84.33</v>
      </c>
      <c r="Q1576" s="15">
        <f t="shared" si="97"/>
        <v>42017.927418981482</v>
      </c>
      <c r="R1576" s="15">
        <f t="shared" si="98"/>
        <v>42052.927418981482</v>
      </c>
      <c r="S1576">
        <f t="shared" si="100"/>
        <v>2015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8277</v>
      </c>
      <c r="O1577" t="s">
        <v>8299</v>
      </c>
      <c r="P1577">
        <f t="shared" si="99"/>
        <v>65.459999999999994</v>
      </c>
      <c r="Q1577" s="15">
        <f t="shared" si="97"/>
        <v>41799.524259259262</v>
      </c>
      <c r="R1577" s="15">
        <f t="shared" si="98"/>
        <v>41829.524259259262</v>
      </c>
      <c r="S1577">
        <f t="shared" si="100"/>
        <v>2014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8277</v>
      </c>
      <c r="O1578" t="s">
        <v>8299</v>
      </c>
      <c r="P1578">
        <f t="shared" si="99"/>
        <v>65</v>
      </c>
      <c r="Q1578" s="15">
        <f t="shared" si="97"/>
        <v>42140.879259259258</v>
      </c>
      <c r="R1578" s="15">
        <f t="shared" si="98"/>
        <v>42185.879259259258</v>
      </c>
      <c r="S1578">
        <f t="shared" si="100"/>
        <v>2015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8277</v>
      </c>
      <c r="O1579" t="s">
        <v>8299</v>
      </c>
      <c r="P1579">
        <f t="shared" si="99"/>
        <v>27.5</v>
      </c>
      <c r="Q1579" s="15">
        <f t="shared" si="97"/>
        <v>41054.847777777781</v>
      </c>
      <c r="R1579" s="15">
        <f t="shared" si="98"/>
        <v>41114.847777777781</v>
      </c>
      <c r="S1579">
        <f t="shared" si="100"/>
        <v>2012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8277</v>
      </c>
      <c r="O1580" t="s">
        <v>8299</v>
      </c>
      <c r="P1580">
        <f t="shared" si="99"/>
        <v>51.25</v>
      </c>
      <c r="Q1580" s="15">
        <f t="shared" si="97"/>
        <v>40399.065868055557</v>
      </c>
      <c r="R1580" s="15">
        <f t="shared" si="98"/>
        <v>40423.083333333336</v>
      </c>
      <c r="S1580">
        <f t="shared" si="100"/>
        <v>2010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8277</v>
      </c>
      <c r="O1581" t="s">
        <v>8299</v>
      </c>
      <c r="P1581">
        <f t="shared" si="99"/>
        <v>14</v>
      </c>
      <c r="Q1581" s="15">
        <f t="shared" si="97"/>
        <v>41481.996423611112</v>
      </c>
      <c r="R1581" s="15">
        <f t="shared" si="98"/>
        <v>41514.996423611112</v>
      </c>
      <c r="S1581">
        <f t="shared" si="100"/>
        <v>2013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8277</v>
      </c>
      <c r="O1582" t="s">
        <v>8299</v>
      </c>
      <c r="P1582">
        <f t="shared" si="99"/>
        <v>0</v>
      </c>
      <c r="Q1582" s="15">
        <f t="shared" si="97"/>
        <v>40990.050069444449</v>
      </c>
      <c r="R1582" s="15">
        <f t="shared" si="98"/>
        <v>41050.050069444449</v>
      </c>
      <c r="S1582">
        <f t="shared" si="100"/>
        <v>2012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8293</v>
      </c>
      <c r="O1583" t="s">
        <v>8300</v>
      </c>
      <c r="P1583">
        <f t="shared" si="99"/>
        <v>5</v>
      </c>
      <c r="Q1583" s="15">
        <f t="shared" si="97"/>
        <v>42325.448958333334</v>
      </c>
      <c r="R1583" s="15">
        <f t="shared" si="98"/>
        <v>42357.448958333334</v>
      </c>
      <c r="S1583">
        <f t="shared" si="100"/>
        <v>2015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8293</v>
      </c>
      <c r="O1584" t="s">
        <v>8300</v>
      </c>
      <c r="P1584">
        <f t="shared" si="99"/>
        <v>31</v>
      </c>
      <c r="Q1584" s="15">
        <f t="shared" si="97"/>
        <v>42246.789965277778</v>
      </c>
      <c r="R1584" s="15">
        <f t="shared" si="98"/>
        <v>42303.888888888891</v>
      </c>
      <c r="S1584">
        <f t="shared" si="100"/>
        <v>2015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8293</v>
      </c>
      <c r="O1585" t="s">
        <v>8300</v>
      </c>
      <c r="P1585">
        <f t="shared" si="99"/>
        <v>15</v>
      </c>
      <c r="Q1585" s="15">
        <f t="shared" si="97"/>
        <v>41877.904988425929</v>
      </c>
      <c r="R1585" s="15">
        <f t="shared" si="98"/>
        <v>41907.904988425929</v>
      </c>
      <c r="S1585">
        <f t="shared" si="100"/>
        <v>2014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8293</v>
      </c>
      <c r="O1586" t="s">
        <v>8300</v>
      </c>
      <c r="P1586">
        <f t="shared" si="99"/>
        <v>0</v>
      </c>
      <c r="Q1586" s="15">
        <f t="shared" si="97"/>
        <v>41779.649317129632</v>
      </c>
      <c r="R1586" s="15">
        <f t="shared" si="98"/>
        <v>41789.649317129632</v>
      </c>
      <c r="S1586">
        <f t="shared" si="100"/>
        <v>2014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8293</v>
      </c>
      <c r="O1587" t="s">
        <v>8300</v>
      </c>
      <c r="P1587">
        <f t="shared" si="99"/>
        <v>131.66999999999999</v>
      </c>
      <c r="Q1587" s="15">
        <f t="shared" si="97"/>
        <v>42707.895462962959</v>
      </c>
      <c r="R1587" s="15">
        <f t="shared" si="98"/>
        <v>42729.458333333328</v>
      </c>
      <c r="S1587">
        <f t="shared" si="100"/>
        <v>2016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8293</v>
      </c>
      <c r="O1588" t="s">
        <v>8300</v>
      </c>
      <c r="P1588">
        <f t="shared" si="99"/>
        <v>0</v>
      </c>
      <c r="Q1588" s="15">
        <f t="shared" si="97"/>
        <v>42069.104421296302</v>
      </c>
      <c r="R1588" s="15">
        <f t="shared" si="98"/>
        <v>42099.062754629631</v>
      </c>
      <c r="S1588">
        <f t="shared" si="100"/>
        <v>2015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8293</v>
      </c>
      <c r="O1589" t="s">
        <v>8300</v>
      </c>
      <c r="P1589">
        <f t="shared" si="99"/>
        <v>1</v>
      </c>
      <c r="Q1589" s="15">
        <f t="shared" si="97"/>
        <v>41956.950983796298</v>
      </c>
      <c r="R1589" s="15">
        <f t="shared" si="98"/>
        <v>41986.950983796298</v>
      </c>
      <c r="S1589">
        <f t="shared" si="100"/>
        <v>2014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8293</v>
      </c>
      <c r="O1590" t="s">
        <v>8300</v>
      </c>
      <c r="P1590">
        <f t="shared" si="99"/>
        <v>0</v>
      </c>
      <c r="Q1590" s="15">
        <f t="shared" si="97"/>
        <v>42005.24998842593</v>
      </c>
      <c r="R1590" s="15">
        <f t="shared" si="98"/>
        <v>42035.841666666667</v>
      </c>
      <c r="S1590">
        <f t="shared" si="100"/>
        <v>2015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8293</v>
      </c>
      <c r="O1591" t="s">
        <v>8300</v>
      </c>
      <c r="P1591">
        <f t="shared" si="99"/>
        <v>0</v>
      </c>
      <c r="Q1591" s="15">
        <f t="shared" si="97"/>
        <v>42256.984791666662</v>
      </c>
      <c r="R1591" s="15">
        <f t="shared" si="98"/>
        <v>42286.984791666662</v>
      </c>
      <c r="S1591">
        <f t="shared" si="100"/>
        <v>2015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8293</v>
      </c>
      <c r="O1592" t="s">
        <v>8300</v>
      </c>
      <c r="P1592">
        <f t="shared" si="99"/>
        <v>510</v>
      </c>
      <c r="Q1592" s="15">
        <f t="shared" si="97"/>
        <v>42240.857222222221</v>
      </c>
      <c r="R1592" s="15">
        <f t="shared" si="98"/>
        <v>42270.857222222221</v>
      </c>
      <c r="S1592">
        <f t="shared" si="100"/>
        <v>2015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8293</v>
      </c>
      <c r="O1593" t="s">
        <v>8300</v>
      </c>
      <c r="P1593">
        <f t="shared" si="99"/>
        <v>44.48</v>
      </c>
      <c r="Q1593" s="15">
        <f t="shared" si="97"/>
        <v>42433.726168981477</v>
      </c>
      <c r="R1593" s="15">
        <f t="shared" si="98"/>
        <v>42463.68450231482</v>
      </c>
      <c r="S1593">
        <f t="shared" si="100"/>
        <v>2016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8293</v>
      </c>
      <c r="O1594" t="s">
        <v>8300</v>
      </c>
      <c r="P1594">
        <f t="shared" si="99"/>
        <v>0</v>
      </c>
      <c r="Q1594" s="15">
        <f t="shared" si="97"/>
        <v>42046.072743055556</v>
      </c>
      <c r="R1594" s="15">
        <f t="shared" si="98"/>
        <v>42091.031076388885</v>
      </c>
      <c r="S1594">
        <f t="shared" si="100"/>
        <v>2015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8293</v>
      </c>
      <c r="O1595" t="s">
        <v>8300</v>
      </c>
      <c r="P1595">
        <f t="shared" si="99"/>
        <v>1</v>
      </c>
      <c r="Q1595" s="15">
        <f t="shared" si="97"/>
        <v>42033.845543981486</v>
      </c>
      <c r="R1595" s="15">
        <f t="shared" si="98"/>
        <v>42063.845543981486</v>
      </c>
      <c r="S1595">
        <f t="shared" si="100"/>
        <v>2015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8293</v>
      </c>
      <c r="O1596" t="s">
        <v>8300</v>
      </c>
      <c r="P1596">
        <f t="shared" si="99"/>
        <v>20.5</v>
      </c>
      <c r="Q1596" s="15">
        <f t="shared" si="97"/>
        <v>42445.712754629625</v>
      </c>
      <c r="R1596" s="15">
        <f t="shared" si="98"/>
        <v>42505.681249999994</v>
      </c>
      <c r="S1596">
        <f t="shared" si="100"/>
        <v>2016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8293</v>
      </c>
      <c r="O1597" t="s">
        <v>8300</v>
      </c>
      <c r="P1597">
        <f t="shared" si="99"/>
        <v>40</v>
      </c>
      <c r="Q1597" s="15">
        <f t="shared" si="97"/>
        <v>41780.050092592595</v>
      </c>
      <c r="R1597" s="15">
        <f t="shared" si="98"/>
        <v>41808.842361111114</v>
      </c>
      <c r="S1597">
        <f t="shared" si="100"/>
        <v>2014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8293</v>
      </c>
      <c r="O1598" t="s">
        <v>8300</v>
      </c>
      <c r="P1598">
        <f t="shared" si="99"/>
        <v>25</v>
      </c>
      <c r="Q1598" s="15">
        <f t="shared" si="97"/>
        <v>41941.430196759262</v>
      </c>
      <c r="R1598" s="15">
        <f t="shared" si="98"/>
        <v>41986.471863425926</v>
      </c>
      <c r="S1598">
        <f t="shared" si="100"/>
        <v>2014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8293</v>
      </c>
      <c r="O1599" t="s">
        <v>8300</v>
      </c>
      <c r="P1599">
        <f t="shared" si="99"/>
        <v>0</v>
      </c>
      <c r="Q1599" s="15">
        <f t="shared" si="97"/>
        <v>42603.354131944448</v>
      </c>
      <c r="R1599" s="15">
        <f t="shared" si="98"/>
        <v>42633.354131944448</v>
      </c>
      <c r="S1599">
        <f t="shared" si="100"/>
        <v>2016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8293</v>
      </c>
      <c r="O1600" t="s">
        <v>8300</v>
      </c>
      <c r="P1600">
        <f t="shared" si="99"/>
        <v>1</v>
      </c>
      <c r="Q1600" s="15">
        <f t="shared" si="97"/>
        <v>42151.667337962965</v>
      </c>
      <c r="R1600" s="15">
        <f t="shared" si="98"/>
        <v>42211.667337962965</v>
      </c>
      <c r="S1600">
        <f t="shared" si="100"/>
        <v>2015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8293</v>
      </c>
      <c r="O1601" t="s">
        <v>8300</v>
      </c>
      <c r="P1601">
        <f t="shared" si="99"/>
        <v>0</v>
      </c>
      <c r="Q1601" s="15">
        <f t="shared" si="97"/>
        <v>42438.53907407407</v>
      </c>
      <c r="R1601" s="15">
        <f t="shared" si="98"/>
        <v>42468.497407407413</v>
      </c>
      <c r="S1601">
        <f t="shared" si="100"/>
        <v>2016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8293</v>
      </c>
      <c r="O1602" t="s">
        <v>8300</v>
      </c>
      <c r="P1602">
        <f t="shared" si="99"/>
        <v>40.78</v>
      </c>
      <c r="Q1602" s="15">
        <f t="shared" ref="Q1602:Q1665" si="101">(((J1602/60)/60)/24+(DATE(1970,1,1)))</f>
        <v>41791.057314814818</v>
      </c>
      <c r="R1602" s="15">
        <f t="shared" ref="R1602:R1665" si="102">(((I1602/60)/60)/24)+DATE(1970,1,1)</f>
        <v>41835.21597222222</v>
      </c>
      <c r="S1602">
        <f t="shared" si="100"/>
        <v>2014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8280</v>
      </c>
      <c r="O1603" t="s">
        <v>8281</v>
      </c>
      <c r="P1603">
        <f t="shared" ref="P1603:P1666" si="103">IFERROR(ROUND(E1603/L1603,2),0)</f>
        <v>48.33</v>
      </c>
      <c r="Q1603" s="15">
        <f t="shared" si="101"/>
        <v>40638.092974537038</v>
      </c>
      <c r="R1603" s="15">
        <f t="shared" si="102"/>
        <v>40668.092974537038</v>
      </c>
      <c r="S1603">
        <f t="shared" ref="S1603:S1666" si="104">YEAR(Q1603)</f>
        <v>2011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8280</v>
      </c>
      <c r="O1604" t="s">
        <v>8281</v>
      </c>
      <c r="P1604">
        <f t="shared" si="103"/>
        <v>46.95</v>
      </c>
      <c r="Q1604" s="15">
        <f t="shared" si="101"/>
        <v>40788.297650462962</v>
      </c>
      <c r="R1604" s="15">
        <f t="shared" si="102"/>
        <v>40830.958333333336</v>
      </c>
      <c r="S1604">
        <f t="shared" si="104"/>
        <v>2011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8280</v>
      </c>
      <c r="O1605" t="s">
        <v>8281</v>
      </c>
      <c r="P1605">
        <f t="shared" si="103"/>
        <v>66.69</v>
      </c>
      <c r="Q1605" s="15">
        <f t="shared" si="101"/>
        <v>40876.169664351852</v>
      </c>
      <c r="R1605" s="15">
        <f t="shared" si="102"/>
        <v>40936.169664351852</v>
      </c>
      <c r="S1605">
        <f t="shared" si="104"/>
        <v>2011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8280</v>
      </c>
      <c r="O1606" t="s">
        <v>8281</v>
      </c>
      <c r="P1606">
        <f t="shared" si="103"/>
        <v>48.84</v>
      </c>
      <c r="Q1606" s="15">
        <f t="shared" si="101"/>
        <v>40945.845312500001</v>
      </c>
      <c r="R1606" s="15">
        <f t="shared" si="102"/>
        <v>40985.80364583333</v>
      </c>
      <c r="S1606">
        <f t="shared" si="104"/>
        <v>2012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8280</v>
      </c>
      <c r="O1607" t="s">
        <v>8281</v>
      </c>
      <c r="P1607">
        <f t="shared" si="103"/>
        <v>137.31</v>
      </c>
      <c r="Q1607" s="15">
        <f t="shared" si="101"/>
        <v>40747.012881944444</v>
      </c>
      <c r="R1607" s="15">
        <f t="shared" si="102"/>
        <v>40756.291666666664</v>
      </c>
      <c r="S1607">
        <f t="shared" si="104"/>
        <v>2011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8280</v>
      </c>
      <c r="O1608" t="s">
        <v>8281</v>
      </c>
      <c r="P1608">
        <f t="shared" si="103"/>
        <v>87.83</v>
      </c>
      <c r="Q1608" s="15">
        <f t="shared" si="101"/>
        <v>40536.111550925925</v>
      </c>
      <c r="R1608" s="15">
        <f t="shared" si="102"/>
        <v>40626.069884259261</v>
      </c>
      <c r="S1608">
        <f t="shared" si="104"/>
        <v>2010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8280</v>
      </c>
      <c r="O1609" t="s">
        <v>8281</v>
      </c>
      <c r="P1609">
        <f t="shared" si="103"/>
        <v>70.790000000000006</v>
      </c>
      <c r="Q1609" s="15">
        <f t="shared" si="101"/>
        <v>41053.80846064815</v>
      </c>
      <c r="R1609" s="15">
        <f t="shared" si="102"/>
        <v>41074.80846064815</v>
      </c>
      <c r="S1609">
        <f t="shared" si="104"/>
        <v>2012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8280</v>
      </c>
      <c r="O1610" t="s">
        <v>8281</v>
      </c>
      <c r="P1610">
        <f t="shared" si="103"/>
        <v>52.83</v>
      </c>
      <c r="Q1610" s="15">
        <f t="shared" si="101"/>
        <v>41607.83085648148</v>
      </c>
      <c r="R1610" s="15">
        <f t="shared" si="102"/>
        <v>41640.226388888892</v>
      </c>
      <c r="S1610">
        <f t="shared" si="104"/>
        <v>2013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8280</v>
      </c>
      <c r="O1611" t="s">
        <v>8281</v>
      </c>
      <c r="P1611">
        <f t="shared" si="103"/>
        <v>443.75</v>
      </c>
      <c r="Q1611" s="15">
        <f t="shared" si="101"/>
        <v>40796.001261574071</v>
      </c>
      <c r="R1611" s="15">
        <f t="shared" si="102"/>
        <v>40849.333333333336</v>
      </c>
      <c r="S1611">
        <f t="shared" si="104"/>
        <v>2011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8280</v>
      </c>
      <c r="O1612" t="s">
        <v>8281</v>
      </c>
      <c r="P1612">
        <f t="shared" si="103"/>
        <v>48.54</v>
      </c>
      <c r="Q1612" s="15">
        <f t="shared" si="101"/>
        <v>41228.924884259257</v>
      </c>
      <c r="R1612" s="15">
        <f t="shared" si="102"/>
        <v>41258.924884259257</v>
      </c>
      <c r="S1612">
        <f t="shared" si="104"/>
        <v>2012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8280</v>
      </c>
      <c r="O1613" t="s">
        <v>8281</v>
      </c>
      <c r="P1613">
        <f t="shared" si="103"/>
        <v>37.07</v>
      </c>
      <c r="Q1613" s="15">
        <f t="shared" si="101"/>
        <v>41409.00037037037</v>
      </c>
      <c r="R1613" s="15">
        <f t="shared" si="102"/>
        <v>41430.00037037037</v>
      </c>
      <c r="S1613">
        <f t="shared" si="104"/>
        <v>2013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8280</v>
      </c>
      <c r="O1614" t="s">
        <v>8281</v>
      </c>
      <c r="P1614">
        <f t="shared" si="103"/>
        <v>50</v>
      </c>
      <c r="Q1614" s="15">
        <f t="shared" si="101"/>
        <v>41246.874814814815</v>
      </c>
      <c r="R1614" s="15">
        <f t="shared" si="102"/>
        <v>41276.874814814815</v>
      </c>
      <c r="S1614">
        <f t="shared" si="104"/>
        <v>2012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8280</v>
      </c>
      <c r="O1615" t="s">
        <v>8281</v>
      </c>
      <c r="P1615">
        <f t="shared" si="103"/>
        <v>39.04</v>
      </c>
      <c r="Q1615" s="15">
        <f t="shared" si="101"/>
        <v>41082.069467592592</v>
      </c>
      <c r="R1615" s="15">
        <f t="shared" si="102"/>
        <v>41112.069467592592</v>
      </c>
      <c r="S1615">
        <f t="shared" si="104"/>
        <v>2012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8280</v>
      </c>
      <c r="O1616" t="s">
        <v>8281</v>
      </c>
      <c r="P1616">
        <f t="shared" si="103"/>
        <v>66.69</v>
      </c>
      <c r="Q1616" s="15">
        <f t="shared" si="101"/>
        <v>41794.981122685182</v>
      </c>
      <c r="R1616" s="15">
        <f t="shared" si="102"/>
        <v>41854.708333333336</v>
      </c>
      <c r="S1616">
        <f t="shared" si="104"/>
        <v>2014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8280</v>
      </c>
      <c r="O1617" t="s">
        <v>8281</v>
      </c>
      <c r="P1617">
        <f t="shared" si="103"/>
        <v>67.13</v>
      </c>
      <c r="Q1617" s="15">
        <f t="shared" si="101"/>
        <v>40845.050879629627</v>
      </c>
      <c r="R1617" s="15">
        <f t="shared" si="102"/>
        <v>40890.092546296299</v>
      </c>
      <c r="S1617">
        <f t="shared" si="104"/>
        <v>2011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8280</v>
      </c>
      <c r="O1618" t="s">
        <v>8281</v>
      </c>
      <c r="P1618">
        <f t="shared" si="103"/>
        <v>66.37</v>
      </c>
      <c r="Q1618" s="15">
        <f t="shared" si="101"/>
        <v>41194.715520833335</v>
      </c>
      <c r="R1618" s="15">
        <f t="shared" si="102"/>
        <v>41235.916666666664</v>
      </c>
      <c r="S1618">
        <f t="shared" si="104"/>
        <v>2012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8280</v>
      </c>
      <c r="O1619" t="s">
        <v>8281</v>
      </c>
      <c r="P1619">
        <f t="shared" si="103"/>
        <v>64.62</v>
      </c>
      <c r="Q1619" s="15">
        <f t="shared" si="101"/>
        <v>41546.664212962962</v>
      </c>
      <c r="R1619" s="15">
        <f t="shared" si="102"/>
        <v>41579.791666666664</v>
      </c>
      <c r="S1619">
        <f t="shared" si="104"/>
        <v>2013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8280</v>
      </c>
      <c r="O1620" t="s">
        <v>8281</v>
      </c>
      <c r="P1620">
        <f t="shared" si="103"/>
        <v>58.37</v>
      </c>
      <c r="Q1620" s="15">
        <f t="shared" si="101"/>
        <v>41301.654340277775</v>
      </c>
      <c r="R1620" s="15">
        <f t="shared" si="102"/>
        <v>41341.654340277775</v>
      </c>
      <c r="S1620">
        <f t="shared" si="104"/>
        <v>2013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8280</v>
      </c>
      <c r="O1621" t="s">
        <v>8281</v>
      </c>
      <c r="P1621">
        <f t="shared" si="103"/>
        <v>86.96</v>
      </c>
      <c r="Q1621" s="15">
        <f t="shared" si="101"/>
        <v>41876.18618055556</v>
      </c>
      <c r="R1621" s="15">
        <f t="shared" si="102"/>
        <v>41897.18618055556</v>
      </c>
      <c r="S1621">
        <f t="shared" si="104"/>
        <v>2014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8280</v>
      </c>
      <c r="O1622" t="s">
        <v>8281</v>
      </c>
      <c r="P1622">
        <f t="shared" si="103"/>
        <v>66.47</v>
      </c>
      <c r="Q1622" s="15">
        <f t="shared" si="101"/>
        <v>41321.339583333334</v>
      </c>
      <c r="R1622" s="15">
        <f t="shared" si="102"/>
        <v>41328.339583333334</v>
      </c>
      <c r="S1622">
        <f t="shared" si="104"/>
        <v>2013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8280</v>
      </c>
      <c r="O1623" t="s">
        <v>8281</v>
      </c>
      <c r="P1623">
        <f t="shared" si="103"/>
        <v>163.78</v>
      </c>
      <c r="Q1623" s="15">
        <f t="shared" si="101"/>
        <v>41003.60665509259</v>
      </c>
      <c r="R1623" s="15">
        <f t="shared" si="102"/>
        <v>41057.165972222225</v>
      </c>
      <c r="S1623">
        <f t="shared" si="104"/>
        <v>2012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8280</v>
      </c>
      <c r="O1624" t="s">
        <v>8281</v>
      </c>
      <c r="P1624">
        <f t="shared" si="103"/>
        <v>107.98</v>
      </c>
      <c r="Q1624" s="15">
        <f t="shared" si="101"/>
        <v>41950.29483796296</v>
      </c>
      <c r="R1624" s="15">
        <f t="shared" si="102"/>
        <v>41990.332638888889</v>
      </c>
      <c r="S1624">
        <f t="shared" si="104"/>
        <v>2014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8280</v>
      </c>
      <c r="O1625" t="s">
        <v>8281</v>
      </c>
      <c r="P1625">
        <f t="shared" si="103"/>
        <v>42.11</v>
      </c>
      <c r="Q1625" s="15">
        <f t="shared" si="101"/>
        <v>41453.688530092593</v>
      </c>
      <c r="R1625" s="15">
        <f t="shared" si="102"/>
        <v>41513.688530092593</v>
      </c>
      <c r="S1625">
        <f t="shared" si="104"/>
        <v>2013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8280</v>
      </c>
      <c r="O1626" t="s">
        <v>8281</v>
      </c>
      <c r="P1626">
        <f t="shared" si="103"/>
        <v>47.2</v>
      </c>
      <c r="Q1626" s="15">
        <f t="shared" si="101"/>
        <v>41243.367303240739</v>
      </c>
      <c r="R1626" s="15">
        <f t="shared" si="102"/>
        <v>41283.367303240739</v>
      </c>
      <c r="S1626">
        <f t="shared" si="104"/>
        <v>2012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8280</v>
      </c>
      <c r="O1627" t="s">
        <v>8281</v>
      </c>
      <c r="P1627">
        <f t="shared" si="103"/>
        <v>112.02</v>
      </c>
      <c r="Q1627" s="15">
        <f t="shared" si="101"/>
        <v>41135.699687500004</v>
      </c>
      <c r="R1627" s="15">
        <f t="shared" si="102"/>
        <v>41163.699687500004</v>
      </c>
      <c r="S1627">
        <f t="shared" si="104"/>
        <v>2012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8280</v>
      </c>
      <c r="O1628" t="s">
        <v>8281</v>
      </c>
      <c r="P1628">
        <f t="shared" si="103"/>
        <v>74.95</v>
      </c>
      <c r="Q1628" s="15">
        <f t="shared" si="101"/>
        <v>41579.847997685189</v>
      </c>
      <c r="R1628" s="15">
        <f t="shared" si="102"/>
        <v>41609.889664351853</v>
      </c>
      <c r="S1628">
        <f t="shared" si="104"/>
        <v>2013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8280</v>
      </c>
      <c r="O1629" t="s">
        <v>8281</v>
      </c>
      <c r="P1629">
        <f t="shared" si="103"/>
        <v>61.58</v>
      </c>
      <c r="Q1629" s="15">
        <f t="shared" si="101"/>
        <v>41205.707048611112</v>
      </c>
      <c r="R1629" s="15">
        <f t="shared" si="102"/>
        <v>41239.207638888889</v>
      </c>
      <c r="S1629">
        <f t="shared" si="104"/>
        <v>2012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8280</v>
      </c>
      <c r="O1630" t="s">
        <v>8281</v>
      </c>
      <c r="P1630">
        <f t="shared" si="103"/>
        <v>45.88</v>
      </c>
      <c r="Q1630" s="15">
        <f t="shared" si="101"/>
        <v>41774.737060185187</v>
      </c>
      <c r="R1630" s="15">
        <f t="shared" si="102"/>
        <v>41807.737060185187</v>
      </c>
      <c r="S1630">
        <f t="shared" si="104"/>
        <v>2014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8280</v>
      </c>
      <c r="O1631" t="s">
        <v>8281</v>
      </c>
      <c r="P1631">
        <f t="shared" si="103"/>
        <v>75.849999999999994</v>
      </c>
      <c r="Q1631" s="15">
        <f t="shared" si="101"/>
        <v>41645.867280092592</v>
      </c>
      <c r="R1631" s="15">
        <f t="shared" si="102"/>
        <v>41690.867280092592</v>
      </c>
      <c r="S1631">
        <f t="shared" si="104"/>
        <v>2014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8280</v>
      </c>
      <c r="O1632" t="s">
        <v>8281</v>
      </c>
      <c r="P1632">
        <f t="shared" si="103"/>
        <v>84.21</v>
      </c>
      <c r="Q1632" s="15">
        <f t="shared" si="101"/>
        <v>40939.837673611109</v>
      </c>
      <c r="R1632" s="15">
        <f t="shared" si="102"/>
        <v>40970.290972222225</v>
      </c>
      <c r="S1632">
        <f t="shared" si="104"/>
        <v>2012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8280</v>
      </c>
      <c r="O1633" t="s">
        <v>8281</v>
      </c>
      <c r="P1633">
        <f t="shared" si="103"/>
        <v>117.23</v>
      </c>
      <c r="Q1633" s="15">
        <f t="shared" si="101"/>
        <v>41164.859502314815</v>
      </c>
      <c r="R1633" s="15">
        <f t="shared" si="102"/>
        <v>41194.859502314815</v>
      </c>
      <c r="S1633">
        <f t="shared" si="104"/>
        <v>2012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8280</v>
      </c>
      <c r="O1634" t="s">
        <v>8281</v>
      </c>
      <c r="P1634">
        <f t="shared" si="103"/>
        <v>86.49</v>
      </c>
      <c r="Q1634" s="15">
        <f t="shared" si="101"/>
        <v>40750.340902777774</v>
      </c>
      <c r="R1634" s="15">
        <f t="shared" si="102"/>
        <v>40810.340902777774</v>
      </c>
      <c r="S1634">
        <f t="shared" si="104"/>
        <v>2011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8280</v>
      </c>
      <c r="O1635" t="s">
        <v>8281</v>
      </c>
      <c r="P1635">
        <f t="shared" si="103"/>
        <v>172.41</v>
      </c>
      <c r="Q1635" s="15">
        <f t="shared" si="101"/>
        <v>40896.883750000001</v>
      </c>
      <c r="R1635" s="15">
        <f t="shared" si="102"/>
        <v>40924.208333333336</v>
      </c>
      <c r="S1635">
        <f t="shared" si="104"/>
        <v>2011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8280</v>
      </c>
      <c r="O1636" t="s">
        <v>8281</v>
      </c>
      <c r="P1636">
        <f t="shared" si="103"/>
        <v>62.81</v>
      </c>
      <c r="Q1636" s="15">
        <f t="shared" si="101"/>
        <v>40658.189826388887</v>
      </c>
      <c r="R1636" s="15">
        <f t="shared" si="102"/>
        <v>40696.249305555553</v>
      </c>
      <c r="S1636">
        <f t="shared" si="104"/>
        <v>2011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8280</v>
      </c>
      <c r="O1637" t="s">
        <v>8281</v>
      </c>
      <c r="P1637">
        <f t="shared" si="103"/>
        <v>67.73</v>
      </c>
      <c r="Q1637" s="15">
        <f t="shared" si="101"/>
        <v>42502.868761574078</v>
      </c>
      <c r="R1637" s="15">
        <f t="shared" si="102"/>
        <v>42562.868761574078</v>
      </c>
      <c r="S1637">
        <f t="shared" si="104"/>
        <v>2016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8280</v>
      </c>
      <c r="O1638" t="s">
        <v>8281</v>
      </c>
      <c r="P1638">
        <f t="shared" si="103"/>
        <v>53.56</v>
      </c>
      <c r="Q1638" s="15">
        <f t="shared" si="101"/>
        <v>40663.08666666667</v>
      </c>
      <c r="R1638" s="15">
        <f t="shared" si="102"/>
        <v>40706.166666666664</v>
      </c>
      <c r="S1638">
        <f t="shared" si="104"/>
        <v>2011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8280</v>
      </c>
      <c r="O1639" t="s">
        <v>8281</v>
      </c>
      <c r="P1639">
        <f t="shared" si="103"/>
        <v>34.6</v>
      </c>
      <c r="Q1639" s="15">
        <f t="shared" si="101"/>
        <v>40122.751620370371</v>
      </c>
      <c r="R1639" s="15">
        <f t="shared" si="102"/>
        <v>40178.98541666667</v>
      </c>
      <c r="S1639">
        <f t="shared" si="104"/>
        <v>2009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8280</v>
      </c>
      <c r="O1640" t="s">
        <v>8281</v>
      </c>
      <c r="P1640">
        <f t="shared" si="103"/>
        <v>38.89</v>
      </c>
      <c r="Q1640" s="15">
        <f t="shared" si="101"/>
        <v>41288.68712962963</v>
      </c>
      <c r="R1640" s="15">
        <f t="shared" si="102"/>
        <v>41333.892361111109</v>
      </c>
      <c r="S1640">
        <f t="shared" si="104"/>
        <v>2013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8280</v>
      </c>
      <c r="O1641" t="s">
        <v>8281</v>
      </c>
      <c r="P1641">
        <f t="shared" si="103"/>
        <v>94.74</v>
      </c>
      <c r="Q1641" s="15">
        <f t="shared" si="101"/>
        <v>40941.652372685188</v>
      </c>
      <c r="R1641" s="15">
        <f t="shared" si="102"/>
        <v>40971.652372685188</v>
      </c>
      <c r="S1641">
        <f t="shared" si="104"/>
        <v>2012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8280</v>
      </c>
      <c r="O1642" t="s">
        <v>8281</v>
      </c>
      <c r="P1642">
        <f t="shared" si="103"/>
        <v>39.97</v>
      </c>
      <c r="Q1642" s="15">
        <f t="shared" si="101"/>
        <v>40379.23096064815</v>
      </c>
      <c r="R1642" s="15">
        <f t="shared" si="102"/>
        <v>40393.082638888889</v>
      </c>
      <c r="S1642">
        <f t="shared" si="104"/>
        <v>2010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8280</v>
      </c>
      <c r="O1643" t="s">
        <v>8301</v>
      </c>
      <c r="P1643">
        <f t="shared" si="103"/>
        <v>97.5</v>
      </c>
      <c r="Q1643" s="15">
        <f t="shared" si="101"/>
        <v>41962.596574074079</v>
      </c>
      <c r="R1643" s="15">
        <f t="shared" si="102"/>
        <v>41992.596574074079</v>
      </c>
      <c r="S1643">
        <f t="shared" si="104"/>
        <v>2014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8280</v>
      </c>
      <c r="O1644" t="s">
        <v>8301</v>
      </c>
      <c r="P1644">
        <f t="shared" si="103"/>
        <v>42.86</v>
      </c>
      <c r="Q1644" s="15">
        <f t="shared" si="101"/>
        <v>40688.024618055555</v>
      </c>
      <c r="R1644" s="15">
        <f t="shared" si="102"/>
        <v>40708.024618055555</v>
      </c>
      <c r="S1644">
        <f t="shared" si="104"/>
        <v>2011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8280</v>
      </c>
      <c r="O1645" t="s">
        <v>8301</v>
      </c>
      <c r="P1645">
        <f t="shared" si="103"/>
        <v>168.51</v>
      </c>
      <c r="Q1645" s="15">
        <f t="shared" si="101"/>
        <v>41146.824212962965</v>
      </c>
      <c r="R1645" s="15">
        <f t="shared" si="102"/>
        <v>41176.824212962965</v>
      </c>
      <c r="S1645">
        <f t="shared" si="104"/>
        <v>2012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8280</v>
      </c>
      <c r="O1646" t="s">
        <v>8301</v>
      </c>
      <c r="P1646">
        <f t="shared" si="103"/>
        <v>85.55</v>
      </c>
      <c r="Q1646" s="15">
        <f t="shared" si="101"/>
        <v>41175.05972222222</v>
      </c>
      <c r="R1646" s="15">
        <f t="shared" si="102"/>
        <v>41235.101388888892</v>
      </c>
      <c r="S1646">
        <f t="shared" si="104"/>
        <v>2012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8280</v>
      </c>
      <c r="O1647" t="s">
        <v>8301</v>
      </c>
      <c r="P1647">
        <f t="shared" si="103"/>
        <v>554</v>
      </c>
      <c r="Q1647" s="15">
        <f t="shared" si="101"/>
        <v>41521.617361111108</v>
      </c>
      <c r="R1647" s="15">
        <f t="shared" si="102"/>
        <v>41535.617361111108</v>
      </c>
      <c r="S1647">
        <f t="shared" si="104"/>
        <v>2013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8280</v>
      </c>
      <c r="O1648" t="s">
        <v>8301</v>
      </c>
      <c r="P1648">
        <f t="shared" si="103"/>
        <v>26.55</v>
      </c>
      <c r="Q1648" s="15">
        <f t="shared" si="101"/>
        <v>41833.450266203705</v>
      </c>
      <c r="R1648" s="15">
        <f t="shared" si="102"/>
        <v>41865.757638888892</v>
      </c>
      <c r="S1648">
        <f t="shared" si="104"/>
        <v>2014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8280</v>
      </c>
      <c r="O1649" t="s">
        <v>8301</v>
      </c>
      <c r="P1649">
        <f t="shared" si="103"/>
        <v>113.83</v>
      </c>
      <c r="Q1649" s="15">
        <f t="shared" si="101"/>
        <v>41039.409456018519</v>
      </c>
      <c r="R1649" s="15">
        <f t="shared" si="102"/>
        <v>41069.409456018519</v>
      </c>
      <c r="S1649">
        <f t="shared" si="104"/>
        <v>2012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8280</v>
      </c>
      <c r="O1650" t="s">
        <v>8301</v>
      </c>
      <c r="P1650">
        <f t="shared" si="103"/>
        <v>32.01</v>
      </c>
      <c r="Q1650" s="15">
        <f t="shared" si="101"/>
        <v>40592.704652777778</v>
      </c>
      <c r="R1650" s="15">
        <f t="shared" si="102"/>
        <v>40622.662986111114</v>
      </c>
      <c r="S1650">
        <f t="shared" si="104"/>
        <v>2011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8280</v>
      </c>
      <c r="O1651" t="s">
        <v>8301</v>
      </c>
      <c r="P1651">
        <f t="shared" si="103"/>
        <v>47.19</v>
      </c>
      <c r="Q1651" s="15">
        <f t="shared" si="101"/>
        <v>41737.684664351851</v>
      </c>
      <c r="R1651" s="15">
        <f t="shared" si="102"/>
        <v>41782.684664351851</v>
      </c>
      <c r="S1651">
        <f t="shared" si="104"/>
        <v>2014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8280</v>
      </c>
      <c r="O1652" t="s">
        <v>8301</v>
      </c>
      <c r="P1652">
        <f t="shared" si="103"/>
        <v>88.47</v>
      </c>
      <c r="Q1652" s="15">
        <f t="shared" si="101"/>
        <v>41526.435613425929</v>
      </c>
      <c r="R1652" s="15">
        <f t="shared" si="102"/>
        <v>41556.435613425929</v>
      </c>
      <c r="S1652">
        <f t="shared" si="104"/>
        <v>2013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8280</v>
      </c>
      <c r="O1653" t="s">
        <v>8301</v>
      </c>
      <c r="P1653">
        <f t="shared" si="103"/>
        <v>100.75</v>
      </c>
      <c r="Q1653" s="15">
        <f t="shared" si="101"/>
        <v>40625.900694444441</v>
      </c>
      <c r="R1653" s="15">
        <f t="shared" si="102"/>
        <v>40659.290972222225</v>
      </c>
      <c r="S1653">
        <f t="shared" si="104"/>
        <v>2011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8280</v>
      </c>
      <c r="O1654" t="s">
        <v>8301</v>
      </c>
      <c r="P1654">
        <f t="shared" si="103"/>
        <v>64.709999999999994</v>
      </c>
      <c r="Q1654" s="15">
        <f t="shared" si="101"/>
        <v>41572.492974537039</v>
      </c>
      <c r="R1654" s="15">
        <f t="shared" si="102"/>
        <v>41602.534641203703</v>
      </c>
      <c r="S1654">
        <f t="shared" si="104"/>
        <v>2013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8280</v>
      </c>
      <c r="O1655" t="s">
        <v>8301</v>
      </c>
      <c r="P1655">
        <f t="shared" si="103"/>
        <v>51.85</v>
      </c>
      <c r="Q1655" s="15">
        <f t="shared" si="101"/>
        <v>40626.834444444445</v>
      </c>
      <c r="R1655" s="15">
        <f t="shared" si="102"/>
        <v>40657.834444444445</v>
      </c>
      <c r="S1655">
        <f t="shared" si="104"/>
        <v>2011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8280</v>
      </c>
      <c r="O1656" t="s">
        <v>8301</v>
      </c>
      <c r="P1656">
        <f t="shared" si="103"/>
        <v>38.79</v>
      </c>
      <c r="Q1656" s="15">
        <f t="shared" si="101"/>
        <v>40987.890740740739</v>
      </c>
      <c r="R1656" s="15">
        <f t="shared" si="102"/>
        <v>41017.890740740739</v>
      </c>
      <c r="S1656">
        <f t="shared" si="104"/>
        <v>2012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8280</v>
      </c>
      <c r="O1657" t="s">
        <v>8301</v>
      </c>
      <c r="P1657">
        <f t="shared" si="103"/>
        <v>44.65</v>
      </c>
      <c r="Q1657" s="15">
        <f t="shared" si="101"/>
        <v>40974.791898148149</v>
      </c>
      <c r="R1657" s="15">
        <f t="shared" si="102"/>
        <v>41004.750231481477</v>
      </c>
      <c r="S1657">
        <f t="shared" si="104"/>
        <v>2012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8280</v>
      </c>
      <c r="O1658" t="s">
        <v>8301</v>
      </c>
      <c r="P1658">
        <f t="shared" si="103"/>
        <v>156.77000000000001</v>
      </c>
      <c r="Q1658" s="15">
        <f t="shared" si="101"/>
        <v>41226.928842592592</v>
      </c>
      <c r="R1658" s="15">
        <f t="shared" si="102"/>
        <v>41256.928842592592</v>
      </c>
      <c r="S1658">
        <f t="shared" si="104"/>
        <v>2012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8280</v>
      </c>
      <c r="O1659" t="s">
        <v>8301</v>
      </c>
      <c r="P1659">
        <f t="shared" si="103"/>
        <v>118.7</v>
      </c>
      <c r="Q1659" s="15">
        <f t="shared" si="101"/>
        <v>41023.782037037039</v>
      </c>
      <c r="R1659" s="15">
        <f t="shared" si="102"/>
        <v>41053.782037037039</v>
      </c>
      <c r="S1659">
        <f t="shared" si="104"/>
        <v>2012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8280</v>
      </c>
      <c r="O1660" t="s">
        <v>8301</v>
      </c>
      <c r="P1660">
        <f t="shared" si="103"/>
        <v>74.150000000000006</v>
      </c>
      <c r="Q1660" s="15">
        <f t="shared" si="101"/>
        <v>41223.22184027778</v>
      </c>
      <c r="R1660" s="15">
        <f t="shared" si="102"/>
        <v>41261.597222222219</v>
      </c>
      <c r="S1660">
        <f t="shared" si="104"/>
        <v>2012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8280</v>
      </c>
      <c r="O1661" t="s">
        <v>8301</v>
      </c>
      <c r="P1661">
        <f t="shared" si="103"/>
        <v>12.53</v>
      </c>
      <c r="Q1661" s="15">
        <f t="shared" si="101"/>
        <v>41596.913437499999</v>
      </c>
      <c r="R1661" s="15">
        <f t="shared" si="102"/>
        <v>41625.5</v>
      </c>
      <c r="S1661">
        <f t="shared" si="104"/>
        <v>2013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8280</v>
      </c>
      <c r="O1662" t="s">
        <v>8301</v>
      </c>
      <c r="P1662">
        <f t="shared" si="103"/>
        <v>27.86</v>
      </c>
      <c r="Q1662" s="15">
        <f t="shared" si="101"/>
        <v>42459.693865740745</v>
      </c>
      <c r="R1662" s="15">
        <f t="shared" si="102"/>
        <v>42490.915972222225</v>
      </c>
      <c r="S1662">
        <f t="shared" si="104"/>
        <v>2016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8280</v>
      </c>
      <c r="O1663" t="s">
        <v>8301</v>
      </c>
      <c r="P1663">
        <f t="shared" si="103"/>
        <v>80.180000000000007</v>
      </c>
      <c r="Q1663" s="15">
        <f t="shared" si="101"/>
        <v>42343.998043981483</v>
      </c>
      <c r="R1663" s="15">
        <f t="shared" si="102"/>
        <v>42386.875</v>
      </c>
      <c r="S1663">
        <f t="shared" si="104"/>
        <v>2015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8280</v>
      </c>
      <c r="O1664" t="s">
        <v>8301</v>
      </c>
      <c r="P1664">
        <f t="shared" si="103"/>
        <v>132.44</v>
      </c>
      <c r="Q1664" s="15">
        <f t="shared" si="101"/>
        <v>40848.198333333334</v>
      </c>
      <c r="R1664" s="15">
        <f t="shared" si="102"/>
        <v>40908.239999999998</v>
      </c>
      <c r="S1664">
        <f t="shared" si="104"/>
        <v>2011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8280</v>
      </c>
      <c r="O1665" t="s">
        <v>8301</v>
      </c>
      <c r="P1665">
        <f t="shared" si="103"/>
        <v>33.75</v>
      </c>
      <c r="Q1665" s="15">
        <f t="shared" si="101"/>
        <v>42006.02207175926</v>
      </c>
      <c r="R1665" s="15">
        <f t="shared" si="102"/>
        <v>42036.02207175926</v>
      </c>
      <c r="S1665">
        <f t="shared" si="104"/>
        <v>2015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8280</v>
      </c>
      <c r="O1666" t="s">
        <v>8301</v>
      </c>
      <c r="P1666">
        <f t="shared" si="103"/>
        <v>34.380000000000003</v>
      </c>
      <c r="Q1666" s="15">
        <f t="shared" ref="Q1666:Q1729" si="105">(((J1666/60)/60)/24+(DATE(1970,1,1)))</f>
        <v>40939.761782407404</v>
      </c>
      <c r="R1666" s="15">
        <f t="shared" ref="R1666:R1729" si="106">(((I1666/60)/60)/24)+DATE(1970,1,1)</f>
        <v>40984.165972222225</v>
      </c>
      <c r="S1666">
        <f t="shared" si="104"/>
        <v>2012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8280</v>
      </c>
      <c r="O1667" t="s">
        <v>8301</v>
      </c>
      <c r="P1667">
        <f t="shared" ref="P1667:P1730" si="107">IFERROR(ROUND(E1667/L1667,2),0)</f>
        <v>44.96</v>
      </c>
      <c r="Q1667" s="15">
        <f t="shared" si="105"/>
        <v>40564.649456018517</v>
      </c>
      <c r="R1667" s="15">
        <f t="shared" si="106"/>
        <v>40596.125</v>
      </c>
      <c r="S1667">
        <f t="shared" ref="S1667:S1730" si="108">YEAR(Q1667)</f>
        <v>2011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8280</v>
      </c>
      <c r="O1668" t="s">
        <v>8301</v>
      </c>
      <c r="P1668">
        <f t="shared" si="107"/>
        <v>41.04</v>
      </c>
      <c r="Q1668" s="15">
        <f t="shared" si="105"/>
        <v>41331.253159722226</v>
      </c>
      <c r="R1668" s="15">
        <f t="shared" si="106"/>
        <v>41361.211493055554</v>
      </c>
      <c r="S1668">
        <f t="shared" si="108"/>
        <v>2013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8280</v>
      </c>
      <c r="O1669" t="s">
        <v>8301</v>
      </c>
      <c r="P1669">
        <f t="shared" si="107"/>
        <v>52.6</v>
      </c>
      <c r="Q1669" s="15">
        <f t="shared" si="105"/>
        <v>41682.0705787037</v>
      </c>
      <c r="R1669" s="15">
        <f t="shared" si="106"/>
        <v>41709.290972222225</v>
      </c>
      <c r="S1669">
        <f t="shared" si="108"/>
        <v>2014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8280</v>
      </c>
      <c r="O1670" t="s">
        <v>8301</v>
      </c>
      <c r="P1670">
        <f t="shared" si="107"/>
        <v>70.78</v>
      </c>
      <c r="Q1670" s="15">
        <f t="shared" si="105"/>
        <v>40845.14975694444</v>
      </c>
      <c r="R1670" s="15">
        <f t="shared" si="106"/>
        <v>40875.191423611112</v>
      </c>
      <c r="S1670">
        <f t="shared" si="108"/>
        <v>2011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8280</v>
      </c>
      <c r="O1671" t="s">
        <v>8301</v>
      </c>
      <c r="P1671">
        <f t="shared" si="107"/>
        <v>53.75</v>
      </c>
      <c r="Q1671" s="15">
        <f t="shared" si="105"/>
        <v>42461.885138888887</v>
      </c>
      <c r="R1671" s="15">
        <f t="shared" si="106"/>
        <v>42521.885138888887</v>
      </c>
      <c r="S1671">
        <f t="shared" si="108"/>
        <v>2016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8280</v>
      </c>
      <c r="O1672" t="s">
        <v>8301</v>
      </c>
      <c r="P1672">
        <f t="shared" si="107"/>
        <v>44.61</v>
      </c>
      <c r="Q1672" s="15">
        <f t="shared" si="105"/>
        <v>40313.930543981485</v>
      </c>
      <c r="R1672" s="15">
        <f t="shared" si="106"/>
        <v>40364.166666666664</v>
      </c>
      <c r="S1672">
        <f t="shared" si="108"/>
        <v>2010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8280</v>
      </c>
      <c r="O1673" t="s">
        <v>8301</v>
      </c>
      <c r="P1673">
        <f t="shared" si="107"/>
        <v>26.15</v>
      </c>
      <c r="Q1673" s="15">
        <f t="shared" si="105"/>
        <v>42553.54414351852</v>
      </c>
      <c r="R1673" s="15">
        <f t="shared" si="106"/>
        <v>42583.54414351852</v>
      </c>
      <c r="S1673">
        <f t="shared" si="108"/>
        <v>2016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8280</v>
      </c>
      <c r="O1674" t="s">
        <v>8301</v>
      </c>
      <c r="P1674">
        <f t="shared" si="107"/>
        <v>39.18</v>
      </c>
      <c r="Q1674" s="15">
        <f t="shared" si="105"/>
        <v>41034.656597222223</v>
      </c>
      <c r="R1674" s="15">
        <f t="shared" si="106"/>
        <v>41064.656597222223</v>
      </c>
      <c r="S1674">
        <f t="shared" si="108"/>
        <v>2012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8280</v>
      </c>
      <c r="O1675" t="s">
        <v>8301</v>
      </c>
      <c r="P1675">
        <f t="shared" si="107"/>
        <v>45.59</v>
      </c>
      <c r="Q1675" s="15">
        <f t="shared" si="105"/>
        <v>42039.878379629634</v>
      </c>
      <c r="R1675" s="15">
        <f t="shared" si="106"/>
        <v>42069.878379629634</v>
      </c>
      <c r="S1675">
        <f t="shared" si="108"/>
        <v>2015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8280</v>
      </c>
      <c r="O1676" t="s">
        <v>8301</v>
      </c>
      <c r="P1676">
        <f t="shared" si="107"/>
        <v>89.25</v>
      </c>
      <c r="Q1676" s="15">
        <f t="shared" si="105"/>
        <v>42569.605393518519</v>
      </c>
      <c r="R1676" s="15">
        <f t="shared" si="106"/>
        <v>42600.290972222225</v>
      </c>
      <c r="S1676">
        <f t="shared" si="108"/>
        <v>2016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8280</v>
      </c>
      <c r="O1677" t="s">
        <v>8301</v>
      </c>
      <c r="P1677">
        <f t="shared" si="107"/>
        <v>40.42</v>
      </c>
      <c r="Q1677" s="15">
        <f t="shared" si="105"/>
        <v>40802.733101851853</v>
      </c>
      <c r="R1677" s="15">
        <f t="shared" si="106"/>
        <v>40832.918749999997</v>
      </c>
      <c r="S1677">
        <f t="shared" si="108"/>
        <v>2011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8280</v>
      </c>
      <c r="O1678" t="s">
        <v>8301</v>
      </c>
      <c r="P1678">
        <f t="shared" si="107"/>
        <v>82.38</v>
      </c>
      <c r="Q1678" s="15">
        <f t="shared" si="105"/>
        <v>40973.72623842593</v>
      </c>
      <c r="R1678" s="15">
        <f t="shared" si="106"/>
        <v>41020.165972222225</v>
      </c>
      <c r="S1678">
        <f t="shared" si="108"/>
        <v>2012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8280</v>
      </c>
      <c r="O1679" t="s">
        <v>8301</v>
      </c>
      <c r="P1679">
        <f t="shared" si="107"/>
        <v>159.52000000000001</v>
      </c>
      <c r="Q1679" s="15">
        <f t="shared" si="105"/>
        <v>42416.407129629632</v>
      </c>
      <c r="R1679" s="15">
        <f t="shared" si="106"/>
        <v>42476.249305555553</v>
      </c>
      <c r="S1679">
        <f t="shared" si="108"/>
        <v>2016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8280</v>
      </c>
      <c r="O1680" t="s">
        <v>8301</v>
      </c>
      <c r="P1680">
        <f t="shared" si="107"/>
        <v>36.24</v>
      </c>
      <c r="Q1680" s="15">
        <f t="shared" si="105"/>
        <v>41662.854988425926</v>
      </c>
      <c r="R1680" s="15">
        <f t="shared" si="106"/>
        <v>41676.854988425926</v>
      </c>
      <c r="S1680">
        <f t="shared" si="108"/>
        <v>2014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8280</v>
      </c>
      <c r="O1681" t="s">
        <v>8301</v>
      </c>
      <c r="P1681">
        <f t="shared" si="107"/>
        <v>62.5</v>
      </c>
      <c r="Q1681" s="15">
        <f t="shared" si="105"/>
        <v>40723.068807870368</v>
      </c>
      <c r="R1681" s="15">
        <f t="shared" si="106"/>
        <v>40746.068807870368</v>
      </c>
      <c r="S1681">
        <f t="shared" si="108"/>
        <v>2011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8280</v>
      </c>
      <c r="O1682" t="s">
        <v>8301</v>
      </c>
      <c r="P1682">
        <f t="shared" si="107"/>
        <v>47</v>
      </c>
      <c r="Q1682" s="15">
        <f t="shared" si="105"/>
        <v>41802.757719907408</v>
      </c>
      <c r="R1682" s="15">
        <f t="shared" si="106"/>
        <v>41832.757719907408</v>
      </c>
      <c r="S1682">
        <f t="shared" si="108"/>
        <v>2014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8280</v>
      </c>
      <c r="O1683" t="s">
        <v>8302</v>
      </c>
      <c r="P1683">
        <f t="shared" si="107"/>
        <v>74.58</v>
      </c>
      <c r="Q1683" s="15">
        <f t="shared" si="105"/>
        <v>42774.121342592596</v>
      </c>
      <c r="R1683" s="15">
        <f t="shared" si="106"/>
        <v>42823.083333333328</v>
      </c>
      <c r="S1683">
        <f t="shared" si="108"/>
        <v>2017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8280</v>
      </c>
      <c r="O1684" t="s">
        <v>8302</v>
      </c>
      <c r="P1684">
        <f t="shared" si="107"/>
        <v>0</v>
      </c>
      <c r="Q1684" s="15">
        <f t="shared" si="105"/>
        <v>42779.21365740741</v>
      </c>
      <c r="R1684" s="15">
        <f t="shared" si="106"/>
        <v>42839.171990740739</v>
      </c>
      <c r="S1684">
        <f t="shared" si="108"/>
        <v>2017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8280</v>
      </c>
      <c r="O1685" t="s">
        <v>8302</v>
      </c>
      <c r="P1685">
        <f t="shared" si="107"/>
        <v>76</v>
      </c>
      <c r="Q1685" s="15">
        <f t="shared" si="105"/>
        <v>42808.781689814816</v>
      </c>
      <c r="R1685" s="15">
        <f t="shared" si="106"/>
        <v>42832.781689814816</v>
      </c>
      <c r="S1685">
        <f t="shared" si="108"/>
        <v>2017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8280</v>
      </c>
      <c r="O1686" t="s">
        <v>8302</v>
      </c>
      <c r="P1686">
        <f t="shared" si="107"/>
        <v>86.44</v>
      </c>
      <c r="Q1686" s="15">
        <f t="shared" si="105"/>
        <v>42783.815289351856</v>
      </c>
      <c r="R1686" s="15">
        <f t="shared" si="106"/>
        <v>42811.773622685185</v>
      </c>
      <c r="S1686">
        <f t="shared" si="108"/>
        <v>2017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8280</v>
      </c>
      <c r="O1687" t="s">
        <v>8302</v>
      </c>
      <c r="P1687">
        <f t="shared" si="107"/>
        <v>24</v>
      </c>
      <c r="Q1687" s="15">
        <f t="shared" si="105"/>
        <v>42788.2502662037</v>
      </c>
      <c r="R1687" s="15">
        <f t="shared" si="106"/>
        <v>42818.208599537036</v>
      </c>
      <c r="S1687">
        <f t="shared" si="108"/>
        <v>2017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8280</v>
      </c>
      <c r="O1688" t="s">
        <v>8302</v>
      </c>
      <c r="P1688">
        <f t="shared" si="107"/>
        <v>18</v>
      </c>
      <c r="Q1688" s="15">
        <f t="shared" si="105"/>
        <v>42792.843969907408</v>
      </c>
      <c r="R1688" s="15">
        <f t="shared" si="106"/>
        <v>42852.802303240736</v>
      </c>
      <c r="S1688">
        <f t="shared" si="108"/>
        <v>2017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8280</v>
      </c>
      <c r="O1689" t="s">
        <v>8302</v>
      </c>
      <c r="P1689">
        <f t="shared" si="107"/>
        <v>80.13</v>
      </c>
      <c r="Q1689" s="15">
        <f t="shared" si="105"/>
        <v>42802.046817129631</v>
      </c>
      <c r="R1689" s="15">
        <f t="shared" si="106"/>
        <v>42835.84375</v>
      </c>
      <c r="S1689">
        <f t="shared" si="108"/>
        <v>2017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8280</v>
      </c>
      <c r="O1690" t="s">
        <v>8302</v>
      </c>
      <c r="P1690">
        <f t="shared" si="107"/>
        <v>253.14</v>
      </c>
      <c r="Q1690" s="15">
        <f t="shared" si="105"/>
        <v>42804.534652777773</v>
      </c>
      <c r="R1690" s="15">
        <f t="shared" si="106"/>
        <v>42834.492986111116</v>
      </c>
      <c r="S1690">
        <f t="shared" si="108"/>
        <v>2017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8280</v>
      </c>
      <c r="O1691" t="s">
        <v>8302</v>
      </c>
      <c r="P1691">
        <f t="shared" si="107"/>
        <v>171.43</v>
      </c>
      <c r="Q1691" s="15">
        <f t="shared" si="105"/>
        <v>42780.942476851851</v>
      </c>
      <c r="R1691" s="15">
        <f t="shared" si="106"/>
        <v>42810.900810185187</v>
      </c>
      <c r="S1691">
        <f t="shared" si="108"/>
        <v>2017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8280</v>
      </c>
      <c r="O1692" t="s">
        <v>8302</v>
      </c>
      <c r="P1692">
        <f t="shared" si="107"/>
        <v>57.73</v>
      </c>
      <c r="Q1692" s="15">
        <f t="shared" si="105"/>
        <v>42801.43104166667</v>
      </c>
      <c r="R1692" s="15">
        <f t="shared" si="106"/>
        <v>42831.389374999999</v>
      </c>
      <c r="S1692">
        <f t="shared" si="108"/>
        <v>2017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8280</v>
      </c>
      <c r="O1693" t="s">
        <v>8302</v>
      </c>
      <c r="P1693">
        <f t="shared" si="107"/>
        <v>264.26</v>
      </c>
      <c r="Q1693" s="15">
        <f t="shared" si="105"/>
        <v>42795.701481481476</v>
      </c>
      <c r="R1693" s="15">
        <f t="shared" si="106"/>
        <v>42828.041666666672</v>
      </c>
      <c r="S1693">
        <f t="shared" si="108"/>
        <v>2017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8280</v>
      </c>
      <c r="O1694" t="s">
        <v>8302</v>
      </c>
      <c r="P1694">
        <f t="shared" si="107"/>
        <v>159.33000000000001</v>
      </c>
      <c r="Q1694" s="15">
        <f t="shared" si="105"/>
        <v>42788.151238425926</v>
      </c>
      <c r="R1694" s="15">
        <f t="shared" si="106"/>
        <v>42820.999305555553</v>
      </c>
      <c r="S1694">
        <f t="shared" si="108"/>
        <v>2017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8280</v>
      </c>
      <c r="O1695" t="s">
        <v>8302</v>
      </c>
      <c r="P1695">
        <f t="shared" si="107"/>
        <v>35</v>
      </c>
      <c r="Q1695" s="15">
        <f t="shared" si="105"/>
        <v>42803.920277777783</v>
      </c>
      <c r="R1695" s="15">
        <f t="shared" si="106"/>
        <v>42834.833333333328</v>
      </c>
      <c r="S1695">
        <f t="shared" si="108"/>
        <v>2017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8280</v>
      </c>
      <c r="O1696" t="s">
        <v>8302</v>
      </c>
      <c r="P1696">
        <f t="shared" si="107"/>
        <v>5</v>
      </c>
      <c r="Q1696" s="15">
        <f t="shared" si="105"/>
        <v>42791.669837962967</v>
      </c>
      <c r="R1696" s="15">
        <f t="shared" si="106"/>
        <v>42821.191666666666</v>
      </c>
      <c r="S1696">
        <f t="shared" si="108"/>
        <v>2017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8280</v>
      </c>
      <c r="O1697" t="s">
        <v>8302</v>
      </c>
      <c r="P1697">
        <f t="shared" si="107"/>
        <v>61.09</v>
      </c>
      <c r="Q1697" s="15">
        <f t="shared" si="105"/>
        <v>42801.031412037039</v>
      </c>
      <c r="R1697" s="15">
        <f t="shared" si="106"/>
        <v>42835.041666666672</v>
      </c>
      <c r="S1697">
        <f t="shared" si="108"/>
        <v>2017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8280</v>
      </c>
      <c r="O1698" t="s">
        <v>8302</v>
      </c>
      <c r="P1698">
        <f t="shared" si="107"/>
        <v>0</v>
      </c>
      <c r="Q1698" s="15">
        <f t="shared" si="105"/>
        <v>42796.069571759261</v>
      </c>
      <c r="R1698" s="15">
        <f t="shared" si="106"/>
        <v>42826.027905092589</v>
      </c>
      <c r="S1698">
        <f t="shared" si="108"/>
        <v>2017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8280</v>
      </c>
      <c r="O1699" t="s">
        <v>8302</v>
      </c>
      <c r="P1699">
        <f t="shared" si="107"/>
        <v>114.82</v>
      </c>
      <c r="Q1699" s="15">
        <f t="shared" si="105"/>
        <v>42805.032962962956</v>
      </c>
      <c r="R1699" s="15">
        <f t="shared" si="106"/>
        <v>42834.991296296299</v>
      </c>
      <c r="S1699">
        <f t="shared" si="108"/>
        <v>2017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8280</v>
      </c>
      <c r="O1700" t="s">
        <v>8302</v>
      </c>
      <c r="P1700">
        <f t="shared" si="107"/>
        <v>0</v>
      </c>
      <c r="Q1700" s="15">
        <f t="shared" si="105"/>
        <v>42796.207870370374</v>
      </c>
      <c r="R1700" s="15">
        <f t="shared" si="106"/>
        <v>42820.147916666669</v>
      </c>
      <c r="S1700">
        <f t="shared" si="108"/>
        <v>2017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8280</v>
      </c>
      <c r="O1701" t="s">
        <v>8302</v>
      </c>
      <c r="P1701">
        <f t="shared" si="107"/>
        <v>54</v>
      </c>
      <c r="Q1701" s="15">
        <f t="shared" si="105"/>
        <v>42806.863946759258</v>
      </c>
      <c r="R1701" s="15">
        <f t="shared" si="106"/>
        <v>42836.863946759258</v>
      </c>
      <c r="S1701">
        <f t="shared" si="108"/>
        <v>2017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8280</v>
      </c>
      <c r="O1702" t="s">
        <v>8302</v>
      </c>
      <c r="P1702">
        <f t="shared" si="107"/>
        <v>65.97</v>
      </c>
      <c r="Q1702" s="15">
        <f t="shared" si="105"/>
        <v>42796.071643518517</v>
      </c>
      <c r="R1702" s="15">
        <f t="shared" si="106"/>
        <v>42826.166666666672</v>
      </c>
      <c r="S1702">
        <f t="shared" si="108"/>
        <v>2017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8280</v>
      </c>
      <c r="O1703" t="s">
        <v>8302</v>
      </c>
      <c r="P1703">
        <f t="shared" si="107"/>
        <v>5</v>
      </c>
      <c r="Q1703" s="15">
        <f t="shared" si="105"/>
        <v>41989.664409722223</v>
      </c>
      <c r="R1703" s="15">
        <f t="shared" si="106"/>
        <v>42019.664409722223</v>
      </c>
      <c r="S1703">
        <f t="shared" si="108"/>
        <v>2014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8280</v>
      </c>
      <c r="O1704" t="s">
        <v>8302</v>
      </c>
      <c r="P1704">
        <f t="shared" si="107"/>
        <v>1</v>
      </c>
      <c r="Q1704" s="15">
        <f t="shared" si="105"/>
        <v>42063.869791666672</v>
      </c>
      <c r="R1704" s="15">
        <f t="shared" si="106"/>
        <v>42093.828125</v>
      </c>
      <c r="S1704">
        <f t="shared" si="108"/>
        <v>2015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8280</v>
      </c>
      <c r="O1705" t="s">
        <v>8302</v>
      </c>
      <c r="P1705">
        <f t="shared" si="107"/>
        <v>25.5</v>
      </c>
      <c r="Q1705" s="15">
        <f t="shared" si="105"/>
        <v>42187.281678240746</v>
      </c>
      <c r="R1705" s="15">
        <f t="shared" si="106"/>
        <v>42247.281678240746</v>
      </c>
      <c r="S1705">
        <f t="shared" si="108"/>
        <v>2015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8280</v>
      </c>
      <c r="O1706" t="s">
        <v>8302</v>
      </c>
      <c r="P1706">
        <f t="shared" si="107"/>
        <v>118.36</v>
      </c>
      <c r="Q1706" s="15">
        <f t="shared" si="105"/>
        <v>42021.139733796299</v>
      </c>
      <c r="R1706" s="15">
        <f t="shared" si="106"/>
        <v>42051.139733796299</v>
      </c>
      <c r="S1706">
        <f t="shared" si="108"/>
        <v>2015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8280</v>
      </c>
      <c r="O1707" t="s">
        <v>8302</v>
      </c>
      <c r="P1707">
        <f t="shared" si="107"/>
        <v>0</v>
      </c>
      <c r="Q1707" s="15">
        <f t="shared" si="105"/>
        <v>42245.016736111109</v>
      </c>
      <c r="R1707" s="15">
        <f t="shared" si="106"/>
        <v>42256.666666666672</v>
      </c>
      <c r="S1707">
        <f t="shared" si="108"/>
        <v>2015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8280</v>
      </c>
      <c r="O1708" t="s">
        <v>8302</v>
      </c>
      <c r="P1708">
        <f t="shared" si="107"/>
        <v>0</v>
      </c>
      <c r="Q1708" s="15">
        <f t="shared" si="105"/>
        <v>42179.306388888886</v>
      </c>
      <c r="R1708" s="15">
        <f t="shared" si="106"/>
        <v>42239.306388888886</v>
      </c>
      <c r="S1708">
        <f t="shared" si="108"/>
        <v>2015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8280</v>
      </c>
      <c r="O1709" t="s">
        <v>8302</v>
      </c>
      <c r="P1709">
        <f t="shared" si="107"/>
        <v>54.11</v>
      </c>
      <c r="Q1709" s="15">
        <f t="shared" si="105"/>
        <v>42427.721006944441</v>
      </c>
      <c r="R1709" s="15">
        <f t="shared" si="106"/>
        <v>42457.679340277777</v>
      </c>
      <c r="S1709">
        <f t="shared" si="108"/>
        <v>2016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8280</v>
      </c>
      <c r="O1710" t="s">
        <v>8302</v>
      </c>
      <c r="P1710">
        <f t="shared" si="107"/>
        <v>0</v>
      </c>
      <c r="Q1710" s="15">
        <f t="shared" si="105"/>
        <v>42451.866967592592</v>
      </c>
      <c r="R1710" s="15">
        <f t="shared" si="106"/>
        <v>42491.866967592592</v>
      </c>
      <c r="S1710">
        <f t="shared" si="108"/>
        <v>2016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8280</v>
      </c>
      <c r="O1711" t="s">
        <v>8302</v>
      </c>
      <c r="P1711">
        <f t="shared" si="107"/>
        <v>21.25</v>
      </c>
      <c r="Q1711" s="15">
        <f t="shared" si="105"/>
        <v>41841.56381944444</v>
      </c>
      <c r="R1711" s="15">
        <f t="shared" si="106"/>
        <v>41882.818749999999</v>
      </c>
      <c r="S1711">
        <f t="shared" si="108"/>
        <v>2014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8280</v>
      </c>
      <c r="O1712" t="s">
        <v>8302</v>
      </c>
      <c r="P1712">
        <f t="shared" si="107"/>
        <v>34</v>
      </c>
      <c r="Q1712" s="15">
        <f t="shared" si="105"/>
        <v>42341.59129629629</v>
      </c>
      <c r="R1712" s="15">
        <f t="shared" si="106"/>
        <v>42387.541666666672</v>
      </c>
      <c r="S1712">
        <f t="shared" si="108"/>
        <v>2015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8280</v>
      </c>
      <c r="O1713" t="s">
        <v>8302</v>
      </c>
      <c r="P1713">
        <f t="shared" si="107"/>
        <v>525</v>
      </c>
      <c r="Q1713" s="15">
        <f t="shared" si="105"/>
        <v>41852.646226851852</v>
      </c>
      <c r="R1713" s="15">
        <f t="shared" si="106"/>
        <v>41883.646226851852</v>
      </c>
      <c r="S1713">
        <f t="shared" si="108"/>
        <v>2014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8280</v>
      </c>
      <c r="O1714" t="s">
        <v>8302</v>
      </c>
      <c r="P1714">
        <f t="shared" si="107"/>
        <v>0</v>
      </c>
      <c r="Q1714" s="15">
        <f t="shared" si="105"/>
        <v>42125.913807870369</v>
      </c>
      <c r="R1714" s="15">
        <f t="shared" si="106"/>
        <v>42185.913807870369</v>
      </c>
      <c r="S1714">
        <f t="shared" si="108"/>
        <v>2015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8280</v>
      </c>
      <c r="O1715" t="s">
        <v>8302</v>
      </c>
      <c r="P1715">
        <f t="shared" si="107"/>
        <v>50</v>
      </c>
      <c r="Q1715" s="15">
        <f t="shared" si="105"/>
        <v>41887.801064814819</v>
      </c>
      <c r="R1715" s="15">
        <f t="shared" si="106"/>
        <v>41917.801064814819</v>
      </c>
      <c r="S1715">
        <f t="shared" si="108"/>
        <v>2014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8280</v>
      </c>
      <c r="O1716" t="s">
        <v>8302</v>
      </c>
      <c r="P1716">
        <f t="shared" si="107"/>
        <v>115.71</v>
      </c>
      <c r="Q1716" s="15">
        <f t="shared" si="105"/>
        <v>42095.918530092589</v>
      </c>
      <c r="R1716" s="15">
        <f t="shared" si="106"/>
        <v>42125.918530092589</v>
      </c>
      <c r="S1716">
        <f t="shared" si="108"/>
        <v>2015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8280</v>
      </c>
      <c r="O1717" t="s">
        <v>8302</v>
      </c>
      <c r="P1717">
        <f t="shared" si="107"/>
        <v>5.5</v>
      </c>
      <c r="Q1717" s="15">
        <f t="shared" si="105"/>
        <v>42064.217418981483</v>
      </c>
      <c r="R1717" s="15">
        <f t="shared" si="106"/>
        <v>42094.140277777777</v>
      </c>
      <c r="S1717">
        <f t="shared" si="108"/>
        <v>2015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8280</v>
      </c>
      <c r="O1718" t="s">
        <v>8302</v>
      </c>
      <c r="P1718">
        <f t="shared" si="107"/>
        <v>50</v>
      </c>
      <c r="Q1718" s="15">
        <f t="shared" si="105"/>
        <v>42673.577534722222</v>
      </c>
      <c r="R1718" s="15">
        <f t="shared" si="106"/>
        <v>42713.619201388887</v>
      </c>
      <c r="S1718">
        <f t="shared" si="108"/>
        <v>2016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8280</v>
      </c>
      <c r="O1719" t="s">
        <v>8302</v>
      </c>
      <c r="P1719">
        <f t="shared" si="107"/>
        <v>34.020000000000003</v>
      </c>
      <c r="Q1719" s="15">
        <f t="shared" si="105"/>
        <v>42460.98192129629</v>
      </c>
      <c r="R1719" s="15">
        <f t="shared" si="106"/>
        <v>42481.166666666672</v>
      </c>
      <c r="S1719">
        <f t="shared" si="108"/>
        <v>2016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8280</v>
      </c>
      <c r="O1720" t="s">
        <v>8302</v>
      </c>
      <c r="P1720">
        <f t="shared" si="107"/>
        <v>37.5</v>
      </c>
      <c r="Q1720" s="15">
        <f t="shared" si="105"/>
        <v>42460.610520833332</v>
      </c>
      <c r="R1720" s="15">
        <f t="shared" si="106"/>
        <v>42504.207638888889</v>
      </c>
      <c r="S1720">
        <f t="shared" si="108"/>
        <v>2016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8280</v>
      </c>
      <c r="O1721" t="s">
        <v>8302</v>
      </c>
      <c r="P1721">
        <f t="shared" si="107"/>
        <v>11.67</v>
      </c>
      <c r="Q1721" s="15">
        <f t="shared" si="105"/>
        <v>41869.534618055557</v>
      </c>
      <c r="R1721" s="15">
        <f t="shared" si="106"/>
        <v>41899.534618055557</v>
      </c>
      <c r="S1721">
        <f t="shared" si="108"/>
        <v>2014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8280</v>
      </c>
      <c r="O1722" t="s">
        <v>8302</v>
      </c>
      <c r="P1722">
        <f t="shared" si="107"/>
        <v>28.13</v>
      </c>
      <c r="Q1722" s="15">
        <f t="shared" si="105"/>
        <v>41922.783229166671</v>
      </c>
      <c r="R1722" s="15">
        <f t="shared" si="106"/>
        <v>41952.824895833335</v>
      </c>
      <c r="S1722">
        <f t="shared" si="108"/>
        <v>2014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8280</v>
      </c>
      <c r="O1723" t="s">
        <v>8302</v>
      </c>
      <c r="P1723">
        <f t="shared" si="107"/>
        <v>0</v>
      </c>
      <c r="Q1723" s="15">
        <f t="shared" si="105"/>
        <v>42319.461377314816</v>
      </c>
      <c r="R1723" s="15">
        <f t="shared" si="106"/>
        <v>42349.461377314816</v>
      </c>
      <c r="S1723">
        <f t="shared" si="108"/>
        <v>2015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8280</v>
      </c>
      <c r="O1724" t="s">
        <v>8302</v>
      </c>
      <c r="P1724">
        <f t="shared" si="107"/>
        <v>1</v>
      </c>
      <c r="Q1724" s="15">
        <f t="shared" si="105"/>
        <v>42425.960983796293</v>
      </c>
      <c r="R1724" s="15">
        <f t="shared" si="106"/>
        <v>42463.006944444445</v>
      </c>
      <c r="S1724">
        <f t="shared" si="108"/>
        <v>2016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8280</v>
      </c>
      <c r="O1725" t="s">
        <v>8302</v>
      </c>
      <c r="P1725">
        <f t="shared" si="107"/>
        <v>216.67</v>
      </c>
      <c r="Q1725" s="15">
        <f t="shared" si="105"/>
        <v>42129.82540509259</v>
      </c>
      <c r="R1725" s="15">
        <f t="shared" si="106"/>
        <v>42186.25</v>
      </c>
      <c r="S1725">
        <f t="shared" si="108"/>
        <v>2015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8280</v>
      </c>
      <c r="O1726" t="s">
        <v>8302</v>
      </c>
      <c r="P1726">
        <f t="shared" si="107"/>
        <v>8.75</v>
      </c>
      <c r="Q1726" s="15">
        <f t="shared" si="105"/>
        <v>41912.932430555556</v>
      </c>
      <c r="R1726" s="15">
        <f t="shared" si="106"/>
        <v>41942.932430555556</v>
      </c>
      <c r="S1726">
        <f t="shared" si="108"/>
        <v>2014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8280</v>
      </c>
      <c r="O1727" t="s">
        <v>8302</v>
      </c>
      <c r="P1727">
        <f t="shared" si="107"/>
        <v>62.22</v>
      </c>
      <c r="Q1727" s="15">
        <f t="shared" si="105"/>
        <v>41845.968159722222</v>
      </c>
      <c r="R1727" s="15">
        <f t="shared" si="106"/>
        <v>41875.968159722222</v>
      </c>
      <c r="S1727">
        <f t="shared" si="108"/>
        <v>2014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8280</v>
      </c>
      <c r="O1728" t="s">
        <v>8302</v>
      </c>
      <c r="P1728">
        <f t="shared" si="107"/>
        <v>137.25</v>
      </c>
      <c r="Q1728" s="15">
        <f t="shared" si="105"/>
        <v>41788.919722222221</v>
      </c>
      <c r="R1728" s="15">
        <f t="shared" si="106"/>
        <v>41817.919722222221</v>
      </c>
      <c r="S1728">
        <f t="shared" si="108"/>
        <v>2014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8280</v>
      </c>
      <c r="O1729" t="s">
        <v>8302</v>
      </c>
      <c r="P1729">
        <f t="shared" si="107"/>
        <v>1</v>
      </c>
      <c r="Q1729" s="15">
        <f t="shared" si="105"/>
        <v>42044.927974537044</v>
      </c>
      <c r="R1729" s="15">
        <f t="shared" si="106"/>
        <v>42099.458333333328</v>
      </c>
      <c r="S1729">
        <f t="shared" si="108"/>
        <v>2015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8280</v>
      </c>
      <c r="O1730" t="s">
        <v>8302</v>
      </c>
      <c r="P1730">
        <f t="shared" si="107"/>
        <v>122.14</v>
      </c>
      <c r="Q1730" s="15">
        <f t="shared" ref="Q1730:Q1793" si="109">(((J1730/60)/60)/24+(DATE(1970,1,1)))</f>
        <v>42268.625856481478</v>
      </c>
      <c r="R1730" s="15">
        <f t="shared" ref="R1730:R1793" si="110">(((I1730/60)/60)/24)+DATE(1970,1,1)</f>
        <v>42298.625856481478</v>
      </c>
      <c r="S1730">
        <f t="shared" si="108"/>
        <v>2015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8280</v>
      </c>
      <c r="O1731" t="s">
        <v>8302</v>
      </c>
      <c r="P1731">
        <f t="shared" ref="P1731:P1794" si="111">IFERROR(ROUND(E1731/L1731,2),0)</f>
        <v>0</v>
      </c>
      <c r="Q1731" s="15">
        <f t="shared" si="109"/>
        <v>42471.052152777775</v>
      </c>
      <c r="R1731" s="15">
        <f t="shared" si="110"/>
        <v>42531.052152777775</v>
      </c>
      <c r="S1731">
        <f t="shared" ref="S1731:S1794" si="112">YEAR(Q1731)</f>
        <v>2016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8280</v>
      </c>
      <c r="O1732" t="s">
        <v>8302</v>
      </c>
      <c r="P1732">
        <f t="shared" si="111"/>
        <v>0</v>
      </c>
      <c r="Q1732" s="15">
        <f t="shared" si="109"/>
        <v>42272.087766203709</v>
      </c>
      <c r="R1732" s="15">
        <f t="shared" si="110"/>
        <v>42302.087766203709</v>
      </c>
      <c r="S1732">
        <f t="shared" si="112"/>
        <v>2015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8280</v>
      </c>
      <c r="O1733" t="s">
        <v>8302</v>
      </c>
      <c r="P1733">
        <f t="shared" si="111"/>
        <v>0</v>
      </c>
      <c r="Q1733" s="15">
        <f t="shared" si="109"/>
        <v>42152.906851851847</v>
      </c>
      <c r="R1733" s="15">
        <f t="shared" si="110"/>
        <v>42166.625</v>
      </c>
      <c r="S1733">
        <f t="shared" si="112"/>
        <v>2015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8280</v>
      </c>
      <c r="O1734" t="s">
        <v>8302</v>
      </c>
      <c r="P1734">
        <f t="shared" si="111"/>
        <v>0</v>
      </c>
      <c r="Q1734" s="15">
        <f t="shared" si="109"/>
        <v>42325.683807870373</v>
      </c>
      <c r="R1734" s="15">
        <f t="shared" si="110"/>
        <v>42385.208333333328</v>
      </c>
      <c r="S1734">
        <f t="shared" si="112"/>
        <v>2015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8280</v>
      </c>
      <c r="O1735" t="s">
        <v>8302</v>
      </c>
      <c r="P1735">
        <f t="shared" si="111"/>
        <v>0</v>
      </c>
      <c r="Q1735" s="15">
        <f t="shared" si="109"/>
        <v>42614.675625000003</v>
      </c>
      <c r="R1735" s="15">
        <f t="shared" si="110"/>
        <v>42626.895833333328</v>
      </c>
      <c r="S1735">
        <f t="shared" si="112"/>
        <v>2016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8280</v>
      </c>
      <c r="O1736" t="s">
        <v>8302</v>
      </c>
      <c r="P1736">
        <f t="shared" si="111"/>
        <v>1</v>
      </c>
      <c r="Q1736" s="15">
        <f t="shared" si="109"/>
        <v>42102.036527777775</v>
      </c>
      <c r="R1736" s="15">
        <f t="shared" si="110"/>
        <v>42132.036527777775</v>
      </c>
      <c r="S1736">
        <f t="shared" si="112"/>
        <v>2015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8280</v>
      </c>
      <c r="O1737" t="s">
        <v>8302</v>
      </c>
      <c r="P1737">
        <f t="shared" si="111"/>
        <v>55</v>
      </c>
      <c r="Q1737" s="15">
        <f t="shared" si="109"/>
        <v>42559.814178240747</v>
      </c>
      <c r="R1737" s="15">
        <f t="shared" si="110"/>
        <v>42589.814178240747</v>
      </c>
      <c r="S1737">
        <f t="shared" si="112"/>
        <v>2016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8280</v>
      </c>
      <c r="O1738" t="s">
        <v>8302</v>
      </c>
      <c r="P1738">
        <f t="shared" si="111"/>
        <v>22</v>
      </c>
      <c r="Q1738" s="15">
        <f t="shared" si="109"/>
        <v>42286.861493055556</v>
      </c>
      <c r="R1738" s="15">
        <f t="shared" si="110"/>
        <v>42316.90315972222</v>
      </c>
      <c r="S1738">
        <f t="shared" si="112"/>
        <v>2015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8280</v>
      </c>
      <c r="O1739" t="s">
        <v>8302</v>
      </c>
      <c r="P1739">
        <f t="shared" si="111"/>
        <v>56.67</v>
      </c>
      <c r="Q1739" s="15">
        <f t="shared" si="109"/>
        <v>42175.948981481488</v>
      </c>
      <c r="R1739" s="15">
        <f t="shared" si="110"/>
        <v>42205.948981481488</v>
      </c>
      <c r="S1739">
        <f t="shared" si="112"/>
        <v>2015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8280</v>
      </c>
      <c r="O1740" t="s">
        <v>8302</v>
      </c>
      <c r="P1740">
        <f t="shared" si="111"/>
        <v>20</v>
      </c>
      <c r="Q1740" s="15">
        <f t="shared" si="109"/>
        <v>41884.874328703707</v>
      </c>
      <c r="R1740" s="15">
        <f t="shared" si="110"/>
        <v>41914.874328703707</v>
      </c>
      <c r="S1740">
        <f t="shared" si="112"/>
        <v>2014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8280</v>
      </c>
      <c r="O1741" t="s">
        <v>8302</v>
      </c>
      <c r="P1741">
        <f t="shared" si="111"/>
        <v>1</v>
      </c>
      <c r="Q1741" s="15">
        <f t="shared" si="109"/>
        <v>42435.874212962968</v>
      </c>
      <c r="R1741" s="15">
        <f t="shared" si="110"/>
        <v>42494.832546296297</v>
      </c>
      <c r="S1741">
        <f t="shared" si="112"/>
        <v>2016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8280</v>
      </c>
      <c r="O1742" t="s">
        <v>8302</v>
      </c>
      <c r="P1742">
        <f t="shared" si="111"/>
        <v>0</v>
      </c>
      <c r="Q1742" s="15">
        <f t="shared" si="109"/>
        <v>42171.817384259266</v>
      </c>
      <c r="R1742" s="15">
        <f t="shared" si="110"/>
        <v>42201.817384259266</v>
      </c>
      <c r="S1742">
        <f t="shared" si="112"/>
        <v>2015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8293</v>
      </c>
      <c r="O1743" t="s">
        <v>8294</v>
      </c>
      <c r="P1743">
        <f t="shared" si="111"/>
        <v>25.58</v>
      </c>
      <c r="Q1743" s="15">
        <f t="shared" si="109"/>
        <v>42120.628136574072</v>
      </c>
      <c r="R1743" s="15">
        <f t="shared" si="110"/>
        <v>42165.628136574072</v>
      </c>
      <c r="S1743">
        <f t="shared" si="112"/>
        <v>2015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8293</v>
      </c>
      <c r="O1744" t="s">
        <v>8294</v>
      </c>
      <c r="P1744">
        <f t="shared" si="111"/>
        <v>63.97</v>
      </c>
      <c r="Q1744" s="15">
        <f t="shared" si="109"/>
        <v>42710.876967592587</v>
      </c>
      <c r="R1744" s="15">
        <f t="shared" si="110"/>
        <v>42742.875</v>
      </c>
      <c r="S1744">
        <f t="shared" si="112"/>
        <v>2016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8293</v>
      </c>
      <c r="O1745" t="s">
        <v>8294</v>
      </c>
      <c r="P1745">
        <f t="shared" si="111"/>
        <v>89.93</v>
      </c>
      <c r="Q1745" s="15">
        <f t="shared" si="109"/>
        <v>42586.925636574073</v>
      </c>
      <c r="R1745" s="15">
        <f t="shared" si="110"/>
        <v>42609.165972222225</v>
      </c>
      <c r="S1745">
        <f t="shared" si="112"/>
        <v>2016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8293</v>
      </c>
      <c r="O1746" t="s">
        <v>8294</v>
      </c>
      <c r="P1746">
        <f t="shared" si="111"/>
        <v>93.07</v>
      </c>
      <c r="Q1746" s="15">
        <f t="shared" si="109"/>
        <v>42026.605057870373</v>
      </c>
      <c r="R1746" s="15">
        <f t="shared" si="110"/>
        <v>42071.563391203701</v>
      </c>
      <c r="S1746">
        <f t="shared" si="112"/>
        <v>2015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8293</v>
      </c>
      <c r="O1747" t="s">
        <v>8294</v>
      </c>
      <c r="P1747">
        <f t="shared" si="111"/>
        <v>89.67</v>
      </c>
      <c r="Q1747" s="15">
        <f t="shared" si="109"/>
        <v>42690.259699074071</v>
      </c>
      <c r="R1747" s="15">
        <f t="shared" si="110"/>
        <v>42726.083333333328</v>
      </c>
      <c r="S1747">
        <f t="shared" si="112"/>
        <v>2016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8293</v>
      </c>
      <c r="O1748" t="s">
        <v>8294</v>
      </c>
      <c r="P1748">
        <f t="shared" si="111"/>
        <v>207.62</v>
      </c>
      <c r="Q1748" s="15">
        <f t="shared" si="109"/>
        <v>42668.176701388889</v>
      </c>
      <c r="R1748" s="15">
        <f t="shared" si="110"/>
        <v>42698.083333333328</v>
      </c>
      <c r="S1748">
        <f t="shared" si="112"/>
        <v>2016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8293</v>
      </c>
      <c r="O1749" t="s">
        <v>8294</v>
      </c>
      <c r="P1749">
        <f t="shared" si="111"/>
        <v>59.41</v>
      </c>
      <c r="Q1749" s="15">
        <f t="shared" si="109"/>
        <v>42292.435532407413</v>
      </c>
      <c r="R1749" s="15">
        <f t="shared" si="110"/>
        <v>42321.625</v>
      </c>
      <c r="S1749">
        <f t="shared" si="112"/>
        <v>2015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8293</v>
      </c>
      <c r="O1750" t="s">
        <v>8294</v>
      </c>
      <c r="P1750">
        <f t="shared" si="111"/>
        <v>358.97</v>
      </c>
      <c r="Q1750" s="15">
        <f t="shared" si="109"/>
        <v>42219.950729166667</v>
      </c>
      <c r="R1750" s="15">
        <f t="shared" si="110"/>
        <v>42249.950729166667</v>
      </c>
      <c r="S1750">
        <f t="shared" si="112"/>
        <v>2015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8293</v>
      </c>
      <c r="O1751" t="s">
        <v>8294</v>
      </c>
      <c r="P1751">
        <f t="shared" si="111"/>
        <v>94.74</v>
      </c>
      <c r="Q1751" s="15">
        <f t="shared" si="109"/>
        <v>42758.975937499999</v>
      </c>
      <c r="R1751" s="15">
        <f t="shared" si="110"/>
        <v>42795.791666666672</v>
      </c>
      <c r="S1751">
        <f t="shared" si="112"/>
        <v>2017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8293</v>
      </c>
      <c r="O1752" t="s">
        <v>8294</v>
      </c>
      <c r="P1752">
        <f t="shared" si="111"/>
        <v>80.650000000000006</v>
      </c>
      <c r="Q1752" s="15">
        <f t="shared" si="109"/>
        <v>42454.836851851855</v>
      </c>
      <c r="R1752" s="15">
        <f t="shared" si="110"/>
        <v>42479.836851851855</v>
      </c>
      <c r="S1752">
        <f t="shared" si="112"/>
        <v>2016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8293</v>
      </c>
      <c r="O1753" t="s">
        <v>8294</v>
      </c>
      <c r="P1753">
        <f t="shared" si="111"/>
        <v>168.69</v>
      </c>
      <c r="Q1753" s="15">
        <f t="shared" si="109"/>
        <v>42052.7815162037</v>
      </c>
      <c r="R1753" s="15">
        <f t="shared" si="110"/>
        <v>42082.739849537036</v>
      </c>
      <c r="S1753">
        <f t="shared" si="112"/>
        <v>2015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8293</v>
      </c>
      <c r="O1754" t="s">
        <v>8294</v>
      </c>
      <c r="P1754">
        <f t="shared" si="111"/>
        <v>34.69</v>
      </c>
      <c r="Q1754" s="15">
        <f t="shared" si="109"/>
        <v>42627.253263888888</v>
      </c>
      <c r="R1754" s="15">
        <f t="shared" si="110"/>
        <v>42657.253263888888</v>
      </c>
      <c r="S1754">
        <f t="shared" si="112"/>
        <v>2016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8293</v>
      </c>
      <c r="O1755" t="s">
        <v>8294</v>
      </c>
      <c r="P1755">
        <f t="shared" si="111"/>
        <v>462.86</v>
      </c>
      <c r="Q1755" s="15">
        <f t="shared" si="109"/>
        <v>42420.74962962963</v>
      </c>
      <c r="R1755" s="15">
        <f t="shared" si="110"/>
        <v>42450.707962962959</v>
      </c>
      <c r="S1755">
        <f t="shared" si="112"/>
        <v>2016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8293</v>
      </c>
      <c r="O1756" t="s">
        <v>8294</v>
      </c>
      <c r="P1756">
        <f t="shared" si="111"/>
        <v>104.39</v>
      </c>
      <c r="Q1756" s="15">
        <f t="shared" si="109"/>
        <v>42067.876770833333</v>
      </c>
      <c r="R1756" s="15">
        <f t="shared" si="110"/>
        <v>42097.835104166668</v>
      </c>
      <c r="S1756">
        <f t="shared" si="112"/>
        <v>2015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8293</v>
      </c>
      <c r="O1757" t="s">
        <v>8294</v>
      </c>
      <c r="P1757">
        <f t="shared" si="111"/>
        <v>7.5</v>
      </c>
      <c r="Q1757" s="15">
        <f t="shared" si="109"/>
        <v>42252.788900462961</v>
      </c>
      <c r="R1757" s="15">
        <f t="shared" si="110"/>
        <v>42282.788900462961</v>
      </c>
      <c r="S1757">
        <f t="shared" si="112"/>
        <v>2015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8293</v>
      </c>
      <c r="O1758" t="s">
        <v>8294</v>
      </c>
      <c r="P1758">
        <f t="shared" si="111"/>
        <v>47.13</v>
      </c>
      <c r="Q1758" s="15">
        <f t="shared" si="109"/>
        <v>42571.167465277773</v>
      </c>
      <c r="R1758" s="15">
        <f t="shared" si="110"/>
        <v>42611.167465277773</v>
      </c>
      <c r="S1758">
        <f t="shared" si="112"/>
        <v>2016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8293</v>
      </c>
      <c r="O1759" t="s">
        <v>8294</v>
      </c>
      <c r="P1759">
        <f t="shared" si="111"/>
        <v>414.29</v>
      </c>
      <c r="Q1759" s="15">
        <f t="shared" si="109"/>
        <v>42733.827349537038</v>
      </c>
      <c r="R1759" s="15">
        <f t="shared" si="110"/>
        <v>42763.811805555553</v>
      </c>
      <c r="S1759">
        <f t="shared" si="112"/>
        <v>2016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8293</v>
      </c>
      <c r="O1760" t="s">
        <v>8294</v>
      </c>
      <c r="P1760">
        <f t="shared" si="111"/>
        <v>42.48</v>
      </c>
      <c r="Q1760" s="15">
        <f t="shared" si="109"/>
        <v>42505.955925925926</v>
      </c>
      <c r="R1760" s="15">
        <f t="shared" si="110"/>
        <v>42565.955925925926</v>
      </c>
      <c r="S1760">
        <f t="shared" si="112"/>
        <v>2016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8293</v>
      </c>
      <c r="O1761" t="s">
        <v>8294</v>
      </c>
      <c r="P1761">
        <f t="shared" si="111"/>
        <v>108.78</v>
      </c>
      <c r="Q1761" s="15">
        <f t="shared" si="109"/>
        <v>42068.829039351855</v>
      </c>
      <c r="R1761" s="15">
        <f t="shared" si="110"/>
        <v>42088.787372685183</v>
      </c>
      <c r="S1761">
        <f t="shared" si="112"/>
        <v>2015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8293</v>
      </c>
      <c r="O1762" t="s">
        <v>8294</v>
      </c>
      <c r="P1762">
        <f t="shared" si="111"/>
        <v>81.099999999999994</v>
      </c>
      <c r="Q1762" s="15">
        <f t="shared" si="109"/>
        <v>42405.67260416667</v>
      </c>
      <c r="R1762" s="15">
        <f t="shared" si="110"/>
        <v>42425.67260416667</v>
      </c>
      <c r="S1762">
        <f t="shared" si="112"/>
        <v>2016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8293</v>
      </c>
      <c r="O1763" t="s">
        <v>8294</v>
      </c>
      <c r="P1763">
        <f t="shared" si="111"/>
        <v>51.67</v>
      </c>
      <c r="Q1763" s="15">
        <f t="shared" si="109"/>
        <v>42209.567824074074</v>
      </c>
      <c r="R1763" s="15">
        <f t="shared" si="110"/>
        <v>42259.567824074074</v>
      </c>
      <c r="S1763">
        <f t="shared" si="112"/>
        <v>2015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8293</v>
      </c>
      <c r="O1764" t="s">
        <v>8294</v>
      </c>
      <c r="P1764">
        <f t="shared" si="111"/>
        <v>35.4</v>
      </c>
      <c r="Q1764" s="15">
        <f t="shared" si="109"/>
        <v>42410.982002314813</v>
      </c>
      <c r="R1764" s="15">
        <f t="shared" si="110"/>
        <v>42440.982002314813</v>
      </c>
      <c r="S1764">
        <f t="shared" si="112"/>
        <v>2016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8293</v>
      </c>
      <c r="O1765" t="s">
        <v>8294</v>
      </c>
      <c r="P1765">
        <f t="shared" si="111"/>
        <v>103.64</v>
      </c>
      <c r="Q1765" s="15">
        <f t="shared" si="109"/>
        <v>42636.868518518517</v>
      </c>
      <c r="R1765" s="15">
        <f t="shared" si="110"/>
        <v>42666.868518518517</v>
      </c>
      <c r="S1765">
        <f t="shared" si="112"/>
        <v>2016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8293</v>
      </c>
      <c r="O1766" t="s">
        <v>8294</v>
      </c>
      <c r="P1766">
        <f t="shared" si="111"/>
        <v>55.28</v>
      </c>
      <c r="Q1766" s="15">
        <f t="shared" si="109"/>
        <v>41825.485868055555</v>
      </c>
      <c r="R1766" s="15">
        <f t="shared" si="110"/>
        <v>41854.485868055555</v>
      </c>
      <c r="S1766">
        <f t="shared" si="112"/>
        <v>2014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8293</v>
      </c>
      <c r="O1767" t="s">
        <v>8294</v>
      </c>
      <c r="P1767">
        <f t="shared" si="111"/>
        <v>72.17</v>
      </c>
      <c r="Q1767" s="15">
        <f t="shared" si="109"/>
        <v>41834.980462962965</v>
      </c>
      <c r="R1767" s="15">
        <f t="shared" si="110"/>
        <v>41864.980462962965</v>
      </c>
      <c r="S1767">
        <f t="shared" si="112"/>
        <v>2014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8293</v>
      </c>
      <c r="O1768" t="s">
        <v>8294</v>
      </c>
      <c r="P1768">
        <f t="shared" si="111"/>
        <v>0</v>
      </c>
      <c r="Q1768" s="15">
        <f t="shared" si="109"/>
        <v>41855.859814814816</v>
      </c>
      <c r="R1768" s="15">
        <f t="shared" si="110"/>
        <v>41876.859814814816</v>
      </c>
      <c r="S1768">
        <f t="shared" si="112"/>
        <v>2014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8293</v>
      </c>
      <c r="O1769" t="s">
        <v>8294</v>
      </c>
      <c r="P1769">
        <f t="shared" si="111"/>
        <v>58.62</v>
      </c>
      <c r="Q1769" s="15">
        <f t="shared" si="109"/>
        <v>41824.658379629633</v>
      </c>
      <c r="R1769" s="15">
        <f t="shared" si="110"/>
        <v>41854.658379629633</v>
      </c>
      <c r="S1769">
        <f t="shared" si="112"/>
        <v>2014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8293</v>
      </c>
      <c r="O1770" t="s">
        <v>8294</v>
      </c>
      <c r="P1770">
        <f t="shared" si="111"/>
        <v>12.47</v>
      </c>
      <c r="Q1770" s="15">
        <f t="shared" si="109"/>
        <v>41849.560694444444</v>
      </c>
      <c r="R1770" s="15">
        <f t="shared" si="110"/>
        <v>41909.560694444444</v>
      </c>
      <c r="S1770">
        <f t="shared" si="112"/>
        <v>2014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8293</v>
      </c>
      <c r="O1771" t="s">
        <v>8294</v>
      </c>
      <c r="P1771">
        <f t="shared" si="111"/>
        <v>49.14</v>
      </c>
      <c r="Q1771" s="15">
        <f t="shared" si="109"/>
        <v>41987.818969907406</v>
      </c>
      <c r="R1771" s="15">
        <f t="shared" si="110"/>
        <v>42017.818969907406</v>
      </c>
      <c r="S1771">
        <f t="shared" si="112"/>
        <v>2014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8293</v>
      </c>
      <c r="O1772" t="s">
        <v>8294</v>
      </c>
      <c r="P1772">
        <f t="shared" si="111"/>
        <v>150.5</v>
      </c>
      <c r="Q1772" s="15">
        <f t="shared" si="109"/>
        <v>41891.780023148152</v>
      </c>
      <c r="R1772" s="15">
        <f t="shared" si="110"/>
        <v>41926.780023148152</v>
      </c>
      <c r="S1772">
        <f t="shared" si="112"/>
        <v>2014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8293</v>
      </c>
      <c r="O1773" t="s">
        <v>8294</v>
      </c>
      <c r="P1773">
        <f t="shared" si="111"/>
        <v>35.799999999999997</v>
      </c>
      <c r="Q1773" s="15">
        <f t="shared" si="109"/>
        <v>41905.979629629634</v>
      </c>
      <c r="R1773" s="15">
        <f t="shared" si="110"/>
        <v>41935.979629629634</v>
      </c>
      <c r="S1773">
        <f t="shared" si="112"/>
        <v>2014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8293</v>
      </c>
      <c r="O1774" t="s">
        <v>8294</v>
      </c>
      <c r="P1774">
        <f t="shared" si="111"/>
        <v>45.16</v>
      </c>
      <c r="Q1774" s="15">
        <f t="shared" si="109"/>
        <v>41766.718009259261</v>
      </c>
      <c r="R1774" s="15">
        <f t="shared" si="110"/>
        <v>41826.718009259261</v>
      </c>
      <c r="S1774">
        <f t="shared" si="112"/>
        <v>2014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8293</v>
      </c>
      <c r="O1775" t="s">
        <v>8294</v>
      </c>
      <c r="P1775">
        <f t="shared" si="111"/>
        <v>98.79</v>
      </c>
      <c r="Q1775" s="15">
        <f t="shared" si="109"/>
        <v>41978.760393518518</v>
      </c>
      <c r="R1775" s="15">
        <f t="shared" si="110"/>
        <v>42023.760393518518</v>
      </c>
      <c r="S1775">
        <f t="shared" si="112"/>
        <v>2014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8293</v>
      </c>
      <c r="O1776" t="s">
        <v>8294</v>
      </c>
      <c r="P1776">
        <f t="shared" si="111"/>
        <v>88.31</v>
      </c>
      <c r="Q1776" s="15">
        <f t="shared" si="109"/>
        <v>41930.218657407408</v>
      </c>
      <c r="R1776" s="15">
        <f t="shared" si="110"/>
        <v>41972.624305555553</v>
      </c>
      <c r="S1776">
        <f t="shared" si="112"/>
        <v>2014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8293</v>
      </c>
      <c r="O1777" t="s">
        <v>8294</v>
      </c>
      <c r="P1777">
        <f t="shared" si="111"/>
        <v>170.63</v>
      </c>
      <c r="Q1777" s="15">
        <f t="shared" si="109"/>
        <v>41891.976388888892</v>
      </c>
      <c r="R1777" s="15">
        <f t="shared" si="110"/>
        <v>41936.976388888892</v>
      </c>
      <c r="S1777">
        <f t="shared" si="112"/>
        <v>2014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8293</v>
      </c>
      <c r="O1778" t="s">
        <v>8294</v>
      </c>
      <c r="P1778">
        <f t="shared" si="111"/>
        <v>83.75</v>
      </c>
      <c r="Q1778" s="15">
        <f t="shared" si="109"/>
        <v>41905.95684027778</v>
      </c>
      <c r="R1778" s="15">
        <f t="shared" si="110"/>
        <v>41941.95684027778</v>
      </c>
      <c r="S1778">
        <f t="shared" si="112"/>
        <v>2014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8293</v>
      </c>
      <c r="O1779" t="s">
        <v>8294</v>
      </c>
      <c r="P1779">
        <f t="shared" si="111"/>
        <v>65.099999999999994</v>
      </c>
      <c r="Q1779" s="15">
        <f t="shared" si="109"/>
        <v>42025.357094907406</v>
      </c>
      <c r="R1779" s="15">
        <f t="shared" si="110"/>
        <v>42055.357094907406</v>
      </c>
      <c r="S1779">
        <f t="shared" si="112"/>
        <v>2015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8293</v>
      </c>
      <c r="O1780" t="s">
        <v>8294</v>
      </c>
      <c r="P1780">
        <f t="shared" si="111"/>
        <v>66.33</v>
      </c>
      <c r="Q1780" s="15">
        <f t="shared" si="109"/>
        <v>42045.86336805555</v>
      </c>
      <c r="R1780" s="15">
        <f t="shared" si="110"/>
        <v>42090.821701388893</v>
      </c>
      <c r="S1780">
        <f t="shared" si="112"/>
        <v>2015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8293</v>
      </c>
      <c r="O1781" t="s">
        <v>8294</v>
      </c>
      <c r="P1781">
        <f t="shared" si="111"/>
        <v>104.89</v>
      </c>
      <c r="Q1781" s="15">
        <f t="shared" si="109"/>
        <v>42585.691898148143</v>
      </c>
      <c r="R1781" s="15">
        <f t="shared" si="110"/>
        <v>42615.691898148143</v>
      </c>
      <c r="S1781">
        <f t="shared" si="112"/>
        <v>2016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8293</v>
      </c>
      <c r="O1782" t="s">
        <v>8294</v>
      </c>
      <c r="P1782">
        <f t="shared" si="111"/>
        <v>78.44</v>
      </c>
      <c r="Q1782" s="15">
        <f t="shared" si="109"/>
        <v>42493.600810185191</v>
      </c>
      <c r="R1782" s="15">
        <f t="shared" si="110"/>
        <v>42553.600810185191</v>
      </c>
      <c r="S1782">
        <f t="shared" si="112"/>
        <v>2016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8293</v>
      </c>
      <c r="O1783" t="s">
        <v>8294</v>
      </c>
      <c r="P1783">
        <f t="shared" si="111"/>
        <v>59.04</v>
      </c>
      <c r="Q1783" s="15">
        <f t="shared" si="109"/>
        <v>42597.617418981477</v>
      </c>
      <c r="R1783" s="15">
        <f t="shared" si="110"/>
        <v>42628.617418981477</v>
      </c>
      <c r="S1783">
        <f t="shared" si="112"/>
        <v>2016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8293</v>
      </c>
      <c r="O1784" t="s">
        <v>8294</v>
      </c>
      <c r="P1784">
        <f t="shared" si="111"/>
        <v>71.34</v>
      </c>
      <c r="Q1784" s="15">
        <f t="shared" si="109"/>
        <v>42388.575104166666</v>
      </c>
      <c r="R1784" s="15">
        <f t="shared" si="110"/>
        <v>42421.575104166666</v>
      </c>
      <c r="S1784">
        <f t="shared" si="112"/>
        <v>2016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8293</v>
      </c>
      <c r="O1785" t="s">
        <v>8294</v>
      </c>
      <c r="P1785">
        <f t="shared" si="111"/>
        <v>51.23</v>
      </c>
      <c r="Q1785" s="15">
        <f t="shared" si="109"/>
        <v>42115.949976851851</v>
      </c>
      <c r="R1785" s="15">
        <f t="shared" si="110"/>
        <v>42145.949976851851</v>
      </c>
      <c r="S1785">
        <f t="shared" si="112"/>
        <v>2015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8293</v>
      </c>
      <c r="O1786" t="s">
        <v>8294</v>
      </c>
      <c r="P1786">
        <f t="shared" si="111"/>
        <v>60.24</v>
      </c>
      <c r="Q1786" s="15">
        <f t="shared" si="109"/>
        <v>42003.655555555553</v>
      </c>
      <c r="R1786" s="15">
        <f t="shared" si="110"/>
        <v>42035.142361111109</v>
      </c>
      <c r="S1786">
        <f t="shared" si="112"/>
        <v>2014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8293</v>
      </c>
      <c r="O1787" t="s">
        <v>8294</v>
      </c>
      <c r="P1787">
        <f t="shared" si="111"/>
        <v>44.94</v>
      </c>
      <c r="Q1787" s="15">
        <f t="shared" si="109"/>
        <v>41897.134895833333</v>
      </c>
      <c r="R1787" s="15">
        <f t="shared" si="110"/>
        <v>41928</v>
      </c>
      <c r="S1787">
        <f t="shared" si="112"/>
        <v>2014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8293</v>
      </c>
      <c r="O1788" t="s">
        <v>8294</v>
      </c>
      <c r="P1788">
        <f t="shared" si="111"/>
        <v>31.21</v>
      </c>
      <c r="Q1788" s="15">
        <f t="shared" si="109"/>
        <v>41958.550659722227</v>
      </c>
      <c r="R1788" s="15">
        <f t="shared" si="110"/>
        <v>41988.550659722227</v>
      </c>
      <c r="S1788">
        <f t="shared" si="112"/>
        <v>2014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8293</v>
      </c>
      <c r="O1789" t="s">
        <v>8294</v>
      </c>
      <c r="P1789">
        <f t="shared" si="111"/>
        <v>63.88</v>
      </c>
      <c r="Q1789" s="15">
        <f t="shared" si="109"/>
        <v>42068.65552083333</v>
      </c>
      <c r="R1789" s="15">
        <f t="shared" si="110"/>
        <v>42098.613854166666</v>
      </c>
      <c r="S1789">
        <f t="shared" si="112"/>
        <v>2015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8293</v>
      </c>
      <c r="O1790" t="s">
        <v>8294</v>
      </c>
      <c r="P1790">
        <f t="shared" si="111"/>
        <v>19</v>
      </c>
      <c r="Q1790" s="15">
        <f t="shared" si="109"/>
        <v>41913.94840277778</v>
      </c>
      <c r="R1790" s="15">
        <f t="shared" si="110"/>
        <v>41943.94840277778</v>
      </c>
      <c r="S1790">
        <f t="shared" si="112"/>
        <v>2014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8293</v>
      </c>
      <c r="O1791" t="s">
        <v>8294</v>
      </c>
      <c r="P1791">
        <f t="shared" si="111"/>
        <v>10</v>
      </c>
      <c r="Q1791" s="15">
        <f t="shared" si="109"/>
        <v>41956.250034722223</v>
      </c>
      <c r="R1791" s="15">
        <f t="shared" si="110"/>
        <v>42016.250034722223</v>
      </c>
      <c r="S1791">
        <f t="shared" si="112"/>
        <v>2014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8293</v>
      </c>
      <c r="O1792" t="s">
        <v>8294</v>
      </c>
      <c r="P1792">
        <f t="shared" si="111"/>
        <v>109.07</v>
      </c>
      <c r="Q1792" s="15">
        <f t="shared" si="109"/>
        <v>42010.674513888895</v>
      </c>
      <c r="R1792" s="15">
        <f t="shared" si="110"/>
        <v>42040.674513888895</v>
      </c>
      <c r="S1792">
        <f t="shared" si="112"/>
        <v>2015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8293</v>
      </c>
      <c r="O1793" t="s">
        <v>8294</v>
      </c>
      <c r="P1793">
        <f t="shared" si="111"/>
        <v>26.75</v>
      </c>
      <c r="Q1793" s="15">
        <f t="shared" si="109"/>
        <v>41973.740335648152</v>
      </c>
      <c r="R1793" s="15">
        <f t="shared" si="110"/>
        <v>42033.740335648152</v>
      </c>
      <c r="S1793">
        <f t="shared" si="112"/>
        <v>2014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8293</v>
      </c>
      <c r="O1794" t="s">
        <v>8294</v>
      </c>
      <c r="P1794">
        <f t="shared" si="111"/>
        <v>109.94</v>
      </c>
      <c r="Q1794" s="15">
        <f t="shared" ref="Q1794:Q1857" si="113">(((J1794/60)/60)/24+(DATE(1970,1,1)))</f>
        <v>42189.031041666662</v>
      </c>
      <c r="R1794" s="15">
        <f t="shared" ref="R1794:R1857" si="114">(((I1794/60)/60)/24)+DATE(1970,1,1)</f>
        <v>42226.290972222225</v>
      </c>
      <c r="S1794">
        <f t="shared" si="112"/>
        <v>2015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8293</v>
      </c>
      <c r="O1795" t="s">
        <v>8294</v>
      </c>
      <c r="P1795">
        <f t="shared" ref="P1795:P1858" si="115">IFERROR(ROUND(E1795/L1795,2),0)</f>
        <v>20</v>
      </c>
      <c r="Q1795" s="15">
        <f t="shared" si="113"/>
        <v>41940.89166666667</v>
      </c>
      <c r="R1795" s="15">
        <f t="shared" si="114"/>
        <v>41970.933333333334</v>
      </c>
      <c r="S1795">
        <f t="shared" ref="S1795:S1858" si="116">YEAR(Q1795)</f>
        <v>2014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8293</v>
      </c>
      <c r="O1796" t="s">
        <v>8294</v>
      </c>
      <c r="P1796">
        <f t="shared" si="115"/>
        <v>55.39</v>
      </c>
      <c r="Q1796" s="15">
        <f t="shared" si="113"/>
        <v>42011.551180555558</v>
      </c>
      <c r="R1796" s="15">
        <f t="shared" si="114"/>
        <v>42046.551180555558</v>
      </c>
      <c r="S1796">
        <f t="shared" si="116"/>
        <v>2015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8293</v>
      </c>
      <c r="O1797" t="s">
        <v>8294</v>
      </c>
      <c r="P1797">
        <f t="shared" si="115"/>
        <v>133.9</v>
      </c>
      <c r="Q1797" s="15">
        <f t="shared" si="113"/>
        <v>42628.288668981477</v>
      </c>
      <c r="R1797" s="15">
        <f t="shared" si="114"/>
        <v>42657.666666666672</v>
      </c>
      <c r="S1797">
        <f t="shared" si="116"/>
        <v>2016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8293</v>
      </c>
      <c r="O1798" t="s">
        <v>8294</v>
      </c>
      <c r="P1798">
        <f t="shared" si="115"/>
        <v>48.72</v>
      </c>
      <c r="Q1798" s="15">
        <f t="shared" si="113"/>
        <v>42515.439421296294</v>
      </c>
      <c r="R1798" s="15">
        <f t="shared" si="114"/>
        <v>42575.439421296294</v>
      </c>
      <c r="S1798">
        <f t="shared" si="116"/>
        <v>2016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8293</v>
      </c>
      <c r="O1799" t="s">
        <v>8294</v>
      </c>
      <c r="P1799">
        <f t="shared" si="115"/>
        <v>48.25</v>
      </c>
      <c r="Q1799" s="15">
        <f t="shared" si="113"/>
        <v>42689.56931712963</v>
      </c>
      <c r="R1799" s="15">
        <f t="shared" si="114"/>
        <v>42719.56931712963</v>
      </c>
      <c r="S1799">
        <f t="shared" si="116"/>
        <v>2016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8293</v>
      </c>
      <c r="O1800" t="s">
        <v>8294</v>
      </c>
      <c r="P1800">
        <f t="shared" si="115"/>
        <v>58.97</v>
      </c>
      <c r="Q1800" s="15">
        <f t="shared" si="113"/>
        <v>42344.32677083333</v>
      </c>
      <c r="R1800" s="15">
        <f t="shared" si="114"/>
        <v>42404.32677083333</v>
      </c>
      <c r="S1800">
        <f t="shared" si="116"/>
        <v>2015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8293</v>
      </c>
      <c r="O1801" t="s">
        <v>8294</v>
      </c>
      <c r="P1801">
        <f t="shared" si="115"/>
        <v>11.64</v>
      </c>
      <c r="Q1801" s="15">
        <f t="shared" si="113"/>
        <v>41934.842685185184</v>
      </c>
      <c r="R1801" s="15">
        <f t="shared" si="114"/>
        <v>41954.884351851855</v>
      </c>
      <c r="S1801">
        <f t="shared" si="116"/>
        <v>2014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8293</v>
      </c>
      <c r="O1802" t="s">
        <v>8294</v>
      </c>
      <c r="P1802">
        <f t="shared" si="115"/>
        <v>83.72</v>
      </c>
      <c r="Q1802" s="15">
        <f t="shared" si="113"/>
        <v>42623.606134259258</v>
      </c>
      <c r="R1802" s="15">
        <f t="shared" si="114"/>
        <v>42653.606134259258</v>
      </c>
      <c r="S1802">
        <f t="shared" si="116"/>
        <v>2016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8293</v>
      </c>
      <c r="O1803" t="s">
        <v>8294</v>
      </c>
      <c r="P1803">
        <f t="shared" si="115"/>
        <v>63.65</v>
      </c>
      <c r="Q1803" s="15">
        <f t="shared" si="113"/>
        <v>42321.660509259258</v>
      </c>
      <c r="R1803" s="15">
        <f t="shared" si="114"/>
        <v>42353.506944444445</v>
      </c>
      <c r="S1803">
        <f t="shared" si="116"/>
        <v>2015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8293</v>
      </c>
      <c r="O1804" t="s">
        <v>8294</v>
      </c>
      <c r="P1804">
        <f t="shared" si="115"/>
        <v>94.28</v>
      </c>
      <c r="Q1804" s="15">
        <f t="shared" si="113"/>
        <v>42159.47256944445</v>
      </c>
      <c r="R1804" s="15">
        <f t="shared" si="114"/>
        <v>42182.915972222225</v>
      </c>
      <c r="S1804">
        <f t="shared" si="116"/>
        <v>2015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8293</v>
      </c>
      <c r="O1805" t="s">
        <v>8294</v>
      </c>
      <c r="P1805">
        <f t="shared" si="115"/>
        <v>71.87</v>
      </c>
      <c r="Q1805" s="15">
        <f t="shared" si="113"/>
        <v>42018.071550925932</v>
      </c>
      <c r="R1805" s="15">
        <f t="shared" si="114"/>
        <v>42049.071550925932</v>
      </c>
      <c r="S1805">
        <f t="shared" si="116"/>
        <v>2015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8293</v>
      </c>
      <c r="O1806" t="s">
        <v>8294</v>
      </c>
      <c r="P1806">
        <f t="shared" si="115"/>
        <v>104.85</v>
      </c>
      <c r="Q1806" s="15">
        <f t="shared" si="113"/>
        <v>42282.678287037037</v>
      </c>
      <c r="R1806" s="15">
        <f t="shared" si="114"/>
        <v>42322.719953703709</v>
      </c>
      <c r="S1806">
        <f t="shared" si="116"/>
        <v>2015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8293</v>
      </c>
      <c r="O1807" t="s">
        <v>8294</v>
      </c>
      <c r="P1807">
        <f t="shared" si="115"/>
        <v>67.14</v>
      </c>
      <c r="Q1807" s="15">
        <f t="shared" si="113"/>
        <v>42247.803912037038</v>
      </c>
      <c r="R1807" s="15">
        <f t="shared" si="114"/>
        <v>42279.75</v>
      </c>
      <c r="S1807">
        <f t="shared" si="116"/>
        <v>2015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8293</v>
      </c>
      <c r="O1808" t="s">
        <v>8294</v>
      </c>
      <c r="P1808">
        <f t="shared" si="115"/>
        <v>73.88</v>
      </c>
      <c r="Q1808" s="15">
        <f t="shared" si="113"/>
        <v>41877.638298611113</v>
      </c>
      <c r="R1808" s="15">
        <f t="shared" si="114"/>
        <v>41912.638298611113</v>
      </c>
      <c r="S1808">
        <f t="shared" si="116"/>
        <v>2014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8293</v>
      </c>
      <c r="O1809" t="s">
        <v>8294</v>
      </c>
      <c r="P1809">
        <f t="shared" si="115"/>
        <v>69.13</v>
      </c>
      <c r="Q1809" s="15">
        <f t="shared" si="113"/>
        <v>41880.068437499998</v>
      </c>
      <c r="R1809" s="15">
        <f t="shared" si="114"/>
        <v>41910.068437499998</v>
      </c>
      <c r="S1809">
        <f t="shared" si="116"/>
        <v>2014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8293</v>
      </c>
      <c r="O1810" t="s">
        <v>8294</v>
      </c>
      <c r="P1810">
        <f t="shared" si="115"/>
        <v>120.77</v>
      </c>
      <c r="Q1810" s="15">
        <f t="shared" si="113"/>
        <v>42742.680902777778</v>
      </c>
      <c r="R1810" s="15">
        <f t="shared" si="114"/>
        <v>42777.680902777778</v>
      </c>
      <c r="S1810">
        <f t="shared" si="116"/>
        <v>2017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8293</v>
      </c>
      <c r="O1811" t="s">
        <v>8294</v>
      </c>
      <c r="P1811">
        <f t="shared" si="115"/>
        <v>42.22</v>
      </c>
      <c r="Q1811" s="15">
        <f t="shared" si="113"/>
        <v>42029.907858796301</v>
      </c>
      <c r="R1811" s="15">
        <f t="shared" si="114"/>
        <v>42064.907858796301</v>
      </c>
      <c r="S1811">
        <f t="shared" si="116"/>
        <v>2015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8293</v>
      </c>
      <c r="O1812" t="s">
        <v>8294</v>
      </c>
      <c r="P1812">
        <f t="shared" si="115"/>
        <v>7.5</v>
      </c>
      <c r="Q1812" s="15">
        <f t="shared" si="113"/>
        <v>41860.91002314815</v>
      </c>
      <c r="R1812" s="15">
        <f t="shared" si="114"/>
        <v>41872.91002314815</v>
      </c>
      <c r="S1812">
        <f t="shared" si="116"/>
        <v>2014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8293</v>
      </c>
      <c r="O1813" t="s">
        <v>8294</v>
      </c>
      <c r="P1813">
        <f t="shared" si="115"/>
        <v>1.54</v>
      </c>
      <c r="Q1813" s="15">
        <f t="shared" si="113"/>
        <v>41876.433680555558</v>
      </c>
      <c r="R1813" s="15">
        <f t="shared" si="114"/>
        <v>41936.166666666664</v>
      </c>
      <c r="S1813">
        <f t="shared" si="116"/>
        <v>2014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8293</v>
      </c>
      <c r="O1814" t="s">
        <v>8294</v>
      </c>
      <c r="P1814">
        <f t="shared" si="115"/>
        <v>37.61</v>
      </c>
      <c r="Q1814" s="15">
        <f t="shared" si="113"/>
        <v>42524.318703703699</v>
      </c>
      <c r="R1814" s="15">
        <f t="shared" si="114"/>
        <v>42554.318703703699</v>
      </c>
      <c r="S1814">
        <f t="shared" si="116"/>
        <v>2016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8293</v>
      </c>
      <c r="O1815" t="s">
        <v>8294</v>
      </c>
      <c r="P1815">
        <f t="shared" si="115"/>
        <v>0</v>
      </c>
      <c r="Q1815" s="15">
        <f t="shared" si="113"/>
        <v>41829.889027777775</v>
      </c>
      <c r="R1815" s="15">
        <f t="shared" si="114"/>
        <v>41859.889027777775</v>
      </c>
      <c r="S1815">
        <f t="shared" si="116"/>
        <v>2014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8293</v>
      </c>
      <c r="O1816" t="s">
        <v>8294</v>
      </c>
      <c r="P1816">
        <f t="shared" si="115"/>
        <v>42.16</v>
      </c>
      <c r="Q1816" s="15">
        <f t="shared" si="113"/>
        <v>42033.314074074078</v>
      </c>
      <c r="R1816" s="15">
        <f t="shared" si="114"/>
        <v>42063.314074074078</v>
      </c>
      <c r="S1816">
        <f t="shared" si="116"/>
        <v>2015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8293</v>
      </c>
      <c r="O1817" t="s">
        <v>8294</v>
      </c>
      <c r="P1817">
        <f t="shared" si="115"/>
        <v>0</v>
      </c>
      <c r="Q1817" s="15">
        <f t="shared" si="113"/>
        <v>42172.906678240746</v>
      </c>
      <c r="R1817" s="15">
        <f t="shared" si="114"/>
        <v>42186.906678240746</v>
      </c>
      <c r="S1817">
        <f t="shared" si="116"/>
        <v>2015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8293</v>
      </c>
      <c r="O1818" t="s">
        <v>8294</v>
      </c>
      <c r="P1818">
        <f t="shared" si="115"/>
        <v>84.83</v>
      </c>
      <c r="Q1818" s="15">
        <f t="shared" si="113"/>
        <v>42548.876192129625</v>
      </c>
      <c r="R1818" s="15">
        <f t="shared" si="114"/>
        <v>42576.791666666672</v>
      </c>
      <c r="S1818">
        <f t="shared" si="116"/>
        <v>2016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8293</v>
      </c>
      <c r="O1819" t="s">
        <v>8294</v>
      </c>
      <c r="P1819">
        <f t="shared" si="115"/>
        <v>94.19</v>
      </c>
      <c r="Q1819" s="15">
        <f t="shared" si="113"/>
        <v>42705.662118055552</v>
      </c>
      <c r="R1819" s="15">
        <f t="shared" si="114"/>
        <v>42765.290972222225</v>
      </c>
      <c r="S1819">
        <f t="shared" si="116"/>
        <v>2016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8293</v>
      </c>
      <c r="O1820" t="s">
        <v>8294</v>
      </c>
      <c r="P1820">
        <f t="shared" si="115"/>
        <v>0</v>
      </c>
      <c r="Q1820" s="15">
        <f t="shared" si="113"/>
        <v>42067.234375</v>
      </c>
      <c r="R1820" s="15">
        <f t="shared" si="114"/>
        <v>42097.192708333328</v>
      </c>
      <c r="S1820">
        <f t="shared" si="116"/>
        <v>2015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8293</v>
      </c>
      <c r="O1821" t="s">
        <v>8294</v>
      </c>
      <c r="P1821">
        <f t="shared" si="115"/>
        <v>6.25</v>
      </c>
      <c r="Q1821" s="15">
        <f t="shared" si="113"/>
        <v>41820.752268518518</v>
      </c>
      <c r="R1821" s="15">
        <f t="shared" si="114"/>
        <v>41850.752268518518</v>
      </c>
      <c r="S1821">
        <f t="shared" si="116"/>
        <v>2014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8293</v>
      </c>
      <c r="O1822" t="s">
        <v>8294</v>
      </c>
      <c r="P1822">
        <f t="shared" si="115"/>
        <v>213.38</v>
      </c>
      <c r="Q1822" s="15">
        <f t="shared" si="113"/>
        <v>42065.084375000006</v>
      </c>
      <c r="R1822" s="15">
        <f t="shared" si="114"/>
        <v>42095.042708333334</v>
      </c>
      <c r="S1822">
        <f t="shared" si="116"/>
        <v>2015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8280</v>
      </c>
      <c r="O1823" t="s">
        <v>8281</v>
      </c>
      <c r="P1823">
        <f t="shared" si="115"/>
        <v>59.16</v>
      </c>
      <c r="Q1823" s="15">
        <f t="shared" si="113"/>
        <v>40926.319062499999</v>
      </c>
      <c r="R1823" s="15">
        <f t="shared" si="114"/>
        <v>40971.319062499999</v>
      </c>
      <c r="S1823">
        <f t="shared" si="116"/>
        <v>2012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8280</v>
      </c>
      <c r="O1824" t="s">
        <v>8281</v>
      </c>
      <c r="P1824">
        <f t="shared" si="115"/>
        <v>27.27</v>
      </c>
      <c r="Q1824" s="15">
        <f t="shared" si="113"/>
        <v>41634.797013888885</v>
      </c>
      <c r="R1824" s="15">
        <f t="shared" si="114"/>
        <v>41670.792361111111</v>
      </c>
      <c r="S1824">
        <f t="shared" si="116"/>
        <v>2013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8280</v>
      </c>
      <c r="O1825" t="s">
        <v>8281</v>
      </c>
      <c r="P1825">
        <f t="shared" si="115"/>
        <v>24.58</v>
      </c>
      <c r="Q1825" s="15">
        <f t="shared" si="113"/>
        <v>41176.684907407405</v>
      </c>
      <c r="R1825" s="15">
        <f t="shared" si="114"/>
        <v>41206.684907407405</v>
      </c>
      <c r="S1825">
        <f t="shared" si="116"/>
        <v>2012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8280</v>
      </c>
      <c r="O1826" t="s">
        <v>8281</v>
      </c>
      <c r="P1826">
        <f t="shared" si="115"/>
        <v>75.05</v>
      </c>
      <c r="Q1826" s="15">
        <f t="shared" si="113"/>
        <v>41626.916284722225</v>
      </c>
      <c r="R1826" s="15">
        <f t="shared" si="114"/>
        <v>41647.088888888888</v>
      </c>
      <c r="S1826">
        <f t="shared" si="116"/>
        <v>2013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8280</v>
      </c>
      <c r="O1827" t="s">
        <v>8281</v>
      </c>
      <c r="P1827">
        <f t="shared" si="115"/>
        <v>42.02</v>
      </c>
      <c r="Q1827" s="15">
        <f t="shared" si="113"/>
        <v>41443.83452546296</v>
      </c>
      <c r="R1827" s="15">
        <f t="shared" si="114"/>
        <v>41466.83452546296</v>
      </c>
      <c r="S1827">
        <f t="shared" si="116"/>
        <v>2013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8280</v>
      </c>
      <c r="O1828" t="s">
        <v>8281</v>
      </c>
      <c r="P1828">
        <f t="shared" si="115"/>
        <v>53.16</v>
      </c>
      <c r="Q1828" s="15">
        <f t="shared" si="113"/>
        <v>41657.923807870371</v>
      </c>
      <c r="R1828" s="15">
        <f t="shared" si="114"/>
        <v>41687.923807870371</v>
      </c>
      <c r="S1828">
        <f t="shared" si="116"/>
        <v>2014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8280</v>
      </c>
      <c r="O1829" t="s">
        <v>8281</v>
      </c>
      <c r="P1829">
        <f t="shared" si="115"/>
        <v>83.89</v>
      </c>
      <c r="Q1829" s="15">
        <f t="shared" si="113"/>
        <v>40555.325937499998</v>
      </c>
      <c r="R1829" s="15">
        <f t="shared" si="114"/>
        <v>40605.325937499998</v>
      </c>
      <c r="S1829">
        <f t="shared" si="116"/>
        <v>2011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8280</v>
      </c>
      <c r="O1830" t="s">
        <v>8281</v>
      </c>
      <c r="P1830">
        <f t="shared" si="115"/>
        <v>417.33</v>
      </c>
      <c r="Q1830" s="15">
        <f t="shared" si="113"/>
        <v>41736.899652777778</v>
      </c>
      <c r="R1830" s="15">
        <f t="shared" si="114"/>
        <v>41768.916666666664</v>
      </c>
      <c r="S1830">
        <f t="shared" si="116"/>
        <v>2014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8280</v>
      </c>
      <c r="O1831" t="s">
        <v>8281</v>
      </c>
      <c r="P1831">
        <f t="shared" si="115"/>
        <v>75.77</v>
      </c>
      <c r="Q1831" s="15">
        <f t="shared" si="113"/>
        <v>40516.087627314817</v>
      </c>
      <c r="R1831" s="15">
        <f t="shared" si="114"/>
        <v>40564.916666666664</v>
      </c>
      <c r="S1831">
        <f t="shared" si="116"/>
        <v>2010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8280</v>
      </c>
      <c r="O1832" t="s">
        <v>8281</v>
      </c>
      <c r="P1832">
        <f t="shared" si="115"/>
        <v>67.39</v>
      </c>
      <c r="Q1832" s="15">
        <f t="shared" si="113"/>
        <v>41664.684108796297</v>
      </c>
      <c r="R1832" s="15">
        <f t="shared" si="114"/>
        <v>41694.684108796297</v>
      </c>
      <c r="S1832">
        <f t="shared" si="116"/>
        <v>2014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8280</v>
      </c>
      <c r="O1833" t="s">
        <v>8281</v>
      </c>
      <c r="P1833">
        <f t="shared" si="115"/>
        <v>73.569999999999993</v>
      </c>
      <c r="Q1833" s="15">
        <f t="shared" si="113"/>
        <v>41026.996099537035</v>
      </c>
      <c r="R1833" s="15">
        <f t="shared" si="114"/>
        <v>41041.996099537035</v>
      </c>
      <c r="S1833">
        <f t="shared" si="116"/>
        <v>2012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8280</v>
      </c>
      <c r="O1834" t="s">
        <v>8281</v>
      </c>
      <c r="P1834">
        <f t="shared" si="115"/>
        <v>25</v>
      </c>
      <c r="Q1834" s="15">
        <f t="shared" si="113"/>
        <v>40576.539664351854</v>
      </c>
      <c r="R1834" s="15">
        <f t="shared" si="114"/>
        <v>40606.539664351854</v>
      </c>
      <c r="S1834">
        <f t="shared" si="116"/>
        <v>2011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8280</v>
      </c>
      <c r="O1835" t="s">
        <v>8281</v>
      </c>
      <c r="P1835">
        <f t="shared" si="115"/>
        <v>42</v>
      </c>
      <c r="Q1835" s="15">
        <f t="shared" si="113"/>
        <v>41303.044016203705</v>
      </c>
      <c r="R1835" s="15">
        <f t="shared" si="114"/>
        <v>41335.332638888889</v>
      </c>
      <c r="S1835">
        <f t="shared" si="116"/>
        <v>2013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8280</v>
      </c>
      <c r="O1836" t="s">
        <v>8281</v>
      </c>
      <c r="P1836">
        <f t="shared" si="115"/>
        <v>131.16999999999999</v>
      </c>
      <c r="Q1836" s="15">
        <f t="shared" si="113"/>
        <v>41988.964062500003</v>
      </c>
      <c r="R1836" s="15">
        <f t="shared" si="114"/>
        <v>42028.964062500003</v>
      </c>
      <c r="S1836">
        <f t="shared" si="116"/>
        <v>2014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8280</v>
      </c>
      <c r="O1837" t="s">
        <v>8281</v>
      </c>
      <c r="P1837">
        <f t="shared" si="115"/>
        <v>47.27</v>
      </c>
      <c r="Q1837" s="15">
        <f t="shared" si="113"/>
        <v>42430.702210648145</v>
      </c>
      <c r="R1837" s="15">
        <f t="shared" si="114"/>
        <v>42460.660543981481</v>
      </c>
      <c r="S1837">
        <f t="shared" si="116"/>
        <v>2016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8280</v>
      </c>
      <c r="O1838" t="s">
        <v>8281</v>
      </c>
      <c r="P1838">
        <f t="shared" si="115"/>
        <v>182.13</v>
      </c>
      <c r="Q1838" s="15">
        <f t="shared" si="113"/>
        <v>41305.809363425928</v>
      </c>
      <c r="R1838" s="15">
        <f t="shared" si="114"/>
        <v>41322.809363425928</v>
      </c>
      <c r="S1838">
        <f t="shared" si="116"/>
        <v>2013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8280</v>
      </c>
      <c r="O1839" t="s">
        <v>8281</v>
      </c>
      <c r="P1839">
        <f t="shared" si="115"/>
        <v>61.37</v>
      </c>
      <c r="Q1839" s="15">
        <f t="shared" si="113"/>
        <v>40926.047858796301</v>
      </c>
      <c r="R1839" s="15">
        <f t="shared" si="114"/>
        <v>40986.006192129629</v>
      </c>
      <c r="S1839">
        <f t="shared" si="116"/>
        <v>2012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8280</v>
      </c>
      <c r="O1840" t="s">
        <v>8281</v>
      </c>
      <c r="P1840">
        <f t="shared" si="115"/>
        <v>35.770000000000003</v>
      </c>
      <c r="Q1840" s="15">
        <f t="shared" si="113"/>
        <v>40788.786539351851</v>
      </c>
      <c r="R1840" s="15">
        <f t="shared" si="114"/>
        <v>40817.125</v>
      </c>
      <c r="S1840">
        <f t="shared" si="116"/>
        <v>2011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8280</v>
      </c>
      <c r="O1841" t="s">
        <v>8281</v>
      </c>
      <c r="P1841">
        <f t="shared" si="115"/>
        <v>45.62</v>
      </c>
      <c r="Q1841" s="15">
        <f t="shared" si="113"/>
        <v>42614.722013888888</v>
      </c>
      <c r="R1841" s="15">
        <f t="shared" si="114"/>
        <v>42644.722013888888</v>
      </c>
      <c r="S1841">
        <f t="shared" si="116"/>
        <v>2016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8280</v>
      </c>
      <c r="O1842" t="s">
        <v>8281</v>
      </c>
      <c r="P1842">
        <f t="shared" si="115"/>
        <v>75.38</v>
      </c>
      <c r="Q1842" s="15">
        <f t="shared" si="113"/>
        <v>41382.096180555556</v>
      </c>
      <c r="R1842" s="15">
        <f t="shared" si="114"/>
        <v>41401.207638888889</v>
      </c>
      <c r="S1842">
        <f t="shared" si="116"/>
        <v>2013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8280</v>
      </c>
      <c r="O1843" t="s">
        <v>8281</v>
      </c>
      <c r="P1843">
        <f t="shared" si="115"/>
        <v>50.88</v>
      </c>
      <c r="Q1843" s="15">
        <f t="shared" si="113"/>
        <v>41745.84542824074</v>
      </c>
      <c r="R1843" s="15">
        <f t="shared" si="114"/>
        <v>41779.207638888889</v>
      </c>
      <c r="S1843">
        <f t="shared" si="116"/>
        <v>2014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8280</v>
      </c>
      <c r="O1844" t="s">
        <v>8281</v>
      </c>
      <c r="P1844">
        <f t="shared" si="115"/>
        <v>119.29</v>
      </c>
      <c r="Q1844" s="15">
        <f t="shared" si="113"/>
        <v>42031.631724537037</v>
      </c>
      <c r="R1844" s="15">
        <f t="shared" si="114"/>
        <v>42065.249305555553</v>
      </c>
      <c r="S1844">
        <f t="shared" si="116"/>
        <v>2015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8280</v>
      </c>
      <c r="O1845" t="s">
        <v>8281</v>
      </c>
      <c r="P1845">
        <f t="shared" si="115"/>
        <v>92.54</v>
      </c>
      <c r="Q1845" s="15">
        <f t="shared" si="113"/>
        <v>40564.994837962964</v>
      </c>
      <c r="R1845" s="15">
        <f t="shared" si="114"/>
        <v>40594.994837962964</v>
      </c>
      <c r="S1845">
        <f t="shared" si="116"/>
        <v>2011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8280</v>
      </c>
      <c r="O1846" t="s">
        <v>8281</v>
      </c>
      <c r="P1846">
        <f t="shared" si="115"/>
        <v>76.05</v>
      </c>
      <c r="Q1846" s="15">
        <f t="shared" si="113"/>
        <v>40666.973541666666</v>
      </c>
      <c r="R1846" s="15">
        <f t="shared" si="114"/>
        <v>40705.125</v>
      </c>
      <c r="S1846">
        <f t="shared" si="116"/>
        <v>2011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8280</v>
      </c>
      <c r="O1847" t="s">
        <v>8281</v>
      </c>
      <c r="P1847">
        <f t="shared" si="115"/>
        <v>52.63</v>
      </c>
      <c r="Q1847" s="15">
        <f t="shared" si="113"/>
        <v>42523.333310185189</v>
      </c>
      <c r="R1847" s="15">
        <f t="shared" si="114"/>
        <v>42538.204861111109</v>
      </c>
      <c r="S1847">
        <f t="shared" si="116"/>
        <v>2016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8280</v>
      </c>
      <c r="O1848" t="s">
        <v>8281</v>
      </c>
      <c r="P1848">
        <f t="shared" si="115"/>
        <v>98.99</v>
      </c>
      <c r="Q1848" s="15">
        <f t="shared" si="113"/>
        <v>41228.650196759263</v>
      </c>
      <c r="R1848" s="15">
        <f t="shared" si="114"/>
        <v>41258.650196759263</v>
      </c>
      <c r="S1848">
        <f t="shared" si="116"/>
        <v>2012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8280</v>
      </c>
      <c r="O1849" t="s">
        <v>8281</v>
      </c>
      <c r="P1849">
        <f t="shared" si="115"/>
        <v>79.53</v>
      </c>
      <c r="Q1849" s="15">
        <f t="shared" si="113"/>
        <v>42094.236481481479</v>
      </c>
      <c r="R1849" s="15">
        <f t="shared" si="114"/>
        <v>42115.236481481479</v>
      </c>
      <c r="S1849">
        <f t="shared" si="116"/>
        <v>2015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8280</v>
      </c>
      <c r="O1850" t="s">
        <v>8281</v>
      </c>
      <c r="P1850">
        <f t="shared" si="115"/>
        <v>134.21</v>
      </c>
      <c r="Q1850" s="15">
        <f t="shared" si="113"/>
        <v>40691.788055555553</v>
      </c>
      <c r="R1850" s="15">
        <f t="shared" si="114"/>
        <v>40755.290972222225</v>
      </c>
      <c r="S1850">
        <f t="shared" si="116"/>
        <v>2011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8280</v>
      </c>
      <c r="O1851" t="s">
        <v>8281</v>
      </c>
      <c r="P1851">
        <f t="shared" si="115"/>
        <v>37.630000000000003</v>
      </c>
      <c r="Q1851" s="15">
        <f t="shared" si="113"/>
        <v>41169.845590277779</v>
      </c>
      <c r="R1851" s="15">
        <f t="shared" si="114"/>
        <v>41199.845590277779</v>
      </c>
      <c r="S1851">
        <f t="shared" si="116"/>
        <v>2012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8280</v>
      </c>
      <c r="O1852" t="s">
        <v>8281</v>
      </c>
      <c r="P1852">
        <f t="shared" si="115"/>
        <v>51.04</v>
      </c>
      <c r="Q1852" s="15">
        <f t="shared" si="113"/>
        <v>41800.959490740745</v>
      </c>
      <c r="R1852" s="15">
        <f t="shared" si="114"/>
        <v>41830.959490740745</v>
      </c>
      <c r="S1852">
        <f t="shared" si="116"/>
        <v>2014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8280</v>
      </c>
      <c r="O1853" t="s">
        <v>8281</v>
      </c>
      <c r="P1853">
        <f t="shared" si="115"/>
        <v>50.04</v>
      </c>
      <c r="Q1853" s="15">
        <f t="shared" si="113"/>
        <v>41827.906689814816</v>
      </c>
      <c r="R1853" s="15">
        <f t="shared" si="114"/>
        <v>41848.041666666664</v>
      </c>
      <c r="S1853">
        <f t="shared" si="116"/>
        <v>2014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8280</v>
      </c>
      <c r="O1854" t="s">
        <v>8281</v>
      </c>
      <c r="P1854">
        <f t="shared" si="115"/>
        <v>133.93</v>
      </c>
      <c r="Q1854" s="15">
        <f t="shared" si="113"/>
        <v>42081.77143518519</v>
      </c>
      <c r="R1854" s="15">
        <f t="shared" si="114"/>
        <v>42119</v>
      </c>
      <c r="S1854">
        <f t="shared" si="116"/>
        <v>2015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8280</v>
      </c>
      <c r="O1855" t="s">
        <v>8281</v>
      </c>
      <c r="P1855">
        <f t="shared" si="115"/>
        <v>58.21</v>
      </c>
      <c r="Q1855" s="15">
        <f t="shared" si="113"/>
        <v>41177.060381944444</v>
      </c>
      <c r="R1855" s="15">
        <f t="shared" si="114"/>
        <v>41227.102048611108</v>
      </c>
      <c r="S1855">
        <f t="shared" si="116"/>
        <v>2012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8280</v>
      </c>
      <c r="O1856" t="s">
        <v>8281</v>
      </c>
      <c r="P1856">
        <f t="shared" si="115"/>
        <v>88.04</v>
      </c>
      <c r="Q1856" s="15">
        <f t="shared" si="113"/>
        <v>41388.021261574075</v>
      </c>
      <c r="R1856" s="15">
        <f t="shared" si="114"/>
        <v>41418.021261574075</v>
      </c>
      <c r="S1856">
        <f t="shared" si="116"/>
        <v>2013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8280</v>
      </c>
      <c r="O1857" t="s">
        <v>8281</v>
      </c>
      <c r="P1857">
        <f t="shared" si="115"/>
        <v>70.58</v>
      </c>
      <c r="Q1857" s="15">
        <f t="shared" si="113"/>
        <v>41600.538657407407</v>
      </c>
      <c r="R1857" s="15">
        <f t="shared" si="114"/>
        <v>41645.538657407407</v>
      </c>
      <c r="S1857">
        <f t="shared" si="116"/>
        <v>2013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8280</v>
      </c>
      <c r="O1858" t="s">
        <v>8281</v>
      </c>
      <c r="P1858">
        <f t="shared" si="115"/>
        <v>53.29</v>
      </c>
      <c r="Q1858" s="15">
        <f t="shared" ref="Q1858:Q1921" si="117">(((J1858/60)/60)/24+(DATE(1970,1,1)))</f>
        <v>41817.854999999996</v>
      </c>
      <c r="R1858" s="15">
        <f t="shared" ref="R1858:R1921" si="118">(((I1858/60)/60)/24)+DATE(1970,1,1)</f>
        <v>41838.854999999996</v>
      </c>
      <c r="S1858">
        <f t="shared" si="116"/>
        <v>2014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8280</v>
      </c>
      <c r="O1859" t="s">
        <v>8281</v>
      </c>
      <c r="P1859">
        <f t="shared" ref="P1859:P1922" si="119">IFERROR(ROUND(E1859/L1859,2),0)</f>
        <v>136.36000000000001</v>
      </c>
      <c r="Q1859" s="15">
        <f t="shared" si="117"/>
        <v>41864.76866898148</v>
      </c>
      <c r="R1859" s="15">
        <f t="shared" si="118"/>
        <v>41894.76866898148</v>
      </c>
      <c r="S1859">
        <f t="shared" ref="S1859:S1922" si="120">YEAR(Q1859)</f>
        <v>2014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8280</v>
      </c>
      <c r="O1860" t="s">
        <v>8281</v>
      </c>
      <c r="P1860">
        <f t="shared" si="119"/>
        <v>40.549999999999997</v>
      </c>
      <c r="Q1860" s="15">
        <f t="shared" si="117"/>
        <v>40833.200474537036</v>
      </c>
      <c r="R1860" s="15">
        <f t="shared" si="118"/>
        <v>40893.242141203707</v>
      </c>
      <c r="S1860">
        <f t="shared" si="120"/>
        <v>2011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8280</v>
      </c>
      <c r="O1861" t="s">
        <v>8281</v>
      </c>
      <c r="P1861">
        <f t="shared" si="119"/>
        <v>70.63</v>
      </c>
      <c r="Q1861" s="15">
        <f t="shared" si="117"/>
        <v>40778.770011574074</v>
      </c>
      <c r="R1861" s="15">
        <f t="shared" si="118"/>
        <v>40808.770011574074</v>
      </c>
      <c r="S1861">
        <f t="shared" si="120"/>
        <v>2011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8280</v>
      </c>
      <c r="O1862" t="s">
        <v>8281</v>
      </c>
      <c r="P1862">
        <f t="shared" si="119"/>
        <v>52.68</v>
      </c>
      <c r="Q1862" s="15">
        <f t="shared" si="117"/>
        <v>41655.709305555552</v>
      </c>
      <c r="R1862" s="15">
        <f t="shared" si="118"/>
        <v>41676.709305555552</v>
      </c>
      <c r="S1862">
        <f t="shared" si="120"/>
        <v>2014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8288</v>
      </c>
      <c r="O1863" t="s">
        <v>8290</v>
      </c>
      <c r="P1863">
        <f t="shared" si="119"/>
        <v>0</v>
      </c>
      <c r="Q1863" s="15">
        <f t="shared" si="117"/>
        <v>42000.300243055557</v>
      </c>
      <c r="R1863" s="15">
        <f t="shared" si="118"/>
        <v>42030.300243055557</v>
      </c>
      <c r="S1863">
        <f t="shared" si="120"/>
        <v>2014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8288</v>
      </c>
      <c r="O1864" t="s">
        <v>8290</v>
      </c>
      <c r="P1864">
        <f t="shared" si="119"/>
        <v>90.94</v>
      </c>
      <c r="Q1864" s="15">
        <f t="shared" si="117"/>
        <v>42755.492754629624</v>
      </c>
      <c r="R1864" s="15">
        <f t="shared" si="118"/>
        <v>42802.3125</v>
      </c>
      <c r="S1864">
        <f t="shared" si="120"/>
        <v>2017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8288</v>
      </c>
      <c r="O1865" t="s">
        <v>8290</v>
      </c>
      <c r="P1865">
        <f t="shared" si="119"/>
        <v>5</v>
      </c>
      <c r="Q1865" s="15">
        <f t="shared" si="117"/>
        <v>41772.797280092593</v>
      </c>
      <c r="R1865" s="15">
        <f t="shared" si="118"/>
        <v>41802.797280092593</v>
      </c>
      <c r="S1865">
        <f t="shared" si="120"/>
        <v>2014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8288</v>
      </c>
      <c r="O1866" t="s">
        <v>8290</v>
      </c>
      <c r="P1866">
        <f t="shared" si="119"/>
        <v>58.08</v>
      </c>
      <c r="Q1866" s="15">
        <f t="shared" si="117"/>
        <v>41733.716435185182</v>
      </c>
      <c r="R1866" s="15">
        <f t="shared" si="118"/>
        <v>41763.716435185182</v>
      </c>
      <c r="S1866">
        <f t="shared" si="120"/>
        <v>2014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8288</v>
      </c>
      <c r="O1867" t="s">
        <v>8290</v>
      </c>
      <c r="P1867">
        <f t="shared" si="119"/>
        <v>2</v>
      </c>
      <c r="Q1867" s="15">
        <f t="shared" si="117"/>
        <v>42645.367442129631</v>
      </c>
      <c r="R1867" s="15">
        <f t="shared" si="118"/>
        <v>42680.409108796302</v>
      </c>
      <c r="S1867">
        <f t="shared" si="120"/>
        <v>2016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8288</v>
      </c>
      <c r="O1868" t="s">
        <v>8290</v>
      </c>
      <c r="P1868">
        <f t="shared" si="119"/>
        <v>62.5</v>
      </c>
      <c r="Q1868" s="15">
        <f t="shared" si="117"/>
        <v>42742.246493055558</v>
      </c>
      <c r="R1868" s="15">
        <f t="shared" si="118"/>
        <v>42795.166666666672</v>
      </c>
      <c r="S1868">
        <f t="shared" si="120"/>
        <v>2017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8288</v>
      </c>
      <c r="O1869" t="s">
        <v>8290</v>
      </c>
      <c r="P1869">
        <f t="shared" si="119"/>
        <v>10</v>
      </c>
      <c r="Q1869" s="15">
        <f t="shared" si="117"/>
        <v>42649.924907407403</v>
      </c>
      <c r="R1869" s="15">
        <f t="shared" si="118"/>
        <v>42679.924907407403</v>
      </c>
      <c r="S1869">
        <f t="shared" si="120"/>
        <v>2016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8288</v>
      </c>
      <c r="O1870" t="s">
        <v>8290</v>
      </c>
      <c r="P1870">
        <f t="shared" si="119"/>
        <v>71.59</v>
      </c>
      <c r="Q1870" s="15">
        <f t="shared" si="117"/>
        <v>42328.779224537036</v>
      </c>
      <c r="R1870" s="15">
        <f t="shared" si="118"/>
        <v>42353.332638888889</v>
      </c>
      <c r="S1870">
        <f t="shared" si="120"/>
        <v>2015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8288</v>
      </c>
      <c r="O1871" t="s">
        <v>8290</v>
      </c>
      <c r="P1871">
        <f t="shared" si="119"/>
        <v>0</v>
      </c>
      <c r="Q1871" s="15">
        <f t="shared" si="117"/>
        <v>42709.002881944441</v>
      </c>
      <c r="R1871" s="15">
        <f t="shared" si="118"/>
        <v>42739.002881944441</v>
      </c>
      <c r="S1871">
        <f t="shared" si="120"/>
        <v>2016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8288</v>
      </c>
      <c r="O1872" t="s">
        <v>8290</v>
      </c>
      <c r="P1872">
        <f t="shared" si="119"/>
        <v>32.82</v>
      </c>
      <c r="Q1872" s="15">
        <f t="shared" si="117"/>
        <v>42371.355729166666</v>
      </c>
      <c r="R1872" s="15">
        <f t="shared" si="118"/>
        <v>42400.178472222222</v>
      </c>
      <c r="S1872">
        <f t="shared" si="120"/>
        <v>2016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8288</v>
      </c>
      <c r="O1873" t="s">
        <v>8290</v>
      </c>
      <c r="P1873">
        <f t="shared" si="119"/>
        <v>49.12</v>
      </c>
      <c r="Q1873" s="15">
        <f t="shared" si="117"/>
        <v>41923.783576388887</v>
      </c>
      <c r="R1873" s="15">
        <f t="shared" si="118"/>
        <v>41963.825243055559</v>
      </c>
      <c r="S1873">
        <f t="shared" si="120"/>
        <v>2014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8288</v>
      </c>
      <c r="O1874" t="s">
        <v>8290</v>
      </c>
      <c r="P1874">
        <f t="shared" si="119"/>
        <v>16.309999999999999</v>
      </c>
      <c r="Q1874" s="15">
        <f t="shared" si="117"/>
        <v>42155.129652777774</v>
      </c>
      <c r="R1874" s="15">
        <f t="shared" si="118"/>
        <v>42185.129652777774</v>
      </c>
      <c r="S1874">
        <f t="shared" si="120"/>
        <v>2015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8288</v>
      </c>
      <c r="O1875" t="s">
        <v>8290</v>
      </c>
      <c r="P1875">
        <f t="shared" si="119"/>
        <v>18</v>
      </c>
      <c r="Q1875" s="15">
        <f t="shared" si="117"/>
        <v>42164.615856481483</v>
      </c>
      <c r="R1875" s="15">
        <f t="shared" si="118"/>
        <v>42193.697916666672</v>
      </c>
      <c r="S1875">
        <f t="shared" si="120"/>
        <v>2015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8288</v>
      </c>
      <c r="O1876" t="s">
        <v>8290</v>
      </c>
      <c r="P1876">
        <f t="shared" si="119"/>
        <v>13</v>
      </c>
      <c r="Q1876" s="15">
        <f t="shared" si="117"/>
        <v>42529.969131944439</v>
      </c>
      <c r="R1876" s="15">
        <f t="shared" si="118"/>
        <v>42549.969131944439</v>
      </c>
      <c r="S1876">
        <f t="shared" si="120"/>
        <v>2016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8288</v>
      </c>
      <c r="O1877" t="s">
        <v>8290</v>
      </c>
      <c r="P1877">
        <f t="shared" si="119"/>
        <v>17</v>
      </c>
      <c r="Q1877" s="15">
        <f t="shared" si="117"/>
        <v>42528.899398148147</v>
      </c>
      <c r="R1877" s="15">
        <f t="shared" si="118"/>
        <v>42588.899398148147</v>
      </c>
      <c r="S1877">
        <f t="shared" si="120"/>
        <v>2016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8288</v>
      </c>
      <c r="O1878" t="s">
        <v>8290</v>
      </c>
      <c r="P1878">
        <f t="shared" si="119"/>
        <v>0</v>
      </c>
      <c r="Q1878" s="15">
        <f t="shared" si="117"/>
        <v>41776.284780092588</v>
      </c>
      <c r="R1878" s="15">
        <f t="shared" si="118"/>
        <v>41806.284780092588</v>
      </c>
      <c r="S1878">
        <f t="shared" si="120"/>
        <v>2014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8288</v>
      </c>
      <c r="O1879" t="s">
        <v>8290</v>
      </c>
      <c r="P1879">
        <f t="shared" si="119"/>
        <v>0</v>
      </c>
      <c r="Q1879" s="15">
        <f t="shared" si="117"/>
        <v>42035.029224537036</v>
      </c>
      <c r="R1879" s="15">
        <f t="shared" si="118"/>
        <v>42064.029224537036</v>
      </c>
      <c r="S1879">
        <f t="shared" si="120"/>
        <v>2015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8288</v>
      </c>
      <c r="O1880" t="s">
        <v>8290</v>
      </c>
      <c r="P1880">
        <f t="shared" si="119"/>
        <v>0</v>
      </c>
      <c r="Q1880" s="15">
        <f t="shared" si="117"/>
        <v>41773.008738425924</v>
      </c>
      <c r="R1880" s="15">
        <f t="shared" si="118"/>
        <v>41803.008738425924</v>
      </c>
      <c r="S1880">
        <f t="shared" si="120"/>
        <v>2014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8288</v>
      </c>
      <c r="O1881" t="s">
        <v>8290</v>
      </c>
      <c r="P1881">
        <f t="shared" si="119"/>
        <v>3</v>
      </c>
      <c r="Q1881" s="15">
        <f t="shared" si="117"/>
        <v>42413.649641203709</v>
      </c>
      <c r="R1881" s="15">
        <f t="shared" si="118"/>
        <v>42443.607974537037</v>
      </c>
      <c r="S1881">
        <f t="shared" si="120"/>
        <v>2016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8288</v>
      </c>
      <c r="O1882" t="s">
        <v>8290</v>
      </c>
      <c r="P1882">
        <f t="shared" si="119"/>
        <v>41.83</v>
      </c>
      <c r="Q1882" s="15">
        <f t="shared" si="117"/>
        <v>42430.566898148143</v>
      </c>
      <c r="R1882" s="15">
        <f t="shared" si="118"/>
        <v>42459.525231481486</v>
      </c>
      <c r="S1882">
        <f t="shared" si="120"/>
        <v>2016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8280</v>
      </c>
      <c r="O1883" t="s">
        <v>8284</v>
      </c>
      <c r="P1883">
        <f t="shared" si="119"/>
        <v>49.34</v>
      </c>
      <c r="Q1883" s="15">
        <f t="shared" si="117"/>
        <v>42043.152650462958</v>
      </c>
      <c r="R1883" s="15">
        <f t="shared" si="118"/>
        <v>42073.110983796301</v>
      </c>
      <c r="S1883">
        <f t="shared" si="120"/>
        <v>2015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8280</v>
      </c>
      <c r="O1884" t="s">
        <v>8284</v>
      </c>
      <c r="P1884">
        <f t="shared" si="119"/>
        <v>41.73</v>
      </c>
      <c r="Q1884" s="15">
        <f t="shared" si="117"/>
        <v>41067.949212962965</v>
      </c>
      <c r="R1884" s="15">
        <f t="shared" si="118"/>
        <v>41100.991666666669</v>
      </c>
      <c r="S1884">
        <f t="shared" si="120"/>
        <v>2012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8280</v>
      </c>
      <c r="O1885" t="s">
        <v>8284</v>
      </c>
      <c r="P1885">
        <f t="shared" si="119"/>
        <v>32.72</v>
      </c>
      <c r="Q1885" s="15">
        <f t="shared" si="117"/>
        <v>40977.948009259257</v>
      </c>
      <c r="R1885" s="15">
        <f t="shared" si="118"/>
        <v>41007.906342592592</v>
      </c>
      <c r="S1885">
        <f t="shared" si="120"/>
        <v>2012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8280</v>
      </c>
      <c r="O1886" t="s">
        <v>8284</v>
      </c>
      <c r="P1886">
        <f t="shared" si="119"/>
        <v>51.96</v>
      </c>
      <c r="Q1886" s="15">
        <f t="shared" si="117"/>
        <v>41205.198321759257</v>
      </c>
      <c r="R1886" s="15">
        <f t="shared" si="118"/>
        <v>41240.5</v>
      </c>
      <c r="S1886">
        <f t="shared" si="120"/>
        <v>2012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8280</v>
      </c>
      <c r="O1887" t="s">
        <v>8284</v>
      </c>
      <c r="P1887">
        <f t="shared" si="119"/>
        <v>50.69</v>
      </c>
      <c r="Q1887" s="15">
        <f t="shared" si="117"/>
        <v>41099.093865740739</v>
      </c>
      <c r="R1887" s="15">
        <f t="shared" si="118"/>
        <v>41131.916666666664</v>
      </c>
      <c r="S1887">
        <f t="shared" si="120"/>
        <v>2012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8280</v>
      </c>
      <c r="O1888" t="s">
        <v>8284</v>
      </c>
      <c r="P1888">
        <f t="shared" si="119"/>
        <v>42.24</v>
      </c>
      <c r="Q1888" s="15">
        <f t="shared" si="117"/>
        <v>41925.906689814816</v>
      </c>
      <c r="R1888" s="15">
        <f t="shared" si="118"/>
        <v>41955.94835648148</v>
      </c>
      <c r="S1888">
        <f t="shared" si="120"/>
        <v>2014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8280</v>
      </c>
      <c r="O1889" t="s">
        <v>8284</v>
      </c>
      <c r="P1889">
        <f t="shared" si="119"/>
        <v>416.88</v>
      </c>
      <c r="Q1889" s="15">
        <f t="shared" si="117"/>
        <v>42323.800138888888</v>
      </c>
      <c r="R1889" s="15">
        <f t="shared" si="118"/>
        <v>42341.895833333328</v>
      </c>
      <c r="S1889">
        <f t="shared" si="120"/>
        <v>2015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8280</v>
      </c>
      <c r="O1890" t="s">
        <v>8284</v>
      </c>
      <c r="P1890">
        <f t="shared" si="119"/>
        <v>46.65</v>
      </c>
      <c r="Q1890" s="15">
        <f t="shared" si="117"/>
        <v>40299.239953703705</v>
      </c>
      <c r="R1890" s="15">
        <f t="shared" si="118"/>
        <v>40330.207638888889</v>
      </c>
      <c r="S1890">
        <f t="shared" si="120"/>
        <v>2010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8280</v>
      </c>
      <c r="O1891" t="s">
        <v>8284</v>
      </c>
      <c r="P1891">
        <f t="shared" si="119"/>
        <v>48.45</v>
      </c>
      <c r="Q1891" s="15">
        <f t="shared" si="117"/>
        <v>41299.793356481481</v>
      </c>
      <c r="R1891" s="15">
        <f t="shared" si="118"/>
        <v>41344.751689814817</v>
      </c>
      <c r="S1891">
        <f t="shared" si="120"/>
        <v>2013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8280</v>
      </c>
      <c r="O1892" t="s">
        <v>8284</v>
      </c>
      <c r="P1892">
        <f t="shared" si="119"/>
        <v>70.53</v>
      </c>
      <c r="Q1892" s="15">
        <f t="shared" si="117"/>
        <v>41228.786203703705</v>
      </c>
      <c r="R1892" s="15">
        <f t="shared" si="118"/>
        <v>41258.786203703705</v>
      </c>
      <c r="S1892">
        <f t="shared" si="120"/>
        <v>2012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8280</v>
      </c>
      <c r="O1893" t="s">
        <v>8284</v>
      </c>
      <c r="P1893">
        <f t="shared" si="119"/>
        <v>87.96</v>
      </c>
      <c r="Q1893" s="15">
        <f t="shared" si="117"/>
        <v>40335.798078703701</v>
      </c>
      <c r="R1893" s="15">
        <f t="shared" si="118"/>
        <v>40381.25</v>
      </c>
      <c r="S1893">
        <f t="shared" si="120"/>
        <v>2010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8280</v>
      </c>
      <c r="O1894" t="s">
        <v>8284</v>
      </c>
      <c r="P1894">
        <f t="shared" si="119"/>
        <v>26.27</v>
      </c>
      <c r="Q1894" s="15">
        <f t="shared" si="117"/>
        <v>40671.637511574074</v>
      </c>
      <c r="R1894" s="15">
        <f t="shared" si="118"/>
        <v>40701.637511574074</v>
      </c>
      <c r="S1894">
        <f t="shared" si="120"/>
        <v>2011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8280</v>
      </c>
      <c r="O1895" t="s">
        <v>8284</v>
      </c>
      <c r="P1895">
        <f t="shared" si="119"/>
        <v>57.78</v>
      </c>
      <c r="Q1895" s="15">
        <f t="shared" si="117"/>
        <v>40632.94195601852</v>
      </c>
      <c r="R1895" s="15">
        <f t="shared" si="118"/>
        <v>40649.165972222225</v>
      </c>
      <c r="S1895">
        <f t="shared" si="120"/>
        <v>2011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8280</v>
      </c>
      <c r="O1896" t="s">
        <v>8284</v>
      </c>
      <c r="P1896">
        <f t="shared" si="119"/>
        <v>57.25</v>
      </c>
      <c r="Q1896" s="15">
        <f t="shared" si="117"/>
        <v>40920.904895833337</v>
      </c>
      <c r="R1896" s="15">
        <f t="shared" si="118"/>
        <v>40951.904895833337</v>
      </c>
      <c r="S1896">
        <f t="shared" si="120"/>
        <v>2012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8280</v>
      </c>
      <c r="O1897" t="s">
        <v>8284</v>
      </c>
      <c r="P1897">
        <f t="shared" si="119"/>
        <v>196.34</v>
      </c>
      <c r="Q1897" s="15">
        <f t="shared" si="117"/>
        <v>42267.746782407412</v>
      </c>
      <c r="R1897" s="15">
        <f t="shared" si="118"/>
        <v>42297.746782407412</v>
      </c>
      <c r="S1897">
        <f t="shared" si="120"/>
        <v>2015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8280</v>
      </c>
      <c r="O1898" t="s">
        <v>8284</v>
      </c>
      <c r="P1898">
        <f t="shared" si="119"/>
        <v>43</v>
      </c>
      <c r="Q1898" s="15">
        <f t="shared" si="117"/>
        <v>40981.710243055553</v>
      </c>
      <c r="R1898" s="15">
        <f t="shared" si="118"/>
        <v>41011.710243055553</v>
      </c>
      <c r="S1898">
        <f t="shared" si="120"/>
        <v>2012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8280</v>
      </c>
      <c r="O1899" t="s">
        <v>8284</v>
      </c>
      <c r="P1899">
        <f t="shared" si="119"/>
        <v>35.549999999999997</v>
      </c>
      <c r="Q1899" s="15">
        <f t="shared" si="117"/>
        <v>41680.583402777782</v>
      </c>
      <c r="R1899" s="15">
        <f t="shared" si="118"/>
        <v>41702.875</v>
      </c>
      <c r="S1899">
        <f t="shared" si="120"/>
        <v>2014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8280</v>
      </c>
      <c r="O1900" t="s">
        <v>8284</v>
      </c>
      <c r="P1900">
        <f t="shared" si="119"/>
        <v>68.81</v>
      </c>
      <c r="Q1900" s="15">
        <f t="shared" si="117"/>
        <v>42366.192974537036</v>
      </c>
      <c r="R1900" s="15">
        <f t="shared" si="118"/>
        <v>42401.75</v>
      </c>
      <c r="S1900">
        <f t="shared" si="120"/>
        <v>2015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8280</v>
      </c>
      <c r="O1901" t="s">
        <v>8284</v>
      </c>
      <c r="P1901">
        <f t="shared" si="119"/>
        <v>28.57</v>
      </c>
      <c r="Q1901" s="15">
        <f t="shared" si="117"/>
        <v>42058.941736111112</v>
      </c>
      <c r="R1901" s="15">
        <f t="shared" si="118"/>
        <v>42088.90006944444</v>
      </c>
      <c r="S1901">
        <f t="shared" si="120"/>
        <v>2015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8280</v>
      </c>
      <c r="O1902" t="s">
        <v>8284</v>
      </c>
      <c r="P1902">
        <f t="shared" si="119"/>
        <v>50.63</v>
      </c>
      <c r="Q1902" s="15">
        <f t="shared" si="117"/>
        <v>41160.871886574074</v>
      </c>
      <c r="R1902" s="15">
        <f t="shared" si="118"/>
        <v>41188.415972222225</v>
      </c>
      <c r="S1902">
        <f t="shared" si="120"/>
        <v>2012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8274</v>
      </c>
      <c r="O1903" t="s">
        <v>8303</v>
      </c>
      <c r="P1903">
        <f t="shared" si="119"/>
        <v>106.8</v>
      </c>
      <c r="Q1903" s="15">
        <f t="shared" si="117"/>
        <v>42116.54315972222</v>
      </c>
      <c r="R1903" s="15">
        <f t="shared" si="118"/>
        <v>42146.541666666672</v>
      </c>
      <c r="S1903">
        <f t="shared" si="120"/>
        <v>2015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8274</v>
      </c>
      <c r="O1904" t="s">
        <v>8303</v>
      </c>
      <c r="P1904">
        <f t="shared" si="119"/>
        <v>4</v>
      </c>
      <c r="Q1904" s="15">
        <f t="shared" si="117"/>
        <v>42037.789895833332</v>
      </c>
      <c r="R1904" s="15">
        <f t="shared" si="118"/>
        <v>42067.789895833332</v>
      </c>
      <c r="S1904">
        <f t="shared" si="120"/>
        <v>2015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8274</v>
      </c>
      <c r="O1905" t="s">
        <v>8303</v>
      </c>
      <c r="P1905">
        <f t="shared" si="119"/>
        <v>34.1</v>
      </c>
      <c r="Q1905" s="15">
        <f t="shared" si="117"/>
        <v>42702.770729166667</v>
      </c>
      <c r="R1905" s="15">
        <f t="shared" si="118"/>
        <v>42762.770729166667</v>
      </c>
      <c r="S1905">
        <f t="shared" si="120"/>
        <v>2016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8274</v>
      </c>
      <c r="O1906" t="s">
        <v>8303</v>
      </c>
      <c r="P1906">
        <f t="shared" si="119"/>
        <v>25</v>
      </c>
      <c r="Q1906" s="15">
        <f t="shared" si="117"/>
        <v>42326.685428240744</v>
      </c>
      <c r="R1906" s="15">
        <f t="shared" si="118"/>
        <v>42371.685428240744</v>
      </c>
      <c r="S1906">
        <f t="shared" si="120"/>
        <v>2015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8274</v>
      </c>
      <c r="O1907" t="s">
        <v>8303</v>
      </c>
      <c r="P1907">
        <f t="shared" si="119"/>
        <v>10.5</v>
      </c>
      <c r="Q1907" s="15">
        <f t="shared" si="117"/>
        <v>41859.925856481481</v>
      </c>
      <c r="R1907" s="15">
        <f t="shared" si="118"/>
        <v>41889.925856481481</v>
      </c>
      <c r="S1907">
        <f t="shared" si="120"/>
        <v>2014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8274</v>
      </c>
      <c r="O1908" t="s">
        <v>8303</v>
      </c>
      <c r="P1908">
        <f t="shared" si="119"/>
        <v>215.96</v>
      </c>
      <c r="Q1908" s="15">
        <f t="shared" si="117"/>
        <v>42514.671099537038</v>
      </c>
      <c r="R1908" s="15">
        <f t="shared" si="118"/>
        <v>42544.671099537038</v>
      </c>
      <c r="S1908">
        <f t="shared" si="120"/>
        <v>2016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8274</v>
      </c>
      <c r="O1909" t="s">
        <v>8303</v>
      </c>
      <c r="P1909">
        <f t="shared" si="119"/>
        <v>21.25</v>
      </c>
      <c r="Q1909" s="15">
        <f t="shared" si="117"/>
        <v>41767.587094907409</v>
      </c>
      <c r="R1909" s="15">
        <f t="shared" si="118"/>
        <v>41782.587094907409</v>
      </c>
      <c r="S1909">
        <f t="shared" si="120"/>
        <v>2014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8274</v>
      </c>
      <c r="O1910" t="s">
        <v>8303</v>
      </c>
      <c r="P1910">
        <f t="shared" si="119"/>
        <v>108.25</v>
      </c>
      <c r="Q1910" s="15">
        <f t="shared" si="117"/>
        <v>42703.917824074073</v>
      </c>
      <c r="R1910" s="15">
        <f t="shared" si="118"/>
        <v>42733.917824074073</v>
      </c>
      <c r="S1910">
        <f t="shared" si="120"/>
        <v>2016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8274</v>
      </c>
      <c r="O1911" t="s">
        <v>8303</v>
      </c>
      <c r="P1911">
        <f t="shared" si="119"/>
        <v>129.97</v>
      </c>
      <c r="Q1911" s="15">
        <f t="shared" si="117"/>
        <v>41905.429155092592</v>
      </c>
      <c r="R1911" s="15">
        <f t="shared" si="118"/>
        <v>41935.429155092592</v>
      </c>
      <c r="S1911">
        <f t="shared" si="120"/>
        <v>2014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8274</v>
      </c>
      <c r="O1912" t="s">
        <v>8303</v>
      </c>
      <c r="P1912">
        <f t="shared" si="119"/>
        <v>117.49</v>
      </c>
      <c r="Q1912" s="15">
        <f t="shared" si="117"/>
        <v>42264.963159722218</v>
      </c>
      <c r="R1912" s="15">
        <f t="shared" si="118"/>
        <v>42308.947916666672</v>
      </c>
      <c r="S1912">
        <f t="shared" si="120"/>
        <v>2015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8274</v>
      </c>
      <c r="O1913" t="s">
        <v>8303</v>
      </c>
      <c r="P1913">
        <f t="shared" si="119"/>
        <v>10</v>
      </c>
      <c r="Q1913" s="15">
        <f t="shared" si="117"/>
        <v>41830.033958333333</v>
      </c>
      <c r="R1913" s="15">
        <f t="shared" si="118"/>
        <v>41860.033958333333</v>
      </c>
      <c r="S1913">
        <f t="shared" si="120"/>
        <v>2014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8274</v>
      </c>
      <c r="O1914" t="s">
        <v>8303</v>
      </c>
      <c r="P1914">
        <f t="shared" si="119"/>
        <v>70.599999999999994</v>
      </c>
      <c r="Q1914" s="15">
        <f t="shared" si="117"/>
        <v>42129.226388888885</v>
      </c>
      <c r="R1914" s="15">
        <f t="shared" si="118"/>
        <v>42159.226388888885</v>
      </c>
      <c r="S1914">
        <f t="shared" si="120"/>
        <v>2015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8274</v>
      </c>
      <c r="O1915" t="s">
        <v>8303</v>
      </c>
      <c r="P1915">
        <f t="shared" si="119"/>
        <v>24.5</v>
      </c>
      <c r="Q1915" s="15">
        <f t="shared" si="117"/>
        <v>41890.511319444442</v>
      </c>
      <c r="R1915" s="15">
        <f t="shared" si="118"/>
        <v>41920.511319444442</v>
      </c>
      <c r="S1915">
        <f t="shared" si="120"/>
        <v>2014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8274</v>
      </c>
      <c r="O1916" t="s">
        <v>8303</v>
      </c>
      <c r="P1916">
        <f t="shared" si="119"/>
        <v>30</v>
      </c>
      <c r="Q1916" s="15">
        <f t="shared" si="117"/>
        <v>41929.174456018518</v>
      </c>
      <c r="R1916" s="15">
        <f t="shared" si="118"/>
        <v>41944.165972222225</v>
      </c>
      <c r="S1916">
        <f t="shared" si="120"/>
        <v>2014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8274</v>
      </c>
      <c r="O1917" t="s">
        <v>8303</v>
      </c>
      <c r="P1917">
        <f t="shared" si="119"/>
        <v>2</v>
      </c>
      <c r="Q1917" s="15">
        <f t="shared" si="117"/>
        <v>41864.04886574074</v>
      </c>
      <c r="R1917" s="15">
        <f t="shared" si="118"/>
        <v>41884.04886574074</v>
      </c>
      <c r="S1917">
        <f t="shared" si="120"/>
        <v>2014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8274</v>
      </c>
      <c r="O1918" t="s">
        <v>8303</v>
      </c>
      <c r="P1918">
        <f t="shared" si="119"/>
        <v>17</v>
      </c>
      <c r="Q1918" s="15">
        <f t="shared" si="117"/>
        <v>42656.717303240745</v>
      </c>
      <c r="R1918" s="15">
        <f t="shared" si="118"/>
        <v>42681.758969907409</v>
      </c>
      <c r="S1918">
        <f t="shared" si="120"/>
        <v>2016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8274</v>
      </c>
      <c r="O1919" t="s">
        <v>8303</v>
      </c>
      <c r="P1919">
        <f t="shared" si="119"/>
        <v>2928.93</v>
      </c>
      <c r="Q1919" s="15">
        <f t="shared" si="117"/>
        <v>42746.270057870366</v>
      </c>
      <c r="R1919" s="15">
        <f t="shared" si="118"/>
        <v>42776.270057870366</v>
      </c>
      <c r="S1919">
        <f t="shared" si="120"/>
        <v>2017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8274</v>
      </c>
      <c r="O1920" t="s">
        <v>8303</v>
      </c>
      <c r="P1920">
        <f t="shared" si="119"/>
        <v>28.89</v>
      </c>
      <c r="Q1920" s="15">
        <f t="shared" si="117"/>
        <v>41828.789942129632</v>
      </c>
      <c r="R1920" s="15">
        <f t="shared" si="118"/>
        <v>41863.789942129632</v>
      </c>
      <c r="S1920">
        <f t="shared" si="120"/>
        <v>2014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8274</v>
      </c>
      <c r="O1921" t="s">
        <v>8303</v>
      </c>
      <c r="P1921">
        <f t="shared" si="119"/>
        <v>29.63</v>
      </c>
      <c r="Q1921" s="15">
        <f t="shared" si="117"/>
        <v>42113.875567129624</v>
      </c>
      <c r="R1921" s="15">
        <f t="shared" si="118"/>
        <v>42143.875567129624</v>
      </c>
      <c r="S1921">
        <f t="shared" si="120"/>
        <v>2015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8274</v>
      </c>
      <c r="O1922" t="s">
        <v>8303</v>
      </c>
      <c r="P1922">
        <f t="shared" si="119"/>
        <v>40.98</v>
      </c>
      <c r="Q1922" s="15">
        <f t="shared" ref="Q1922:Q1985" si="121">(((J1922/60)/60)/24+(DATE(1970,1,1)))</f>
        <v>42270.875706018516</v>
      </c>
      <c r="R1922" s="15">
        <f t="shared" ref="R1922:R1985" si="122">(((I1922/60)/60)/24)+DATE(1970,1,1)</f>
        <v>42298.958333333328</v>
      </c>
      <c r="S1922">
        <f t="shared" si="120"/>
        <v>2015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8280</v>
      </c>
      <c r="O1923" t="s">
        <v>8284</v>
      </c>
      <c r="P1923">
        <f t="shared" ref="P1923:P1986" si="123">IFERROR(ROUND(E1923/L1923,2),0)</f>
        <v>54</v>
      </c>
      <c r="Q1923" s="15">
        <f t="shared" si="121"/>
        <v>41074.221562500003</v>
      </c>
      <c r="R1923" s="15">
        <f t="shared" si="122"/>
        <v>41104.221562500003</v>
      </c>
      <c r="S1923">
        <f t="shared" ref="S1923:S1986" si="124">YEAR(Q1923)</f>
        <v>2012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8280</v>
      </c>
      <c r="O1924" t="s">
        <v>8284</v>
      </c>
      <c r="P1924">
        <f t="shared" si="123"/>
        <v>36.11</v>
      </c>
      <c r="Q1924" s="15">
        <f t="shared" si="121"/>
        <v>41590.255868055552</v>
      </c>
      <c r="R1924" s="15">
        <f t="shared" si="122"/>
        <v>41620.255868055552</v>
      </c>
      <c r="S1924">
        <f t="shared" si="124"/>
        <v>2013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8280</v>
      </c>
      <c r="O1925" t="s">
        <v>8284</v>
      </c>
      <c r="P1925">
        <f t="shared" si="123"/>
        <v>23.15</v>
      </c>
      <c r="Q1925" s="15">
        <f t="shared" si="121"/>
        <v>40772.848749999997</v>
      </c>
      <c r="R1925" s="15">
        <f t="shared" si="122"/>
        <v>40813.207638888889</v>
      </c>
      <c r="S1925">
        <f t="shared" si="124"/>
        <v>2011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8280</v>
      </c>
      <c r="O1926" t="s">
        <v>8284</v>
      </c>
      <c r="P1926">
        <f t="shared" si="123"/>
        <v>104</v>
      </c>
      <c r="Q1926" s="15">
        <f t="shared" si="121"/>
        <v>41626.761053240742</v>
      </c>
      <c r="R1926" s="15">
        <f t="shared" si="122"/>
        <v>41654.814583333333</v>
      </c>
      <c r="S1926">
        <f t="shared" si="124"/>
        <v>2013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8280</v>
      </c>
      <c r="O1927" t="s">
        <v>8284</v>
      </c>
      <c r="P1927">
        <f t="shared" si="123"/>
        <v>31.83</v>
      </c>
      <c r="Q1927" s="15">
        <f t="shared" si="121"/>
        <v>41535.90148148148</v>
      </c>
      <c r="R1927" s="15">
        <f t="shared" si="122"/>
        <v>41558</v>
      </c>
      <c r="S1927">
        <f t="shared" si="124"/>
        <v>2013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8280</v>
      </c>
      <c r="O1928" t="s">
        <v>8284</v>
      </c>
      <c r="P1928">
        <f t="shared" si="123"/>
        <v>27.39</v>
      </c>
      <c r="Q1928" s="15">
        <f t="shared" si="121"/>
        <v>40456.954351851848</v>
      </c>
      <c r="R1928" s="15">
        <f t="shared" si="122"/>
        <v>40484.018055555556</v>
      </c>
      <c r="S1928">
        <f t="shared" si="124"/>
        <v>2010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8280</v>
      </c>
      <c r="O1929" t="s">
        <v>8284</v>
      </c>
      <c r="P1929">
        <f t="shared" si="123"/>
        <v>56.36</v>
      </c>
      <c r="Q1929" s="15">
        <f t="shared" si="121"/>
        <v>40960.861562500002</v>
      </c>
      <c r="R1929" s="15">
        <f t="shared" si="122"/>
        <v>40976.207638888889</v>
      </c>
      <c r="S1929">
        <f t="shared" si="124"/>
        <v>2012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8280</v>
      </c>
      <c r="O1930" t="s">
        <v>8284</v>
      </c>
      <c r="P1930">
        <f t="shared" si="123"/>
        <v>77.349999999999994</v>
      </c>
      <c r="Q1930" s="15">
        <f t="shared" si="121"/>
        <v>41371.648078703707</v>
      </c>
      <c r="R1930" s="15">
        <f t="shared" si="122"/>
        <v>41401.648078703707</v>
      </c>
      <c r="S1930">
        <f t="shared" si="124"/>
        <v>2013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8280</v>
      </c>
      <c r="O1931" t="s">
        <v>8284</v>
      </c>
      <c r="P1931">
        <f t="shared" si="123"/>
        <v>42.8</v>
      </c>
      <c r="Q1931" s="15">
        <f t="shared" si="121"/>
        <v>40687.021597222221</v>
      </c>
      <c r="R1931" s="15">
        <f t="shared" si="122"/>
        <v>40729.021597222221</v>
      </c>
      <c r="S1931">
        <f t="shared" si="124"/>
        <v>2011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8280</v>
      </c>
      <c r="O1932" t="s">
        <v>8284</v>
      </c>
      <c r="P1932">
        <f t="shared" si="123"/>
        <v>48.85</v>
      </c>
      <c r="Q1932" s="15">
        <f t="shared" si="121"/>
        <v>41402.558819444443</v>
      </c>
      <c r="R1932" s="15">
        <f t="shared" si="122"/>
        <v>41462.558819444443</v>
      </c>
      <c r="S1932">
        <f t="shared" si="124"/>
        <v>2013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8280</v>
      </c>
      <c r="O1933" t="s">
        <v>8284</v>
      </c>
      <c r="P1933">
        <f t="shared" si="123"/>
        <v>48.24</v>
      </c>
      <c r="Q1933" s="15">
        <f t="shared" si="121"/>
        <v>41037.892465277779</v>
      </c>
      <c r="R1933" s="15">
        <f t="shared" si="122"/>
        <v>41051.145833333336</v>
      </c>
      <c r="S1933">
        <f t="shared" si="124"/>
        <v>2012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8280</v>
      </c>
      <c r="O1934" t="s">
        <v>8284</v>
      </c>
      <c r="P1934">
        <f t="shared" si="123"/>
        <v>70.209999999999994</v>
      </c>
      <c r="Q1934" s="15">
        <f t="shared" si="121"/>
        <v>40911.809872685182</v>
      </c>
      <c r="R1934" s="15">
        <f t="shared" si="122"/>
        <v>40932.809872685182</v>
      </c>
      <c r="S1934">
        <f t="shared" si="124"/>
        <v>2012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8280</v>
      </c>
      <c r="O1935" t="s">
        <v>8284</v>
      </c>
      <c r="P1935">
        <f t="shared" si="123"/>
        <v>94.05</v>
      </c>
      <c r="Q1935" s="15">
        <f t="shared" si="121"/>
        <v>41879.130868055552</v>
      </c>
      <c r="R1935" s="15">
        <f t="shared" si="122"/>
        <v>41909.130868055552</v>
      </c>
      <c r="S1935">
        <f t="shared" si="124"/>
        <v>2014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8280</v>
      </c>
      <c r="O1936" t="s">
        <v>8284</v>
      </c>
      <c r="P1936">
        <f t="shared" si="123"/>
        <v>80.27</v>
      </c>
      <c r="Q1936" s="15">
        <f t="shared" si="121"/>
        <v>40865.867141203707</v>
      </c>
      <c r="R1936" s="15">
        <f t="shared" si="122"/>
        <v>40902.208333333336</v>
      </c>
      <c r="S1936">
        <f t="shared" si="124"/>
        <v>2011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8280</v>
      </c>
      <c r="O1937" t="s">
        <v>8284</v>
      </c>
      <c r="P1937">
        <f t="shared" si="123"/>
        <v>54.2</v>
      </c>
      <c r="Q1937" s="15">
        <f t="shared" si="121"/>
        <v>41773.932534722226</v>
      </c>
      <c r="R1937" s="15">
        <f t="shared" si="122"/>
        <v>41811.207638888889</v>
      </c>
      <c r="S1937">
        <f t="shared" si="124"/>
        <v>2014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8280</v>
      </c>
      <c r="O1938" t="s">
        <v>8284</v>
      </c>
      <c r="P1938">
        <f t="shared" si="123"/>
        <v>60.27</v>
      </c>
      <c r="Q1938" s="15">
        <f t="shared" si="121"/>
        <v>40852.889699074076</v>
      </c>
      <c r="R1938" s="15">
        <f t="shared" si="122"/>
        <v>40883.249305555553</v>
      </c>
      <c r="S1938">
        <f t="shared" si="124"/>
        <v>2011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8280</v>
      </c>
      <c r="O1939" t="s">
        <v>8284</v>
      </c>
      <c r="P1939">
        <f t="shared" si="123"/>
        <v>38.74</v>
      </c>
      <c r="Q1939" s="15">
        <f t="shared" si="121"/>
        <v>41059.118993055556</v>
      </c>
      <c r="R1939" s="15">
        <f t="shared" si="122"/>
        <v>41075.165972222225</v>
      </c>
      <c r="S1939">
        <f t="shared" si="124"/>
        <v>2012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8280</v>
      </c>
      <c r="O1940" t="s">
        <v>8284</v>
      </c>
      <c r="P1940">
        <f t="shared" si="123"/>
        <v>152.54</v>
      </c>
      <c r="Q1940" s="15">
        <f t="shared" si="121"/>
        <v>41426.259618055556</v>
      </c>
      <c r="R1940" s="15">
        <f t="shared" si="122"/>
        <v>41457.208333333336</v>
      </c>
      <c r="S1940">
        <f t="shared" si="124"/>
        <v>2013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8280</v>
      </c>
      <c r="O1941" t="s">
        <v>8284</v>
      </c>
      <c r="P1941">
        <f t="shared" si="123"/>
        <v>115.31</v>
      </c>
      <c r="Q1941" s="15">
        <f t="shared" si="121"/>
        <v>41313.985046296293</v>
      </c>
      <c r="R1941" s="15">
        <f t="shared" si="122"/>
        <v>41343.943379629629</v>
      </c>
      <c r="S1941">
        <f t="shared" si="124"/>
        <v>2013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8280</v>
      </c>
      <c r="O1942" t="s">
        <v>8284</v>
      </c>
      <c r="P1942">
        <f t="shared" si="123"/>
        <v>35.840000000000003</v>
      </c>
      <c r="Q1942" s="15">
        <f t="shared" si="121"/>
        <v>40670.507326388892</v>
      </c>
      <c r="R1942" s="15">
        <f t="shared" si="122"/>
        <v>40709.165972222225</v>
      </c>
      <c r="S1942">
        <f t="shared" si="124"/>
        <v>2011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8274</v>
      </c>
      <c r="O1943" t="s">
        <v>8304</v>
      </c>
      <c r="P1943">
        <f t="shared" si="123"/>
        <v>64.569999999999993</v>
      </c>
      <c r="Q1943" s="15">
        <f t="shared" si="121"/>
        <v>41744.290868055556</v>
      </c>
      <c r="R1943" s="15">
        <f t="shared" si="122"/>
        <v>41774.290868055556</v>
      </c>
      <c r="S1943">
        <f t="shared" si="124"/>
        <v>2014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8274</v>
      </c>
      <c r="O1944" t="s">
        <v>8304</v>
      </c>
      <c r="P1944">
        <f t="shared" si="123"/>
        <v>87.44</v>
      </c>
      <c r="Q1944" s="15">
        <f t="shared" si="121"/>
        <v>40638.828009259261</v>
      </c>
      <c r="R1944" s="15">
        <f t="shared" si="122"/>
        <v>40728.828009259261</v>
      </c>
      <c r="S1944">
        <f t="shared" si="124"/>
        <v>2011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8274</v>
      </c>
      <c r="O1945" t="s">
        <v>8304</v>
      </c>
      <c r="P1945">
        <f t="shared" si="123"/>
        <v>68.819999999999993</v>
      </c>
      <c r="Q1945" s="15">
        <f t="shared" si="121"/>
        <v>42548.269861111112</v>
      </c>
      <c r="R1945" s="15">
        <f t="shared" si="122"/>
        <v>42593.269861111112</v>
      </c>
      <c r="S1945">
        <f t="shared" si="124"/>
        <v>2016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8274</v>
      </c>
      <c r="O1946" t="s">
        <v>8304</v>
      </c>
      <c r="P1946">
        <f t="shared" si="123"/>
        <v>176.2</v>
      </c>
      <c r="Q1946" s="15">
        <f t="shared" si="121"/>
        <v>41730.584374999999</v>
      </c>
      <c r="R1946" s="15">
        <f t="shared" si="122"/>
        <v>41760.584374999999</v>
      </c>
      <c r="S1946">
        <f t="shared" si="124"/>
        <v>2014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8274</v>
      </c>
      <c r="O1947" t="s">
        <v>8304</v>
      </c>
      <c r="P1947">
        <f t="shared" si="123"/>
        <v>511.79</v>
      </c>
      <c r="Q1947" s="15">
        <f t="shared" si="121"/>
        <v>42157.251828703709</v>
      </c>
      <c r="R1947" s="15">
        <f t="shared" si="122"/>
        <v>42197.251828703709</v>
      </c>
      <c r="S1947">
        <f t="shared" si="124"/>
        <v>2015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8274</v>
      </c>
      <c r="O1948" t="s">
        <v>8304</v>
      </c>
      <c r="P1948">
        <f t="shared" si="123"/>
        <v>160.44</v>
      </c>
      <c r="Q1948" s="15">
        <f t="shared" si="121"/>
        <v>41689.150011574071</v>
      </c>
      <c r="R1948" s="15">
        <f t="shared" si="122"/>
        <v>41749.108344907407</v>
      </c>
      <c r="S1948">
        <f t="shared" si="124"/>
        <v>2014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8274</v>
      </c>
      <c r="O1949" t="s">
        <v>8304</v>
      </c>
      <c r="P1949">
        <f t="shared" si="123"/>
        <v>35</v>
      </c>
      <c r="Q1949" s="15">
        <f t="shared" si="121"/>
        <v>40102.918055555558</v>
      </c>
      <c r="R1949" s="15">
        <f t="shared" si="122"/>
        <v>40140.249305555553</v>
      </c>
      <c r="S1949">
        <f t="shared" si="124"/>
        <v>2009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8274</v>
      </c>
      <c r="O1950" t="s">
        <v>8304</v>
      </c>
      <c r="P1950">
        <f t="shared" si="123"/>
        <v>188.51</v>
      </c>
      <c r="Q1950" s="15">
        <f t="shared" si="121"/>
        <v>42473.604270833333</v>
      </c>
      <c r="R1950" s="15">
        <f t="shared" si="122"/>
        <v>42527.709722222222</v>
      </c>
      <c r="S1950">
        <f t="shared" si="124"/>
        <v>2016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8274</v>
      </c>
      <c r="O1951" t="s">
        <v>8304</v>
      </c>
      <c r="P1951">
        <f t="shared" si="123"/>
        <v>56.2</v>
      </c>
      <c r="Q1951" s="15">
        <f t="shared" si="121"/>
        <v>41800.423043981478</v>
      </c>
      <c r="R1951" s="15">
        <f t="shared" si="122"/>
        <v>41830.423043981478</v>
      </c>
      <c r="S1951">
        <f t="shared" si="124"/>
        <v>2014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8274</v>
      </c>
      <c r="O1952" t="s">
        <v>8304</v>
      </c>
      <c r="P1952">
        <f t="shared" si="123"/>
        <v>51.31</v>
      </c>
      <c r="Q1952" s="15">
        <f t="shared" si="121"/>
        <v>40624.181400462963</v>
      </c>
      <c r="R1952" s="15">
        <f t="shared" si="122"/>
        <v>40655.181400462963</v>
      </c>
      <c r="S1952">
        <f t="shared" si="124"/>
        <v>2011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8274</v>
      </c>
      <c r="O1953" t="s">
        <v>8304</v>
      </c>
      <c r="P1953">
        <f t="shared" si="123"/>
        <v>127.36</v>
      </c>
      <c r="Q1953" s="15">
        <f t="shared" si="121"/>
        <v>42651.420567129629</v>
      </c>
      <c r="R1953" s="15">
        <f t="shared" si="122"/>
        <v>42681.462233796294</v>
      </c>
      <c r="S1953">
        <f t="shared" si="124"/>
        <v>2016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8274</v>
      </c>
      <c r="O1954" t="s">
        <v>8304</v>
      </c>
      <c r="P1954">
        <f t="shared" si="123"/>
        <v>101.86</v>
      </c>
      <c r="Q1954" s="15">
        <f t="shared" si="121"/>
        <v>41526.60665509259</v>
      </c>
      <c r="R1954" s="15">
        <f t="shared" si="122"/>
        <v>41563.60665509259</v>
      </c>
      <c r="S1954">
        <f t="shared" si="124"/>
        <v>2013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8274</v>
      </c>
      <c r="O1955" t="s">
        <v>8304</v>
      </c>
      <c r="P1955">
        <f t="shared" si="123"/>
        <v>230.56</v>
      </c>
      <c r="Q1955" s="15">
        <f t="shared" si="121"/>
        <v>40941.199826388889</v>
      </c>
      <c r="R1955" s="15">
        <f t="shared" si="122"/>
        <v>40970.125</v>
      </c>
      <c r="S1955">
        <f t="shared" si="124"/>
        <v>2012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8274</v>
      </c>
      <c r="O1956" t="s">
        <v>8304</v>
      </c>
      <c r="P1956">
        <f t="shared" si="123"/>
        <v>842.11</v>
      </c>
      <c r="Q1956" s="15">
        <f t="shared" si="121"/>
        <v>42394.580740740741</v>
      </c>
      <c r="R1956" s="15">
        <f t="shared" si="122"/>
        <v>42441.208333333328</v>
      </c>
      <c r="S1956">
        <f t="shared" si="124"/>
        <v>2016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8274</v>
      </c>
      <c r="O1957" t="s">
        <v>8304</v>
      </c>
      <c r="P1957">
        <f t="shared" si="123"/>
        <v>577.28</v>
      </c>
      <c r="Q1957" s="15">
        <f t="shared" si="121"/>
        <v>41020.271770833337</v>
      </c>
      <c r="R1957" s="15">
        <f t="shared" si="122"/>
        <v>41052.791666666664</v>
      </c>
      <c r="S1957">
        <f t="shared" si="124"/>
        <v>2012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8274</v>
      </c>
      <c r="O1958" t="s">
        <v>8304</v>
      </c>
      <c r="P1958">
        <f t="shared" si="123"/>
        <v>483.34</v>
      </c>
      <c r="Q1958" s="15">
        <f t="shared" si="121"/>
        <v>42067.923668981486</v>
      </c>
      <c r="R1958" s="15">
        <f t="shared" si="122"/>
        <v>42112.882002314815</v>
      </c>
      <c r="S1958">
        <f t="shared" si="124"/>
        <v>2015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8274</v>
      </c>
      <c r="O1959" t="s">
        <v>8304</v>
      </c>
      <c r="P1959">
        <f t="shared" si="123"/>
        <v>76.14</v>
      </c>
      <c r="Q1959" s="15">
        <f t="shared" si="121"/>
        <v>41179.098530092589</v>
      </c>
      <c r="R1959" s="15">
        <f t="shared" si="122"/>
        <v>41209.098530092589</v>
      </c>
      <c r="S1959">
        <f t="shared" si="124"/>
        <v>2012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8274</v>
      </c>
      <c r="O1960" t="s">
        <v>8304</v>
      </c>
      <c r="P1960">
        <f t="shared" si="123"/>
        <v>74.11</v>
      </c>
      <c r="Q1960" s="15">
        <f t="shared" si="121"/>
        <v>41326.987974537034</v>
      </c>
      <c r="R1960" s="15">
        <f t="shared" si="122"/>
        <v>41356.94630787037</v>
      </c>
      <c r="S1960">
        <f t="shared" si="124"/>
        <v>2013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8274</v>
      </c>
      <c r="O1961" t="s">
        <v>8304</v>
      </c>
      <c r="P1961">
        <f t="shared" si="123"/>
        <v>36.97</v>
      </c>
      <c r="Q1961" s="15">
        <f t="shared" si="121"/>
        <v>41871.845601851855</v>
      </c>
      <c r="R1961" s="15">
        <f t="shared" si="122"/>
        <v>41913</v>
      </c>
      <c r="S1961">
        <f t="shared" si="124"/>
        <v>2014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8274</v>
      </c>
      <c r="O1962" t="s">
        <v>8304</v>
      </c>
      <c r="P1962">
        <f t="shared" si="123"/>
        <v>2500.9699999999998</v>
      </c>
      <c r="Q1962" s="15">
        <f t="shared" si="121"/>
        <v>41964.362743055557</v>
      </c>
      <c r="R1962" s="15">
        <f t="shared" si="122"/>
        <v>41994.362743055557</v>
      </c>
      <c r="S1962">
        <f t="shared" si="124"/>
        <v>2014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8274</v>
      </c>
      <c r="O1963" t="s">
        <v>8304</v>
      </c>
      <c r="P1963">
        <f t="shared" si="123"/>
        <v>67.69</v>
      </c>
      <c r="Q1963" s="15">
        <f t="shared" si="121"/>
        <v>41148.194641203707</v>
      </c>
      <c r="R1963" s="15">
        <f t="shared" si="122"/>
        <v>41188.165972222225</v>
      </c>
      <c r="S1963">
        <f t="shared" si="124"/>
        <v>2012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8274</v>
      </c>
      <c r="O1964" t="s">
        <v>8304</v>
      </c>
      <c r="P1964">
        <f t="shared" si="123"/>
        <v>63.05</v>
      </c>
      <c r="Q1964" s="15">
        <f t="shared" si="121"/>
        <v>41742.780509259261</v>
      </c>
      <c r="R1964" s="15">
        <f t="shared" si="122"/>
        <v>41772.780509259261</v>
      </c>
      <c r="S1964">
        <f t="shared" si="124"/>
        <v>2014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8274</v>
      </c>
      <c r="O1965" t="s">
        <v>8304</v>
      </c>
      <c r="P1965">
        <f t="shared" si="123"/>
        <v>117.6</v>
      </c>
      <c r="Q1965" s="15">
        <f t="shared" si="121"/>
        <v>41863.429791666669</v>
      </c>
      <c r="R1965" s="15">
        <f t="shared" si="122"/>
        <v>41898.429791666669</v>
      </c>
      <c r="S1965">
        <f t="shared" si="124"/>
        <v>2014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8274</v>
      </c>
      <c r="O1966" t="s">
        <v>8304</v>
      </c>
      <c r="P1966">
        <f t="shared" si="123"/>
        <v>180.75</v>
      </c>
      <c r="Q1966" s="15">
        <f t="shared" si="121"/>
        <v>42452.272824074069</v>
      </c>
      <c r="R1966" s="15">
        <f t="shared" si="122"/>
        <v>42482.272824074069</v>
      </c>
      <c r="S1966">
        <f t="shared" si="124"/>
        <v>2016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8274</v>
      </c>
      <c r="O1967" t="s">
        <v>8304</v>
      </c>
      <c r="P1967">
        <f t="shared" si="123"/>
        <v>127.32</v>
      </c>
      <c r="Q1967" s="15">
        <f t="shared" si="121"/>
        <v>40898.089236111111</v>
      </c>
      <c r="R1967" s="15">
        <f t="shared" si="122"/>
        <v>40920.041666666664</v>
      </c>
      <c r="S1967">
        <f t="shared" si="124"/>
        <v>2011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8274</v>
      </c>
      <c r="O1968" t="s">
        <v>8304</v>
      </c>
      <c r="P1968">
        <f t="shared" si="123"/>
        <v>136.63999999999999</v>
      </c>
      <c r="Q1968" s="15">
        <f t="shared" si="121"/>
        <v>41835.540486111109</v>
      </c>
      <c r="R1968" s="15">
        <f t="shared" si="122"/>
        <v>41865.540486111109</v>
      </c>
      <c r="S1968">
        <f t="shared" si="124"/>
        <v>2014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8274</v>
      </c>
      <c r="O1969" t="s">
        <v>8304</v>
      </c>
      <c r="P1969">
        <f t="shared" si="123"/>
        <v>182.78</v>
      </c>
      <c r="Q1969" s="15">
        <f t="shared" si="121"/>
        <v>41730.663530092592</v>
      </c>
      <c r="R1969" s="15">
        <f t="shared" si="122"/>
        <v>41760.663530092592</v>
      </c>
      <c r="S1969">
        <f t="shared" si="124"/>
        <v>2014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8274</v>
      </c>
      <c r="O1970" t="s">
        <v>8304</v>
      </c>
      <c r="P1970">
        <f t="shared" si="123"/>
        <v>279.38</v>
      </c>
      <c r="Q1970" s="15">
        <f t="shared" si="121"/>
        <v>42676.586979166663</v>
      </c>
      <c r="R1970" s="15">
        <f t="shared" si="122"/>
        <v>42707.628645833334</v>
      </c>
      <c r="S1970">
        <f t="shared" si="124"/>
        <v>2016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8274</v>
      </c>
      <c r="O1971" t="s">
        <v>8304</v>
      </c>
      <c r="P1971">
        <f t="shared" si="123"/>
        <v>61.38</v>
      </c>
      <c r="Q1971" s="15">
        <f t="shared" si="121"/>
        <v>42557.792453703703</v>
      </c>
      <c r="R1971" s="15">
        <f t="shared" si="122"/>
        <v>42587.792453703703</v>
      </c>
      <c r="S1971">
        <f t="shared" si="124"/>
        <v>2016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8274</v>
      </c>
      <c r="O1972" t="s">
        <v>8304</v>
      </c>
      <c r="P1972">
        <f t="shared" si="123"/>
        <v>80.73</v>
      </c>
      <c r="Q1972" s="15">
        <f t="shared" si="121"/>
        <v>41324.193298611113</v>
      </c>
      <c r="R1972" s="15">
        <f t="shared" si="122"/>
        <v>41384.151631944449</v>
      </c>
      <c r="S1972">
        <f t="shared" si="124"/>
        <v>2013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8274</v>
      </c>
      <c r="O1973" t="s">
        <v>8304</v>
      </c>
      <c r="P1973">
        <f t="shared" si="123"/>
        <v>272.36</v>
      </c>
      <c r="Q1973" s="15">
        <f t="shared" si="121"/>
        <v>41561.500706018516</v>
      </c>
      <c r="R1973" s="15">
        <f t="shared" si="122"/>
        <v>41593.166666666664</v>
      </c>
      <c r="S1973">
        <f t="shared" si="124"/>
        <v>2013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8274</v>
      </c>
      <c r="O1974" t="s">
        <v>8304</v>
      </c>
      <c r="P1974">
        <f t="shared" si="123"/>
        <v>70.849999999999994</v>
      </c>
      <c r="Q1974" s="15">
        <f t="shared" si="121"/>
        <v>41201.012083333335</v>
      </c>
      <c r="R1974" s="15">
        <f t="shared" si="122"/>
        <v>41231.053749999999</v>
      </c>
      <c r="S1974">
        <f t="shared" si="124"/>
        <v>2012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8274</v>
      </c>
      <c r="O1975" t="s">
        <v>8304</v>
      </c>
      <c r="P1975">
        <f t="shared" si="123"/>
        <v>247.94</v>
      </c>
      <c r="Q1975" s="15">
        <f t="shared" si="121"/>
        <v>42549.722962962958</v>
      </c>
      <c r="R1975" s="15">
        <f t="shared" si="122"/>
        <v>42588.291666666672</v>
      </c>
      <c r="S1975">
        <f t="shared" si="124"/>
        <v>2016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8274</v>
      </c>
      <c r="O1976" t="s">
        <v>8304</v>
      </c>
      <c r="P1976">
        <f t="shared" si="123"/>
        <v>186.81</v>
      </c>
      <c r="Q1976" s="15">
        <f t="shared" si="121"/>
        <v>41445.334131944444</v>
      </c>
      <c r="R1976" s="15">
        <f t="shared" si="122"/>
        <v>41505.334131944444</v>
      </c>
      <c r="S1976">
        <f t="shared" si="124"/>
        <v>2013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8274</v>
      </c>
      <c r="O1977" t="s">
        <v>8304</v>
      </c>
      <c r="P1977">
        <f t="shared" si="123"/>
        <v>131.99</v>
      </c>
      <c r="Q1977" s="15">
        <f t="shared" si="121"/>
        <v>41313.755219907405</v>
      </c>
      <c r="R1977" s="15">
        <f t="shared" si="122"/>
        <v>41343.755219907405</v>
      </c>
      <c r="S1977">
        <f t="shared" si="124"/>
        <v>2013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8274</v>
      </c>
      <c r="O1978" t="s">
        <v>8304</v>
      </c>
      <c r="P1978">
        <f t="shared" si="123"/>
        <v>29.31</v>
      </c>
      <c r="Q1978" s="15">
        <f t="shared" si="121"/>
        <v>41438.899594907409</v>
      </c>
      <c r="R1978" s="15">
        <f t="shared" si="122"/>
        <v>41468.899594907409</v>
      </c>
      <c r="S1978">
        <f t="shared" si="124"/>
        <v>2013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8274</v>
      </c>
      <c r="O1979" t="s">
        <v>8304</v>
      </c>
      <c r="P1979">
        <f t="shared" si="123"/>
        <v>245.02</v>
      </c>
      <c r="Q1979" s="15">
        <f t="shared" si="121"/>
        <v>42311.216898148152</v>
      </c>
      <c r="R1979" s="15">
        <f t="shared" si="122"/>
        <v>42357.332638888889</v>
      </c>
      <c r="S1979">
        <f t="shared" si="124"/>
        <v>2015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8274</v>
      </c>
      <c r="O1980" t="s">
        <v>8304</v>
      </c>
      <c r="P1980">
        <f t="shared" si="123"/>
        <v>1323.25</v>
      </c>
      <c r="Q1980" s="15">
        <f t="shared" si="121"/>
        <v>41039.225601851853</v>
      </c>
      <c r="R1980" s="15">
        <f t="shared" si="122"/>
        <v>41072.291666666664</v>
      </c>
      <c r="S1980">
        <f t="shared" si="124"/>
        <v>2012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8274</v>
      </c>
      <c r="O1981" t="s">
        <v>8304</v>
      </c>
      <c r="P1981">
        <f t="shared" si="123"/>
        <v>282.66000000000003</v>
      </c>
      <c r="Q1981" s="15">
        <f t="shared" si="121"/>
        <v>42290.460023148145</v>
      </c>
      <c r="R1981" s="15">
        <f t="shared" si="122"/>
        <v>42327.207638888889</v>
      </c>
      <c r="S1981">
        <f t="shared" si="124"/>
        <v>2015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8274</v>
      </c>
      <c r="O1982" t="s">
        <v>8304</v>
      </c>
      <c r="P1982">
        <f t="shared" si="123"/>
        <v>91.21</v>
      </c>
      <c r="Q1982" s="15">
        <f t="shared" si="121"/>
        <v>42423.542384259257</v>
      </c>
      <c r="R1982" s="15">
        <f t="shared" si="122"/>
        <v>42463.500717592593</v>
      </c>
      <c r="S1982">
        <f t="shared" si="124"/>
        <v>2016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8293</v>
      </c>
      <c r="O1983" t="s">
        <v>8305</v>
      </c>
      <c r="P1983">
        <f t="shared" si="123"/>
        <v>31.75</v>
      </c>
      <c r="Q1983" s="15">
        <f t="shared" si="121"/>
        <v>41799.725289351853</v>
      </c>
      <c r="R1983" s="15">
        <f t="shared" si="122"/>
        <v>41829.725289351853</v>
      </c>
      <c r="S1983">
        <f t="shared" si="124"/>
        <v>2014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8293</v>
      </c>
      <c r="O1984" t="s">
        <v>8305</v>
      </c>
      <c r="P1984">
        <f t="shared" si="123"/>
        <v>0</v>
      </c>
      <c r="Q1984" s="15">
        <f t="shared" si="121"/>
        <v>42678.586655092593</v>
      </c>
      <c r="R1984" s="15">
        <f t="shared" si="122"/>
        <v>42708.628321759257</v>
      </c>
      <c r="S1984">
        <f t="shared" si="124"/>
        <v>2016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8293</v>
      </c>
      <c r="O1985" t="s">
        <v>8305</v>
      </c>
      <c r="P1985">
        <f t="shared" si="123"/>
        <v>88.69</v>
      </c>
      <c r="Q1985" s="15">
        <f t="shared" si="121"/>
        <v>42593.011782407411</v>
      </c>
      <c r="R1985" s="15">
        <f t="shared" si="122"/>
        <v>42615.291666666672</v>
      </c>
      <c r="S1985">
        <f t="shared" si="124"/>
        <v>2016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8293</v>
      </c>
      <c r="O1986" t="s">
        <v>8305</v>
      </c>
      <c r="P1986">
        <f t="shared" si="123"/>
        <v>453.14</v>
      </c>
      <c r="Q1986" s="15">
        <f t="shared" ref="Q1986:Q2049" si="125">(((J1986/60)/60)/24+(DATE(1970,1,1)))</f>
        <v>41913.790289351848</v>
      </c>
      <c r="R1986" s="15">
        <f t="shared" ref="R1986:R2049" si="126">(((I1986/60)/60)/24)+DATE(1970,1,1)</f>
        <v>41973.831956018519</v>
      </c>
      <c r="S1986">
        <f t="shared" si="124"/>
        <v>2014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8293</v>
      </c>
      <c r="O1987" t="s">
        <v>8305</v>
      </c>
      <c r="P1987">
        <f t="shared" ref="P1987:P2050" si="127">IFERROR(ROUND(E1987/L1987,2),0)</f>
        <v>12.75</v>
      </c>
      <c r="Q1987" s="15">
        <f t="shared" si="125"/>
        <v>42555.698738425926</v>
      </c>
      <c r="R1987" s="15">
        <f t="shared" si="126"/>
        <v>42584.958333333328</v>
      </c>
      <c r="S1987">
        <f t="shared" ref="S1987:S2050" si="128">YEAR(Q1987)</f>
        <v>2016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8293</v>
      </c>
      <c r="O1988" t="s">
        <v>8305</v>
      </c>
      <c r="P1988">
        <f t="shared" si="127"/>
        <v>1</v>
      </c>
      <c r="Q1988" s="15">
        <f t="shared" si="125"/>
        <v>42413.433831018512</v>
      </c>
      <c r="R1988" s="15">
        <f t="shared" si="126"/>
        <v>42443.392164351855</v>
      </c>
      <c r="S1988">
        <f t="shared" si="128"/>
        <v>2016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8293</v>
      </c>
      <c r="O1989" t="s">
        <v>8305</v>
      </c>
      <c r="P1989">
        <f t="shared" si="127"/>
        <v>83.43</v>
      </c>
      <c r="Q1989" s="15">
        <f t="shared" si="125"/>
        <v>42034.639768518522</v>
      </c>
      <c r="R1989" s="15">
        <f t="shared" si="126"/>
        <v>42064.639768518522</v>
      </c>
      <c r="S1989">
        <f t="shared" si="128"/>
        <v>2015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8293</v>
      </c>
      <c r="O1990" t="s">
        <v>8305</v>
      </c>
      <c r="P1990">
        <f t="shared" si="127"/>
        <v>25</v>
      </c>
      <c r="Q1990" s="15">
        <f t="shared" si="125"/>
        <v>42206.763217592597</v>
      </c>
      <c r="R1990" s="15">
        <f t="shared" si="126"/>
        <v>42236.763217592597</v>
      </c>
      <c r="S1990">
        <f t="shared" si="128"/>
        <v>2015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8293</v>
      </c>
      <c r="O1991" t="s">
        <v>8305</v>
      </c>
      <c r="P1991">
        <f t="shared" si="127"/>
        <v>50</v>
      </c>
      <c r="Q1991" s="15">
        <f t="shared" si="125"/>
        <v>42685.680648148147</v>
      </c>
      <c r="R1991" s="15">
        <f t="shared" si="126"/>
        <v>42715.680648148147</v>
      </c>
      <c r="S1991">
        <f t="shared" si="128"/>
        <v>2016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8293</v>
      </c>
      <c r="O1992" t="s">
        <v>8305</v>
      </c>
      <c r="P1992">
        <f t="shared" si="127"/>
        <v>101.8</v>
      </c>
      <c r="Q1992" s="15">
        <f t="shared" si="125"/>
        <v>42398.195972222224</v>
      </c>
      <c r="R1992" s="15">
        <f t="shared" si="126"/>
        <v>42413.195972222224</v>
      </c>
      <c r="S1992">
        <f t="shared" si="128"/>
        <v>2016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8293</v>
      </c>
      <c r="O1993" t="s">
        <v>8305</v>
      </c>
      <c r="P1993">
        <f t="shared" si="127"/>
        <v>46.67</v>
      </c>
      <c r="Q1993" s="15">
        <f t="shared" si="125"/>
        <v>42167.89335648148</v>
      </c>
      <c r="R1993" s="15">
        <f t="shared" si="126"/>
        <v>42188.89335648148</v>
      </c>
      <c r="S1993">
        <f t="shared" si="128"/>
        <v>2015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8293</v>
      </c>
      <c r="O1994" t="s">
        <v>8305</v>
      </c>
      <c r="P1994">
        <f t="shared" si="127"/>
        <v>1</v>
      </c>
      <c r="Q1994" s="15">
        <f t="shared" si="125"/>
        <v>42023.143414351856</v>
      </c>
      <c r="R1994" s="15">
        <f t="shared" si="126"/>
        <v>42053.143414351856</v>
      </c>
      <c r="S1994">
        <f t="shared" si="128"/>
        <v>2015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8293</v>
      </c>
      <c r="O1995" t="s">
        <v>8305</v>
      </c>
      <c r="P1995">
        <f t="shared" si="127"/>
        <v>0</v>
      </c>
      <c r="Q1995" s="15">
        <f t="shared" si="125"/>
        <v>42329.58839120371</v>
      </c>
      <c r="R1995" s="15">
        <f t="shared" si="126"/>
        <v>42359.58839120371</v>
      </c>
      <c r="S1995">
        <f t="shared" si="128"/>
        <v>2015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8293</v>
      </c>
      <c r="O1996" t="s">
        <v>8305</v>
      </c>
      <c r="P1996">
        <f t="shared" si="127"/>
        <v>0</v>
      </c>
      <c r="Q1996" s="15">
        <f t="shared" si="125"/>
        <v>42651.006273148145</v>
      </c>
      <c r="R1996" s="15">
        <f t="shared" si="126"/>
        <v>42711.047939814816</v>
      </c>
      <c r="S1996">
        <f t="shared" si="128"/>
        <v>2016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8293</v>
      </c>
      <c r="O1997" t="s">
        <v>8305</v>
      </c>
      <c r="P1997">
        <f t="shared" si="127"/>
        <v>26</v>
      </c>
      <c r="Q1997" s="15">
        <f t="shared" si="125"/>
        <v>42181.902037037042</v>
      </c>
      <c r="R1997" s="15">
        <f t="shared" si="126"/>
        <v>42201.902037037042</v>
      </c>
      <c r="S1997">
        <f t="shared" si="128"/>
        <v>2015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8293</v>
      </c>
      <c r="O1998" t="s">
        <v>8305</v>
      </c>
      <c r="P1998">
        <f t="shared" si="127"/>
        <v>0</v>
      </c>
      <c r="Q1998" s="15">
        <f t="shared" si="125"/>
        <v>41800.819571759261</v>
      </c>
      <c r="R1998" s="15">
        <f t="shared" si="126"/>
        <v>41830.819571759261</v>
      </c>
      <c r="S1998">
        <f t="shared" si="128"/>
        <v>2014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8293</v>
      </c>
      <c r="O1999" t="s">
        <v>8305</v>
      </c>
      <c r="P1999">
        <f t="shared" si="127"/>
        <v>0</v>
      </c>
      <c r="Q1999" s="15">
        <f t="shared" si="125"/>
        <v>41847.930694444447</v>
      </c>
      <c r="R1999" s="15">
        <f t="shared" si="126"/>
        <v>41877.930694444447</v>
      </c>
      <c r="S1999">
        <f t="shared" si="128"/>
        <v>2014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8293</v>
      </c>
      <c r="O2000" t="s">
        <v>8305</v>
      </c>
      <c r="P2000">
        <f t="shared" si="127"/>
        <v>218.33</v>
      </c>
      <c r="Q2000" s="15">
        <f t="shared" si="125"/>
        <v>41807.118495370371</v>
      </c>
      <c r="R2000" s="15">
        <f t="shared" si="126"/>
        <v>41852.118495370371</v>
      </c>
      <c r="S2000">
        <f t="shared" si="128"/>
        <v>2014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8293</v>
      </c>
      <c r="O2001" t="s">
        <v>8305</v>
      </c>
      <c r="P2001">
        <f t="shared" si="127"/>
        <v>33.71</v>
      </c>
      <c r="Q2001" s="15">
        <f t="shared" si="125"/>
        <v>41926.482731481483</v>
      </c>
      <c r="R2001" s="15">
        <f t="shared" si="126"/>
        <v>41956.524398148147</v>
      </c>
      <c r="S2001">
        <f t="shared" si="128"/>
        <v>2014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8293</v>
      </c>
      <c r="O2002" t="s">
        <v>8305</v>
      </c>
      <c r="P2002">
        <f t="shared" si="127"/>
        <v>25</v>
      </c>
      <c r="Q2002" s="15">
        <f t="shared" si="125"/>
        <v>42345.951539351852</v>
      </c>
      <c r="R2002" s="15">
        <f t="shared" si="126"/>
        <v>42375.951539351852</v>
      </c>
      <c r="S2002">
        <f t="shared" si="128"/>
        <v>2015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8274</v>
      </c>
      <c r="O2003" t="s">
        <v>8304</v>
      </c>
      <c r="P2003">
        <f t="shared" si="127"/>
        <v>128.38999999999999</v>
      </c>
      <c r="Q2003" s="15">
        <f t="shared" si="125"/>
        <v>42136.209675925929</v>
      </c>
      <c r="R2003" s="15">
        <f t="shared" si="126"/>
        <v>42167.833333333328</v>
      </c>
      <c r="S2003">
        <f t="shared" si="128"/>
        <v>2015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8274</v>
      </c>
      <c r="O2004" t="s">
        <v>8304</v>
      </c>
      <c r="P2004">
        <f t="shared" si="127"/>
        <v>78.83</v>
      </c>
      <c r="Q2004" s="15">
        <f t="shared" si="125"/>
        <v>42728.71230324074</v>
      </c>
      <c r="R2004" s="15">
        <f t="shared" si="126"/>
        <v>42758.71230324074</v>
      </c>
      <c r="S2004">
        <f t="shared" si="128"/>
        <v>2016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8274</v>
      </c>
      <c r="O2005" t="s">
        <v>8304</v>
      </c>
      <c r="P2005">
        <f t="shared" si="127"/>
        <v>91.76</v>
      </c>
      <c r="Q2005" s="15">
        <f t="shared" si="125"/>
        <v>40347.125601851854</v>
      </c>
      <c r="R2005" s="15">
        <f t="shared" si="126"/>
        <v>40361.958333333336</v>
      </c>
      <c r="S2005">
        <f t="shared" si="128"/>
        <v>2010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8274</v>
      </c>
      <c r="O2006" t="s">
        <v>8304</v>
      </c>
      <c r="P2006">
        <f t="shared" si="127"/>
        <v>331.1</v>
      </c>
      <c r="Q2006" s="15">
        <f t="shared" si="125"/>
        <v>41800.604895833334</v>
      </c>
      <c r="R2006" s="15">
        <f t="shared" si="126"/>
        <v>41830.604895833334</v>
      </c>
      <c r="S2006">
        <f t="shared" si="128"/>
        <v>2014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8274</v>
      </c>
      <c r="O2007" t="s">
        <v>8304</v>
      </c>
      <c r="P2007">
        <f t="shared" si="127"/>
        <v>194.26</v>
      </c>
      <c r="Q2007" s="15">
        <f t="shared" si="125"/>
        <v>41535.812708333331</v>
      </c>
      <c r="R2007" s="15">
        <f t="shared" si="126"/>
        <v>41563.165972222225</v>
      </c>
      <c r="S2007">
        <f t="shared" si="128"/>
        <v>2013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8274</v>
      </c>
      <c r="O2008" t="s">
        <v>8304</v>
      </c>
      <c r="P2008">
        <f t="shared" si="127"/>
        <v>408.98</v>
      </c>
      <c r="Q2008" s="15">
        <f t="shared" si="125"/>
        <v>41941.500520833331</v>
      </c>
      <c r="R2008" s="15">
        <f t="shared" si="126"/>
        <v>41976.542187500003</v>
      </c>
      <c r="S2008">
        <f t="shared" si="128"/>
        <v>2014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8274</v>
      </c>
      <c r="O2009" t="s">
        <v>8304</v>
      </c>
      <c r="P2009">
        <f t="shared" si="127"/>
        <v>84.46</v>
      </c>
      <c r="Q2009" s="15">
        <f t="shared" si="125"/>
        <v>40347.837800925925</v>
      </c>
      <c r="R2009" s="15">
        <f t="shared" si="126"/>
        <v>40414.166666666664</v>
      </c>
      <c r="S2009">
        <f t="shared" si="128"/>
        <v>2010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8274</v>
      </c>
      <c r="O2010" t="s">
        <v>8304</v>
      </c>
      <c r="P2010">
        <f t="shared" si="127"/>
        <v>44.85</v>
      </c>
      <c r="Q2010" s="15">
        <f t="shared" si="125"/>
        <v>40761.604421296295</v>
      </c>
      <c r="R2010" s="15">
        <f t="shared" si="126"/>
        <v>40805.604421296295</v>
      </c>
      <c r="S2010">
        <f t="shared" si="128"/>
        <v>2011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8274</v>
      </c>
      <c r="O2011" t="s">
        <v>8304</v>
      </c>
      <c r="P2011">
        <f t="shared" si="127"/>
        <v>383.36</v>
      </c>
      <c r="Q2011" s="15">
        <f t="shared" si="125"/>
        <v>42661.323414351849</v>
      </c>
      <c r="R2011" s="15">
        <f t="shared" si="126"/>
        <v>42697.365081018521</v>
      </c>
      <c r="S2011">
        <f t="shared" si="128"/>
        <v>2016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8274</v>
      </c>
      <c r="O2012" t="s">
        <v>8304</v>
      </c>
      <c r="P2012">
        <f t="shared" si="127"/>
        <v>55.28</v>
      </c>
      <c r="Q2012" s="15">
        <f t="shared" si="125"/>
        <v>42570.996423611112</v>
      </c>
      <c r="R2012" s="15">
        <f t="shared" si="126"/>
        <v>42600.996423611112</v>
      </c>
      <c r="S2012">
        <f t="shared" si="128"/>
        <v>2016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8274</v>
      </c>
      <c r="O2013" t="s">
        <v>8304</v>
      </c>
      <c r="P2013">
        <f t="shared" si="127"/>
        <v>422.02</v>
      </c>
      <c r="Q2013" s="15">
        <f t="shared" si="125"/>
        <v>42347.358483796299</v>
      </c>
      <c r="R2013" s="15">
        <f t="shared" si="126"/>
        <v>42380.958333333328</v>
      </c>
      <c r="S2013">
        <f t="shared" si="128"/>
        <v>2015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8274</v>
      </c>
      <c r="O2014" t="s">
        <v>8304</v>
      </c>
      <c r="P2014">
        <f t="shared" si="127"/>
        <v>64.180000000000007</v>
      </c>
      <c r="Q2014" s="15">
        <f t="shared" si="125"/>
        <v>42010.822233796294</v>
      </c>
      <c r="R2014" s="15">
        <f t="shared" si="126"/>
        <v>42040.822233796294</v>
      </c>
      <c r="S2014">
        <f t="shared" si="128"/>
        <v>2015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8274</v>
      </c>
      <c r="O2015" t="s">
        <v>8304</v>
      </c>
      <c r="P2015">
        <f t="shared" si="127"/>
        <v>173.58</v>
      </c>
      <c r="Q2015" s="15">
        <f t="shared" si="125"/>
        <v>42499.960810185185</v>
      </c>
      <c r="R2015" s="15">
        <f t="shared" si="126"/>
        <v>42559.960810185185</v>
      </c>
      <c r="S2015">
        <f t="shared" si="128"/>
        <v>2016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8274</v>
      </c>
      <c r="O2016" t="s">
        <v>8304</v>
      </c>
      <c r="P2016">
        <f t="shared" si="127"/>
        <v>88.6</v>
      </c>
      <c r="Q2016" s="15">
        <f t="shared" si="125"/>
        <v>41324.214571759258</v>
      </c>
      <c r="R2016" s="15">
        <f t="shared" si="126"/>
        <v>41358.172905092593</v>
      </c>
      <c r="S2016">
        <f t="shared" si="128"/>
        <v>2013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8274</v>
      </c>
      <c r="O2017" t="s">
        <v>8304</v>
      </c>
      <c r="P2017">
        <f t="shared" si="127"/>
        <v>50.22</v>
      </c>
      <c r="Q2017" s="15">
        <f t="shared" si="125"/>
        <v>40765.876886574071</v>
      </c>
      <c r="R2017" s="15">
        <f t="shared" si="126"/>
        <v>40795.876886574071</v>
      </c>
      <c r="S2017">
        <f t="shared" si="128"/>
        <v>2011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8274</v>
      </c>
      <c r="O2018" t="s">
        <v>8304</v>
      </c>
      <c r="P2018">
        <f t="shared" si="127"/>
        <v>192.39</v>
      </c>
      <c r="Q2018" s="15">
        <f t="shared" si="125"/>
        <v>41312.88077546296</v>
      </c>
      <c r="R2018" s="15">
        <f t="shared" si="126"/>
        <v>41342.88077546296</v>
      </c>
      <c r="S2018">
        <f t="shared" si="128"/>
        <v>2013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8274</v>
      </c>
      <c r="O2019" t="s">
        <v>8304</v>
      </c>
      <c r="P2019">
        <f t="shared" si="127"/>
        <v>73.42</v>
      </c>
      <c r="Q2019" s="15">
        <f t="shared" si="125"/>
        <v>40961.057349537034</v>
      </c>
      <c r="R2019" s="15">
        <f t="shared" si="126"/>
        <v>40992.166666666664</v>
      </c>
      <c r="S2019">
        <f t="shared" si="128"/>
        <v>2012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8274</v>
      </c>
      <c r="O2020" t="s">
        <v>8304</v>
      </c>
      <c r="P2020">
        <f t="shared" si="127"/>
        <v>147.68</v>
      </c>
      <c r="Q2020" s="15">
        <f t="shared" si="125"/>
        <v>42199.365844907406</v>
      </c>
      <c r="R2020" s="15">
        <f t="shared" si="126"/>
        <v>42229.365844907406</v>
      </c>
      <c r="S2020">
        <f t="shared" si="128"/>
        <v>2015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8274</v>
      </c>
      <c r="O2021" t="s">
        <v>8304</v>
      </c>
      <c r="P2021">
        <f t="shared" si="127"/>
        <v>108.97</v>
      </c>
      <c r="Q2021" s="15">
        <f t="shared" si="125"/>
        <v>42605.70857638889</v>
      </c>
      <c r="R2021" s="15">
        <f t="shared" si="126"/>
        <v>42635.70857638889</v>
      </c>
      <c r="S2021">
        <f t="shared" si="128"/>
        <v>2016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8274</v>
      </c>
      <c r="O2022" t="s">
        <v>8304</v>
      </c>
      <c r="P2022">
        <f t="shared" si="127"/>
        <v>23.65</v>
      </c>
      <c r="Q2022" s="15">
        <f t="shared" si="125"/>
        <v>41737.097499999996</v>
      </c>
      <c r="R2022" s="15">
        <f t="shared" si="126"/>
        <v>41773.961111111108</v>
      </c>
      <c r="S2022">
        <f t="shared" si="128"/>
        <v>2014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8274</v>
      </c>
      <c r="O2023" t="s">
        <v>8304</v>
      </c>
      <c r="P2023">
        <f t="shared" si="127"/>
        <v>147.94999999999999</v>
      </c>
      <c r="Q2023" s="15">
        <f t="shared" si="125"/>
        <v>41861.070567129631</v>
      </c>
      <c r="R2023" s="15">
        <f t="shared" si="126"/>
        <v>41906.070567129631</v>
      </c>
      <c r="S2023">
        <f t="shared" si="128"/>
        <v>2014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8274</v>
      </c>
      <c r="O2024" t="s">
        <v>8304</v>
      </c>
      <c r="P2024">
        <f t="shared" si="127"/>
        <v>385.04</v>
      </c>
      <c r="Q2024" s="15">
        <f t="shared" si="125"/>
        <v>42502.569120370375</v>
      </c>
      <c r="R2024" s="15">
        <f t="shared" si="126"/>
        <v>42532.569120370375</v>
      </c>
      <c r="S2024">
        <f t="shared" si="128"/>
        <v>2016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8274</v>
      </c>
      <c r="O2025" t="s">
        <v>8304</v>
      </c>
      <c r="P2025">
        <f t="shared" si="127"/>
        <v>457.39</v>
      </c>
      <c r="Q2025" s="15">
        <f t="shared" si="125"/>
        <v>42136.420752314814</v>
      </c>
      <c r="R2025" s="15">
        <f t="shared" si="126"/>
        <v>42166.420752314814</v>
      </c>
      <c r="S2025">
        <f t="shared" si="128"/>
        <v>2015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8274</v>
      </c>
      <c r="O2026" t="s">
        <v>8304</v>
      </c>
      <c r="P2026">
        <f t="shared" si="127"/>
        <v>222.99</v>
      </c>
      <c r="Q2026" s="15">
        <f t="shared" si="125"/>
        <v>41099.966944444444</v>
      </c>
      <c r="R2026" s="15">
        <f t="shared" si="126"/>
        <v>41134.125</v>
      </c>
      <c r="S2026">
        <f t="shared" si="128"/>
        <v>2012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8274</v>
      </c>
      <c r="O2027" t="s">
        <v>8304</v>
      </c>
      <c r="P2027">
        <f t="shared" si="127"/>
        <v>220.74</v>
      </c>
      <c r="Q2027" s="15">
        <f t="shared" si="125"/>
        <v>42136.184560185182</v>
      </c>
      <c r="R2027" s="15">
        <f t="shared" si="126"/>
        <v>42166.184560185182</v>
      </c>
      <c r="S2027">
        <f t="shared" si="128"/>
        <v>2015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8274</v>
      </c>
      <c r="O2028" t="s">
        <v>8304</v>
      </c>
      <c r="P2028">
        <f t="shared" si="127"/>
        <v>73.5</v>
      </c>
      <c r="Q2028" s="15">
        <f t="shared" si="125"/>
        <v>41704.735937500001</v>
      </c>
      <c r="R2028" s="15">
        <f t="shared" si="126"/>
        <v>41750.165972222225</v>
      </c>
      <c r="S2028">
        <f t="shared" si="128"/>
        <v>2014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8274</v>
      </c>
      <c r="O2029" t="s">
        <v>8304</v>
      </c>
      <c r="P2029">
        <f t="shared" si="127"/>
        <v>223.1</v>
      </c>
      <c r="Q2029" s="15">
        <f t="shared" si="125"/>
        <v>42048.813877314817</v>
      </c>
      <c r="R2029" s="15">
        <f t="shared" si="126"/>
        <v>42093.772210648152</v>
      </c>
      <c r="S2029">
        <f t="shared" si="128"/>
        <v>2015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8274</v>
      </c>
      <c r="O2030" t="s">
        <v>8304</v>
      </c>
      <c r="P2030">
        <f t="shared" si="127"/>
        <v>47.91</v>
      </c>
      <c r="Q2030" s="15">
        <f t="shared" si="125"/>
        <v>40215.919050925928</v>
      </c>
      <c r="R2030" s="15">
        <f t="shared" si="126"/>
        <v>40252.913194444445</v>
      </c>
      <c r="S2030">
        <f t="shared" si="128"/>
        <v>2010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8274</v>
      </c>
      <c r="O2031" t="s">
        <v>8304</v>
      </c>
      <c r="P2031">
        <f t="shared" si="127"/>
        <v>96.06</v>
      </c>
      <c r="Q2031" s="15">
        <f t="shared" si="125"/>
        <v>41848.021770833337</v>
      </c>
      <c r="R2031" s="15">
        <f t="shared" si="126"/>
        <v>41878.021770833337</v>
      </c>
      <c r="S2031">
        <f t="shared" si="128"/>
        <v>2014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8274</v>
      </c>
      <c r="O2032" t="s">
        <v>8304</v>
      </c>
      <c r="P2032">
        <f t="shared" si="127"/>
        <v>118.61</v>
      </c>
      <c r="Q2032" s="15">
        <f t="shared" si="125"/>
        <v>41212.996481481481</v>
      </c>
      <c r="R2032" s="15">
        <f t="shared" si="126"/>
        <v>41242.996481481481</v>
      </c>
      <c r="S2032">
        <f t="shared" si="128"/>
        <v>2012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8274</v>
      </c>
      <c r="O2033" t="s">
        <v>8304</v>
      </c>
      <c r="P2033">
        <f t="shared" si="127"/>
        <v>118.45</v>
      </c>
      <c r="Q2033" s="15">
        <f t="shared" si="125"/>
        <v>41975.329317129625</v>
      </c>
      <c r="R2033" s="15">
        <f t="shared" si="126"/>
        <v>42013.041666666672</v>
      </c>
      <c r="S2033">
        <f t="shared" si="128"/>
        <v>2014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8274</v>
      </c>
      <c r="O2034" t="s">
        <v>8304</v>
      </c>
      <c r="P2034">
        <f t="shared" si="127"/>
        <v>143.21</v>
      </c>
      <c r="Q2034" s="15">
        <f t="shared" si="125"/>
        <v>42689.565671296295</v>
      </c>
      <c r="R2034" s="15">
        <f t="shared" si="126"/>
        <v>42719.208333333328</v>
      </c>
      <c r="S2034">
        <f t="shared" si="128"/>
        <v>2016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8274</v>
      </c>
      <c r="O2035" t="s">
        <v>8304</v>
      </c>
      <c r="P2035">
        <f t="shared" si="127"/>
        <v>282.72000000000003</v>
      </c>
      <c r="Q2035" s="15">
        <f t="shared" si="125"/>
        <v>41725.082384259258</v>
      </c>
      <c r="R2035" s="15">
        <f t="shared" si="126"/>
        <v>41755.082384259258</v>
      </c>
      <c r="S2035">
        <f t="shared" si="128"/>
        <v>2014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8274</v>
      </c>
      <c r="O2036" t="s">
        <v>8304</v>
      </c>
      <c r="P2036">
        <f t="shared" si="127"/>
        <v>593.94000000000005</v>
      </c>
      <c r="Q2036" s="15">
        <f t="shared" si="125"/>
        <v>42076.130011574074</v>
      </c>
      <c r="R2036" s="15">
        <f t="shared" si="126"/>
        <v>42131.290277777778</v>
      </c>
      <c r="S2036">
        <f t="shared" si="128"/>
        <v>2015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8274</v>
      </c>
      <c r="O2037" t="s">
        <v>8304</v>
      </c>
      <c r="P2037">
        <f t="shared" si="127"/>
        <v>262.16000000000003</v>
      </c>
      <c r="Q2037" s="15">
        <f t="shared" si="125"/>
        <v>42311.625081018516</v>
      </c>
      <c r="R2037" s="15">
        <f t="shared" si="126"/>
        <v>42357.041666666672</v>
      </c>
      <c r="S2037">
        <f t="shared" si="128"/>
        <v>2015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8274</v>
      </c>
      <c r="O2038" t="s">
        <v>8304</v>
      </c>
      <c r="P2038">
        <f t="shared" si="127"/>
        <v>46.58</v>
      </c>
      <c r="Q2038" s="15">
        <f t="shared" si="125"/>
        <v>41738.864803240744</v>
      </c>
      <c r="R2038" s="15">
        <f t="shared" si="126"/>
        <v>41768.864803240744</v>
      </c>
      <c r="S2038">
        <f t="shared" si="128"/>
        <v>2014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8274</v>
      </c>
      <c r="O2039" t="s">
        <v>8304</v>
      </c>
      <c r="P2039">
        <f t="shared" si="127"/>
        <v>70.040000000000006</v>
      </c>
      <c r="Q2039" s="15">
        <f t="shared" si="125"/>
        <v>41578.210104166668</v>
      </c>
      <c r="R2039" s="15">
        <f t="shared" si="126"/>
        <v>41638.251770833333</v>
      </c>
      <c r="S2039">
        <f t="shared" si="128"/>
        <v>2013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8274</v>
      </c>
      <c r="O2040" t="s">
        <v>8304</v>
      </c>
      <c r="P2040">
        <f t="shared" si="127"/>
        <v>164.91</v>
      </c>
      <c r="Q2040" s="15">
        <f t="shared" si="125"/>
        <v>41424.27107638889</v>
      </c>
      <c r="R2040" s="15">
        <f t="shared" si="126"/>
        <v>41456.75</v>
      </c>
      <c r="S2040">
        <f t="shared" si="128"/>
        <v>2013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8274</v>
      </c>
      <c r="O2041" t="s">
        <v>8304</v>
      </c>
      <c r="P2041">
        <f t="shared" si="127"/>
        <v>449.26</v>
      </c>
      <c r="Q2041" s="15">
        <f t="shared" si="125"/>
        <v>42675.438946759255</v>
      </c>
      <c r="R2041" s="15">
        <f t="shared" si="126"/>
        <v>42705.207638888889</v>
      </c>
      <c r="S2041">
        <f t="shared" si="128"/>
        <v>2016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8274</v>
      </c>
      <c r="O2042" t="s">
        <v>8304</v>
      </c>
      <c r="P2042">
        <f t="shared" si="127"/>
        <v>27.47</v>
      </c>
      <c r="Q2042" s="15">
        <f t="shared" si="125"/>
        <v>41578.927118055559</v>
      </c>
      <c r="R2042" s="15">
        <f t="shared" si="126"/>
        <v>41593.968784722223</v>
      </c>
      <c r="S2042">
        <f t="shared" si="128"/>
        <v>2013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8274</v>
      </c>
      <c r="O2043" t="s">
        <v>8304</v>
      </c>
      <c r="P2043">
        <f t="shared" si="127"/>
        <v>143.97999999999999</v>
      </c>
      <c r="Q2043" s="15">
        <f t="shared" si="125"/>
        <v>42654.525775462964</v>
      </c>
      <c r="R2043" s="15">
        <f t="shared" si="126"/>
        <v>42684.567442129628</v>
      </c>
      <c r="S2043">
        <f t="shared" si="128"/>
        <v>2016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8274</v>
      </c>
      <c r="O2044" t="s">
        <v>8304</v>
      </c>
      <c r="P2044">
        <f t="shared" si="127"/>
        <v>88.24</v>
      </c>
      <c r="Q2044" s="15">
        <f t="shared" si="125"/>
        <v>42331.708032407405</v>
      </c>
      <c r="R2044" s="15">
        <f t="shared" si="126"/>
        <v>42391.708032407405</v>
      </c>
      <c r="S2044">
        <f t="shared" si="128"/>
        <v>2015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8274</v>
      </c>
      <c r="O2045" t="s">
        <v>8304</v>
      </c>
      <c r="P2045">
        <f t="shared" si="127"/>
        <v>36.33</v>
      </c>
      <c r="Q2045" s="15">
        <f t="shared" si="125"/>
        <v>42661.176817129628</v>
      </c>
      <c r="R2045" s="15">
        <f t="shared" si="126"/>
        <v>42715.207638888889</v>
      </c>
      <c r="S2045">
        <f t="shared" si="128"/>
        <v>2016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8274</v>
      </c>
      <c r="O2046" t="s">
        <v>8304</v>
      </c>
      <c r="P2046">
        <f t="shared" si="127"/>
        <v>90.18</v>
      </c>
      <c r="Q2046" s="15">
        <f t="shared" si="125"/>
        <v>42138.684189814812</v>
      </c>
      <c r="R2046" s="15">
        <f t="shared" si="126"/>
        <v>42168.684189814812</v>
      </c>
      <c r="S2046">
        <f t="shared" si="128"/>
        <v>2015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8274</v>
      </c>
      <c r="O2047" t="s">
        <v>8304</v>
      </c>
      <c r="P2047">
        <f t="shared" si="127"/>
        <v>152.62</v>
      </c>
      <c r="Q2047" s="15">
        <f t="shared" si="125"/>
        <v>41069.088506944441</v>
      </c>
      <c r="R2047" s="15">
        <f t="shared" si="126"/>
        <v>41099.088506944441</v>
      </c>
      <c r="S2047">
        <f t="shared" si="128"/>
        <v>2012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8274</v>
      </c>
      <c r="O2048" t="s">
        <v>8304</v>
      </c>
      <c r="P2048">
        <f t="shared" si="127"/>
        <v>55.81</v>
      </c>
      <c r="Q2048" s="15">
        <f t="shared" si="125"/>
        <v>41387.171805555554</v>
      </c>
      <c r="R2048" s="15">
        <f t="shared" si="126"/>
        <v>41417.171805555554</v>
      </c>
      <c r="S2048">
        <f t="shared" si="128"/>
        <v>2013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8274</v>
      </c>
      <c r="O2049" t="s">
        <v>8304</v>
      </c>
      <c r="P2049">
        <f t="shared" si="127"/>
        <v>227.85</v>
      </c>
      <c r="Q2049" s="15">
        <f t="shared" si="125"/>
        <v>42081.903587962966</v>
      </c>
      <c r="R2049" s="15">
        <f t="shared" si="126"/>
        <v>42111</v>
      </c>
      <c r="S2049">
        <f t="shared" si="128"/>
        <v>2015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8274</v>
      </c>
      <c r="O2050" t="s">
        <v>8304</v>
      </c>
      <c r="P2050">
        <f t="shared" si="127"/>
        <v>91.83</v>
      </c>
      <c r="Q2050" s="15">
        <f t="shared" ref="Q2050:Q2113" si="129">(((J2050/60)/60)/24+(DATE(1970,1,1)))</f>
        <v>41387.651516203703</v>
      </c>
      <c r="R2050" s="15">
        <f t="shared" ref="R2050:R2113" si="130">(((I2050/60)/60)/24)+DATE(1970,1,1)</f>
        <v>41417.651516203703</v>
      </c>
      <c r="S2050">
        <f t="shared" si="128"/>
        <v>2013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8274</v>
      </c>
      <c r="O2051" t="s">
        <v>8304</v>
      </c>
      <c r="P2051">
        <f t="shared" ref="P2051:P2114" si="131">IFERROR(ROUND(E2051/L2051,2),0)</f>
        <v>80.989999999999995</v>
      </c>
      <c r="Q2051" s="15">
        <f t="shared" si="129"/>
        <v>41575.527349537035</v>
      </c>
      <c r="R2051" s="15">
        <f t="shared" si="130"/>
        <v>41610.957638888889</v>
      </c>
      <c r="S2051">
        <f t="shared" ref="S2051:S2114" si="132">YEAR(Q2051)</f>
        <v>2013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8274</v>
      </c>
      <c r="O2052" t="s">
        <v>8304</v>
      </c>
      <c r="P2052">
        <f t="shared" si="131"/>
        <v>278.39</v>
      </c>
      <c r="Q2052" s="15">
        <f t="shared" si="129"/>
        <v>42115.071504629625</v>
      </c>
      <c r="R2052" s="15">
        <f t="shared" si="130"/>
        <v>42155.071504629625</v>
      </c>
      <c r="S2052">
        <f t="shared" si="132"/>
        <v>2015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8274</v>
      </c>
      <c r="O2053" t="s">
        <v>8304</v>
      </c>
      <c r="P2053">
        <f t="shared" si="131"/>
        <v>43.1</v>
      </c>
      <c r="Q2053" s="15">
        <f t="shared" si="129"/>
        <v>41604.022418981483</v>
      </c>
      <c r="R2053" s="15">
        <f t="shared" si="130"/>
        <v>41634.022418981483</v>
      </c>
      <c r="S2053">
        <f t="shared" si="132"/>
        <v>2013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8274</v>
      </c>
      <c r="O2054" t="s">
        <v>8304</v>
      </c>
      <c r="P2054">
        <f t="shared" si="131"/>
        <v>326.29000000000002</v>
      </c>
      <c r="Q2054" s="15">
        <f t="shared" si="129"/>
        <v>42375.08394675926</v>
      </c>
      <c r="R2054" s="15">
        <f t="shared" si="130"/>
        <v>42420.08394675926</v>
      </c>
      <c r="S2054">
        <f t="shared" si="132"/>
        <v>2016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8274</v>
      </c>
      <c r="O2055" t="s">
        <v>8304</v>
      </c>
      <c r="P2055">
        <f t="shared" si="131"/>
        <v>41.74</v>
      </c>
      <c r="Q2055" s="15">
        <f t="shared" si="129"/>
        <v>42303.617488425924</v>
      </c>
      <c r="R2055" s="15">
        <f t="shared" si="130"/>
        <v>42333.659155092595</v>
      </c>
      <c r="S2055">
        <f t="shared" si="132"/>
        <v>2015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8274</v>
      </c>
      <c r="O2056" t="s">
        <v>8304</v>
      </c>
      <c r="P2056">
        <f t="shared" si="131"/>
        <v>64.02</v>
      </c>
      <c r="Q2056" s="15">
        <f t="shared" si="129"/>
        <v>41731.520949074074</v>
      </c>
      <c r="R2056" s="15">
        <f t="shared" si="130"/>
        <v>41761.520949074074</v>
      </c>
      <c r="S2056">
        <f t="shared" si="132"/>
        <v>2014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8274</v>
      </c>
      <c r="O2057" t="s">
        <v>8304</v>
      </c>
      <c r="P2057">
        <f t="shared" si="131"/>
        <v>99.46</v>
      </c>
      <c r="Q2057" s="15">
        <f t="shared" si="129"/>
        <v>41946.674108796295</v>
      </c>
      <c r="R2057" s="15">
        <f t="shared" si="130"/>
        <v>41976.166666666672</v>
      </c>
      <c r="S2057">
        <f t="shared" si="132"/>
        <v>2014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8274</v>
      </c>
      <c r="O2058" t="s">
        <v>8304</v>
      </c>
      <c r="P2058">
        <f t="shared" si="131"/>
        <v>138.49</v>
      </c>
      <c r="Q2058" s="15">
        <f t="shared" si="129"/>
        <v>41351.76090277778</v>
      </c>
      <c r="R2058" s="15">
        <f t="shared" si="130"/>
        <v>41381.76090277778</v>
      </c>
      <c r="S2058">
        <f t="shared" si="132"/>
        <v>2013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8274</v>
      </c>
      <c r="O2059" t="s">
        <v>8304</v>
      </c>
      <c r="P2059">
        <f t="shared" si="131"/>
        <v>45.55</v>
      </c>
      <c r="Q2059" s="15">
        <f t="shared" si="129"/>
        <v>42396.494583333333</v>
      </c>
      <c r="R2059" s="15">
        <f t="shared" si="130"/>
        <v>42426.494583333333</v>
      </c>
      <c r="S2059">
        <f t="shared" si="132"/>
        <v>2016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8274</v>
      </c>
      <c r="O2060" t="s">
        <v>8304</v>
      </c>
      <c r="P2060">
        <f t="shared" si="131"/>
        <v>10.51</v>
      </c>
      <c r="Q2060" s="15">
        <f t="shared" si="129"/>
        <v>42026.370717592596</v>
      </c>
      <c r="R2060" s="15">
        <f t="shared" si="130"/>
        <v>42065.833333333328</v>
      </c>
      <c r="S2060">
        <f t="shared" si="132"/>
        <v>2015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8274</v>
      </c>
      <c r="O2061" t="s">
        <v>8304</v>
      </c>
      <c r="P2061">
        <f t="shared" si="131"/>
        <v>114.77</v>
      </c>
      <c r="Q2061" s="15">
        <f t="shared" si="129"/>
        <v>42361.602476851855</v>
      </c>
      <c r="R2061" s="15">
        <f t="shared" si="130"/>
        <v>42400.915972222225</v>
      </c>
      <c r="S2061">
        <f t="shared" si="132"/>
        <v>2015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8274</v>
      </c>
      <c r="O2062" t="s">
        <v>8304</v>
      </c>
      <c r="P2062">
        <f t="shared" si="131"/>
        <v>36</v>
      </c>
      <c r="Q2062" s="15">
        <f t="shared" si="129"/>
        <v>41783.642939814818</v>
      </c>
      <c r="R2062" s="15">
        <f t="shared" si="130"/>
        <v>41843.642939814818</v>
      </c>
      <c r="S2062">
        <f t="shared" si="132"/>
        <v>2014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8274</v>
      </c>
      <c r="O2063" t="s">
        <v>8304</v>
      </c>
      <c r="P2063">
        <f t="shared" si="131"/>
        <v>154.16999999999999</v>
      </c>
      <c r="Q2063" s="15">
        <f t="shared" si="129"/>
        <v>42705.764513888891</v>
      </c>
      <c r="R2063" s="15">
        <f t="shared" si="130"/>
        <v>42735.764513888891</v>
      </c>
      <c r="S2063">
        <f t="shared" si="132"/>
        <v>2016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8274</v>
      </c>
      <c r="O2064" t="s">
        <v>8304</v>
      </c>
      <c r="P2064">
        <f t="shared" si="131"/>
        <v>566.39</v>
      </c>
      <c r="Q2064" s="15">
        <f t="shared" si="129"/>
        <v>42423.3830787037</v>
      </c>
      <c r="R2064" s="15">
        <f t="shared" si="130"/>
        <v>42453.341412037036</v>
      </c>
      <c r="S2064">
        <f t="shared" si="132"/>
        <v>2016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8274</v>
      </c>
      <c r="O2065" t="s">
        <v>8304</v>
      </c>
      <c r="P2065">
        <f t="shared" si="131"/>
        <v>120.86</v>
      </c>
      <c r="Q2065" s="15">
        <f t="shared" si="129"/>
        <v>42472.73265046296</v>
      </c>
      <c r="R2065" s="15">
        <f t="shared" si="130"/>
        <v>42505.73265046296</v>
      </c>
      <c r="S2065">
        <f t="shared" si="132"/>
        <v>2016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8274</v>
      </c>
      <c r="O2066" t="s">
        <v>8304</v>
      </c>
      <c r="P2066">
        <f t="shared" si="131"/>
        <v>86.16</v>
      </c>
      <c r="Q2066" s="15">
        <f t="shared" si="129"/>
        <v>41389.364849537036</v>
      </c>
      <c r="R2066" s="15">
        <f t="shared" si="130"/>
        <v>41425.5</v>
      </c>
      <c r="S2066">
        <f t="shared" si="132"/>
        <v>2013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8274</v>
      </c>
      <c r="O2067" t="s">
        <v>8304</v>
      </c>
      <c r="P2067">
        <f t="shared" si="131"/>
        <v>51.21</v>
      </c>
      <c r="Q2067" s="15">
        <f t="shared" si="129"/>
        <v>41603.333668981482</v>
      </c>
      <c r="R2067" s="15">
        <f t="shared" si="130"/>
        <v>41633.333668981482</v>
      </c>
      <c r="S2067">
        <f t="shared" si="132"/>
        <v>2013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8274</v>
      </c>
      <c r="O2068" t="s">
        <v>8304</v>
      </c>
      <c r="P2068">
        <f t="shared" si="131"/>
        <v>67.260000000000005</v>
      </c>
      <c r="Q2068" s="15">
        <f t="shared" si="129"/>
        <v>41844.771793981483</v>
      </c>
      <c r="R2068" s="15">
        <f t="shared" si="130"/>
        <v>41874.771793981483</v>
      </c>
      <c r="S2068">
        <f t="shared" si="132"/>
        <v>2014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8274</v>
      </c>
      <c r="O2069" t="s">
        <v>8304</v>
      </c>
      <c r="P2069">
        <f t="shared" si="131"/>
        <v>62.8</v>
      </c>
      <c r="Q2069" s="15">
        <f t="shared" si="129"/>
        <v>42115.853888888887</v>
      </c>
      <c r="R2069" s="15">
        <f t="shared" si="130"/>
        <v>42148.853888888887</v>
      </c>
      <c r="S2069">
        <f t="shared" si="132"/>
        <v>2015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8274</v>
      </c>
      <c r="O2070" t="s">
        <v>8304</v>
      </c>
      <c r="P2070">
        <f t="shared" si="131"/>
        <v>346.13</v>
      </c>
      <c r="Q2070" s="15">
        <f t="shared" si="129"/>
        <v>42633.841608796298</v>
      </c>
      <c r="R2070" s="15">
        <f t="shared" si="130"/>
        <v>42663.841608796298</v>
      </c>
      <c r="S2070">
        <f t="shared" si="132"/>
        <v>2016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8274</v>
      </c>
      <c r="O2071" t="s">
        <v>8304</v>
      </c>
      <c r="P2071">
        <f t="shared" si="131"/>
        <v>244.12</v>
      </c>
      <c r="Q2071" s="15">
        <f t="shared" si="129"/>
        <v>42340.972118055557</v>
      </c>
      <c r="R2071" s="15">
        <f t="shared" si="130"/>
        <v>42371.972118055557</v>
      </c>
      <c r="S2071">
        <f t="shared" si="132"/>
        <v>2015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8274</v>
      </c>
      <c r="O2072" t="s">
        <v>8304</v>
      </c>
      <c r="P2072">
        <f t="shared" si="131"/>
        <v>259.25</v>
      </c>
      <c r="Q2072" s="15">
        <f t="shared" si="129"/>
        <v>42519.6565162037</v>
      </c>
      <c r="R2072" s="15">
        <f t="shared" si="130"/>
        <v>42549.6565162037</v>
      </c>
      <c r="S2072">
        <f t="shared" si="132"/>
        <v>2016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8274</v>
      </c>
      <c r="O2073" t="s">
        <v>8304</v>
      </c>
      <c r="P2073">
        <f t="shared" si="131"/>
        <v>201.96</v>
      </c>
      <c r="Q2073" s="15">
        <f t="shared" si="129"/>
        <v>42600.278749999998</v>
      </c>
      <c r="R2073" s="15">
        <f t="shared" si="130"/>
        <v>42645.278749999998</v>
      </c>
      <c r="S2073">
        <f t="shared" si="132"/>
        <v>2016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8274</v>
      </c>
      <c r="O2074" t="s">
        <v>8304</v>
      </c>
      <c r="P2074">
        <f t="shared" si="131"/>
        <v>226.21</v>
      </c>
      <c r="Q2074" s="15">
        <f t="shared" si="129"/>
        <v>42467.581388888888</v>
      </c>
      <c r="R2074" s="15">
        <f t="shared" si="130"/>
        <v>42497.581388888888</v>
      </c>
      <c r="S2074">
        <f t="shared" si="132"/>
        <v>2016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8274</v>
      </c>
      <c r="O2075" t="s">
        <v>8304</v>
      </c>
      <c r="P2075">
        <f t="shared" si="131"/>
        <v>324.69</v>
      </c>
      <c r="Q2075" s="15">
        <f t="shared" si="129"/>
        <v>42087.668032407411</v>
      </c>
      <c r="R2075" s="15">
        <f t="shared" si="130"/>
        <v>42132.668032407411</v>
      </c>
      <c r="S2075">
        <f t="shared" si="132"/>
        <v>2015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8274</v>
      </c>
      <c r="O2076" t="s">
        <v>8304</v>
      </c>
      <c r="P2076">
        <f t="shared" si="131"/>
        <v>205</v>
      </c>
      <c r="Q2076" s="15">
        <f t="shared" si="129"/>
        <v>42466.826180555552</v>
      </c>
      <c r="R2076" s="15">
        <f t="shared" si="130"/>
        <v>42496.826180555552</v>
      </c>
      <c r="S2076">
        <f t="shared" si="132"/>
        <v>2016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8274</v>
      </c>
      <c r="O2077" t="s">
        <v>8304</v>
      </c>
      <c r="P2077">
        <f t="shared" si="131"/>
        <v>20.47</v>
      </c>
      <c r="Q2077" s="15">
        <f t="shared" si="129"/>
        <v>41450.681574074071</v>
      </c>
      <c r="R2077" s="15">
        <f t="shared" si="130"/>
        <v>41480.681574074071</v>
      </c>
      <c r="S2077">
        <f t="shared" si="132"/>
        <v>2013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8274</v>
      </c>
      <c r="O2078" t="s">
        <v>8304</v>
      </c>
      <c r="P2078">
        <f t="shared" si="131"/>
        <v>116.35</v>
      </c>
      <c r="Q2078" s="15">
        <f t="shared" si="129"/>
        <v>41803.880659722221</v>
      </c>
      <c r="R2078" s="15">
        <f t="shared" si="130"/>
        <v>41843.880659722221</v>
      </c>
      <c r="S2078">
        <f t="shared" si="132"/>
        <v>2014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8274</v>
      </c>
      <c r="O2079" t="s">
        <v>8304</v>
      </c>
      <c r="P2079">
        <f t="shared" si="131"/>
        <v>307.2</v>
      </c>
      <c r="Q2079" s="15">
        <f t="shared" si="129"/>
        <v>42103.042546296296</v>
      </c>
      <c r="R2079" s="15">
        <f t="shared" si="130"/>
        <v>42160.875</v>
      </c>
      <c r="S2079">
        <f t="shared" si="132"/>
        <v>2015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8274</v>
      </c>
      <c r="O2080" t="s">
        <v>8304</v>
      </c>
      <c r="P2080">
        <f t="shared" si="131"/>
        <v>546.69000000000005</v>
      </c>
      <c r="Q2080" s="15">
        <f t="shared" si="129"/>
        <v>42692.771493055552</v>
      </c>
      <c r="R2080" s="15">
        <f t="shared" si="130"/>
        <v>42722.771493055552</v>
      </c>
      <c r="S2080">
        <f t="shared" si="132"/>
        <v>2016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8274</v>
      </c>
      <c r="O2081" t="s">
        <v>8304</v>
      </c>
      <c r="P2081">
        <f t="shared" si="131"/>
        <v>47.47</v>
      </c>
      <c r="Q2081" s="15">
        <f t="shared" si="129"/>
        <v>42150.71056712963</v>
      </c>
      <c r="R2081" s="15">
        <f t="shared" si="130"/>
        <v>42180.791666666672</v>
      </c>
      <c r="S2081">
        <f t="shared" si="132"/>
        <v>2015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8274</v>
      </c>
      <c r="O2082" t="s">
        <v>8304</v>
      </c>
      <c r="P2082">
        <f t="shared" si="131"/>
        <v>101.56</v>
      </c>
      <c r="Q2082" s="15">
        <f t="shared" si="129"/>
        <v>42289.957175925927</v>
      </c>
      <c r="R2082" s="15">
        <f t="shared" si="130"/>
        <v>42319.998842592591</v>
      </c>
      <c r="S2082">
        <f t="shared" si="132"/>
        <v>2015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8280</v>
      </c>
      <c r="O2083" t="s">
        <v>8284</v>
      </c>
      <c r="P2083">
        <f t="shared" si="131"/>
        <v>72.91</v>
      </c>
      <c r="Q2083" s="15">
        <f t="shared" si="129"/>
        <v>41004.156886574077</v>
      </c>
      <c r="R2083" s="15">
        <f t="shared" si="130"/>
        <v>41045.207638888889</v>
      </c>
      <c r="S2083">
        <f t="shared" si="132"/>
        <v>2012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8280</v>
      </c>
      <c r="O2084" t="s">
        <v>8284</v>
      </c>
      <c r="P2084">
        <f t="shared" si="131"/>
        <v>43.71</v>
      </c>
      <c r="Q2084" s="15">
        <f t="shared" si="129"/>
        <v>40811.120324074072</v>
      </c>
      <c r="R2084" s="15">
        <f t="shared" si="130"/>
        <v>40871.161990740737</v>
      </c>
      <c r="S2084">
        <f t="shared" si="132"/>
        <v>2011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8280</v>
      </c>
      <c r="O2085" t="s">
        <v>8284</v>
      </c>
      <c r="P2085">
        <f t="shared" si="131"/>
        <v>34</v>
      </c>
      <c r="Q2085" s="15">
        <f t="shared" si="129"/>
        <v>41034.72216435185</v>
      </c>
      <c r="R2085" s="15">
        <f t="shared" si="130"/>
        <v>41064.72216435185</v>
      </c>
      <c r="S2085">
        <f t="shared" si="132"/>
        <v>2012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8280</v>
      </c>
      <c r="O2086" t="s">
        <v>8284</v>
      </c>
      <c r="P2086">
        <f t="shared" si="131"/>
        <v>70.650000000000006</v>
      </c>
      <c r="Q2086" s="15">
        <f t="shared" si="129"/>
        <v>41731.833124999997</v>
      </c>
      <c r="R2086" s="15">
        <f t="shared" si="130"/>
        <v>41763.290972222225</v>
      </c>
      <c r="S2086">
        <f t="shared" si="132"/>
        <v>2014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8280</v>
      </c>
      <c r="O2087" t="s">
        <v>8284</v>
      </c>
      <c r="P2087">
        <f t="shared" si="131"/>
        <v>89.3</v>
      </c>
      <c r="Q2087" s="15">
        <f t="shared" si="129"/>
        <v>41075.835497685184</v>
      </c>
      <c r="R2087" s="15">
        <f t="shared" si="130"/>
        <v>41105.835497685184</v>
      </c>
      <c r="S2087">
        <f t="shared" si="132"/>
        <v>2012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8280</v>
      </c>
      <c r="O2088" t="s">
        <v>8284</v>
      </c>
      <c r="P2088">
        <f t="shared" si="131"/>
        <v>115.09</v>
      </c>
      <c r="Q2088" s="15">
        <f t="shared" si="129"/>
        <v>40860.67050925926</v>
      </c>
      <c r="R2088" s="15">
        <f t="shared" si="130"/>
        <v>40891.207638888889</v>
      </c>
      <c r="S2088">
        <f t="shared" si="132"/>
        <v>2011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8280</v>
      </c>
      <c r="O2089" t="s">
        <v>8284</v>
      </c>
      <c r="P2089">
        <f t="shared" si="131"/>
        <v>62.12</v>
      </c>
      <c r="Q2089" s="15">
        <f t="shared" si="129"/>
        <v>40764.204375000001</v>
      </c>
      <c r="R2089" s="15">
        <f t="shared" si="130"/>
        <v>40794.204375000001</v>
      </c>
      <c r="S2089">
        <f t="shared" si="132"/>
        <v>2011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8280</v>
      </c>
      <c r="O2090" t="s">
        <v>8284</v>
      </c>
      <c r="P2090">
        <f t="shared" si="131"/>
        <v>46.2</v>
      </c>
      <c r="Q2090" s="15">
        <f t="shared" si="129"/>
        <v>40395.714722222219</v>
      </c>
      <c r="R2090" s="15">
        <f t="shared" si="130"/>
        <v>40432.165972222225</v>
      </c>
      <c r="S2090">
        <f t="shared" si="132"/>
        <v>2010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8280</v>
      </c>
      <c r="O2091" t="s">
        <v>8284</v>
      </c>
      <c r="P2091">
        <f t="shared" si="131"/>
        <v>48.55</v>
      </c>
      <c r="Q2091" s="15">
        <f t="shared" si="129"/>
        <v>41453.076319444444</v>
      </c>
      <c r="R2091" s="15">
        <f t="shared" si="130"/>
        <v>41488.076319444444</v>
      </c>
      <c r="S2091">
        <f t="shared" si="132"/>
        <v>2013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8280</v>
      </c>
      <c r="O2092" t="s">
        <v>8284</v>
      </c>
      <c r="P2092">
        <f t="shared" si="131"/>
        <v>57.52</v>
      </c>
      <c r="Q2092" s="15">
        <f t="shared" si="129"/>
        <v>41299.381423611114</v>
      </c>
      <c r="R2092" s="15">
        <f t="shared" si="130"/>
        <v>41329.381423611114</v>
      </c>
      <c r="S2092">
        <f t="shared" si="132"/>
        <v>2013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8280</v>
      </c>
      <c r="O2093" t="s">
        <v>8284</v>
      </c>
      <c r="P2093">
        <f t="shared" si="131"/>
        <v>88.15</v>
      </c>
      <c r="Q2093" s="15">
        <f t="shared" si="129"/>
        <v>40555.322662037033</v>
      </c>
      <c r="R2093" s="15">
        <f t="shared" si="130"/>
        <v>40603.833333333336</v>
      </c>
      <c r="S2093">
        <f t="shared" si="132"/>
        <v>2011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8280</v>
      </c>
      <c r="O2094" t="s">
        <v>8284</v>
      </c>
      <c r="P2094">
        <f t="shared" si="131"/>
        <v>110.49</v>
      </c>
      <c r="Q2094" s="15">
        <f t="shared" si="129"/>
        <v>40763.707546296297</v>
      </c>
      <c r="R2094" s="15">
        <f t="shared" si="130"/>
        <v>40823.707546296297</v>
      </c>
      <c r="S2094">
        <f t="shared" si="132"/>
        <v>2011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8280</v>
      </c>
      <c r="O2095" t="s">
        <v>8284</v>
      </c>
      <c r="P2095">
        <f t="shared" si="131"/>
        <v>66.83</v>
      </c>
      <c r="Q2095" s="15">
        <f t="shared" si="129"/>
        <v>41205.854537037041</v>
      </c>
      <c r="R2095" s="15">
        <f t="shared" si="130"/>
        <v>41265.896203703705</v>
      </c>
      <c r="S2095">
        <f t="shared" si="132"/>
        <v>2012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8280</v>
      </c>
      <c r="O2096" t="s">
        <v>8284</v>
      </c>
      <c r="P2096">
        <f t="shared" si="131"/>
        <v>58.6</v>
      </c>
      <c r="Q2096" s="15">
        <f t="shared" si="129"/>
        <v>40939.02002314815</v>
      </c>
      <c r="R2096" s="15">
        <f t="shared" si="130"/>
        <v>40973.125</v>
      </c>
      <c r="S2096">
        <f t="shared" si="132"/>
        <v>2012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8280</v>
      </c>
      <c r="O2097" t="s">
        <v>8284</v>
      </c>
      <c r="P2097">
        <f t="shared" si="131"/>
        <v>113.64</v>
      </c>
      <c r="Q2097" s="15">
        <f t="shared" si="129"/>
        <v>40758.733483796292</v>
      </c>
      <c r="R2097" s="15">
        <f t="shared" si="130"/>
        <v>40818.733483796292</v>
      </c>
      <c r="S2097">
        <f t="shared" si="132"/>
        <v>2011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8280</v>
      </c>
      <c r="O2098" t="s">
        <v>8284</v>
      </c>
      <c r="P2098">
        <f t="shared" si="131"/>
        <v>43.57</v>
      </c>
      <c r="Q2098" s="15">
        <f t="shared" si="129"/>
        <v>41192.758506944447</v>
      </c>
      <c r="R2098" s="15">
        <f t="shared" si="130"/>
        <v>41208.165972222225</v>
      </c>
      <c r="S2098">
        <f t="shared" si="132"/>
        <v>2012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8280</v>
      </c>
      <c r="O2099" t="s">
        <v>8284</v>
      </c>
      <c r="P2099">
        <f t="shared" si="131"/>
        <v>78.95</v>
      </c>
      <c r="Q2099" s="15">
        <f t="shared" si="129"/>
        <v>40818.58489583333</v>
      </c>
      <c r="R2099" s="15">
        <f t="shared" si="130"/>
        <v>40878.626562500001</v>
      </c>
      <c r="S2099">
        <f t="shared" si="132"/>
        <v>2011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8280</v>
      </c>
      <c r="O2100" t="s">
        <v>8284</v>
      </c>
      <c r="P2100">
        <f t="shared" si="131"/>
        <v>188.13</v>
      </c>
      <c r="Q2100" s="15">
        <f t="shared" si="129"/>
        <v>40946.11383101852</v>
      </c>
      <c r="R2100" s="15">
        <f t="shared" si="130"/>
        <v>40976.11383101852</v>
      </c>
      <c r="S2100">
        <f t="shared" si="132"/>
        <v>2012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8280</v>
      </c>
      <c r="O2101" t="s">
        <v>8284</v>
      </c>
      <c r="P2101">
        <f t="shared" si="131"/>
        <v>63.03</v>
      </c>
      <c r="Q2101" s="15">
        <f t="shared" si="129"/>
        <v>42173.746342592596</v>
      </c>
      <c r="R2101" s="15">
        <f t="shared" si="130"/>
        <v>42187.152777777781</v>
      </c>
      <c r="S2101">
        <f t="shared" si="132"/>
        <v>2015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8280</v>
      </c>
      <c r="O2102" t="s">
        <v>8284</v>
      </c>
      <c r="P2102">
        <f t="shared" si="131"/>
        <v>30.37</v>
      </c>
      <c r="Q2102" s="15">
        <f t="shared" si="129"/>
        <v>41074.834965277776</v>
      </c>
      <c r="R2102" s="15">
        <f t="shared" si="130"/>
        <v>41090.165972222225</v>
      </c>
      <c r="S2102">
        <f t="shared" si="132"/>
        <v>2012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8280</v>
      </c>
      <c r="O2103" t="s">
        <v>8284</v>
      </c>
      <c r="P2103">
        <f t="shared" si="131"/>
        <v>51.48</v>
      </c>
      <c r="Q2103" s="15">
        <f t="shared" si="129"/>
        <v>40892.149467592593</v>
      </c>
      <c r="R2103" s="15">
        <f t="shared" si="130"/>
        <v>40952.149467592593</v>
      </c>
      <c r="S2103">
        <f t="shared" si="132"/>
        <v>2011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8280</v>
      </c>
      <c r="O2104" t="s">
        <v>8284</v>
      </c>
      <c r="P2104">
        <f t="shared" si="131"/>
        <v>35.79</v>
      </c>
      <c r="Q2104" s="15">
        <f t="shared" si="129"/>
        <v>40638.868611111109</v>
      </c>
      <c r="R2104" s="15">
        <f t="shared" si="130"/>
        <v>40668.868611111109</v>
      </c>
      <c r="S2104">
        <f t="shared" si="132"/>
        <v>2011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8280</v>
      </c>
      <c r="O2105" t="s">
        <v>8284</v>
      </c>
      <c r="P2105">
        <f t="shared" si="131"/>
        <v>98.82</v>
      </c>
      <c r="Q2105" s="15">
        <f t="shared" si="129"/>
        <v>41192.754942129628</v>
      </c>
      <c r="R2105" s="15">
        <f t="shared" si="130"/>
        <v>41222.7966087963</v>
      </c>
      <c r="S2105">
        <f t="shared" si="132"/>
        <v>2012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8280</v>
      </c>
      <c r="O2106" t="s">
        <v>8284</v>
      </c>
      <c r="P2106">
        <f t="shared" si="131"/>
        <v>28</v>
      </c>
      <c r="Q2106" s="15">
        <f t="shared" si="129"/>
        <v>41394.074467592596</v>
      </c>
      <c r="R2106" s="15">
        <f t="shared" si="130"/>
        <v>41425</v>
      </c>
      <c r="S2106">
        <f t="shared" si="132"/>
        <v>2013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8280</v>
      </c>
      <c r="O2107" t="s">
        <v>8284</v>
      </c>
      <c r="P2107">
        <f t="shared" si="131"/>
        <v>51.31</v>
      </c>
      <c r="Q2107" s="15">
        <f t="shared" si="129"/>
        <v>41951.788807870369</v>
      </c>
      <c r="R2107" s="15">
        <f t="shared" si="130"/>
        <v>41964.166666666672</v>
      </c>
      <c r="S2107">
        <f t="shared" si="132"/>
        <v>2014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8280</v>
      </c>
      <c r="O2108" t="s">
        <v>8284</v>
      </c>
      <c r="P2108">
        <f t="shared" si="131"/>
        <v>53.52</v>
      </c>
      <c r="Q2108" s="15">
        <f t="shared" si="129"/>
        <v>41270.21497685185</v>
      </c>
      <c r="R2108" s="15">
        <f t="shared" si="130"/>
        <v>41300.21497685185</v>
      </c>
      <c r="S2108">
        <f t="shared" si="132"/>
        <v>2012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8280</v>
      </c>
      <c r="O2109" t="s">
        <v>8284</v>
      </c>
      <c r="P2109">
        <f t="shared" si="131"/>
        <v>37.15</v>
      </c>
      <c r="Q2109" s="15">
        <f t="shared" si="129"/>
        <v>41934.71056712963</v>
      </c>
      <c r="R2109" s="15">
        <f t="shared" si="130"/>
        <v>41955.752233796295</v>
      </c>
      <c r="S2109">
        <f t="shared" si="132"/>
        <v>2014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8280</v>
      </c>
      <c r="O2110" t="s">
        <v>8284</v>
      </c>
      <c r="P2110">
        <f t="shared" si="131"/>
        <v>89.9</v>
      </c>
      <c r="Q2110" s="15">
        <f t="shared" si="129"/>
        <v>41135.175694444442</v>
      </c>
      <c r="R2110" s="15">
        <f t="shared" si="130"/>
        <v>41162.163194444445</v>
      </c>
      <c r="S2110">
        <f t="shared" si="132"/>
        <v>2012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8280</v>
      </c>
      <c r="O2111" t="s">
        <v>8284</v>
      </c>
      <c r="P2111">
        <f t="shared" si="131"/>
        <v>106.53</v>
      </c>
      <c r="Q2111" s="15">
        <f t="shared" si="129"/>
        <v>42160.708530092597</v>
      </c>
      <c r="R2111" s="15">
        <f t="shared" si="130"/>
        <v>42190.708530092597</v>
      </c>
      <c r="S2111">
        <f t="shared" si="132"/>
        <v>2015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8280</v>
      </c>
      <c r="O2112" t="s">
        <v>8284</v>
      </c>
      <c r="P2112">
        <f t="shared" si="131"/>
        <v>52.82</v>
      </c>
      <c r="Q2112" s="15">
        <f t="shared" si="129"/>
        <v>41759.670937499999</v>
      </c>
      <c r="R2112" s="15">
        <f t="shared" si="130"/>
        <v>41787.207638888889</v>
      </c>
      <c r="S2112">
        <f t="shared" si="132"/>
        <v>2014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8280</v>
      </c>
      <c r="O2113" t="s">
        <v>8284</v>
      </c>
      <c r="P2113">
        <f t="shared" si="131"/>
        <v>54.62</v>
      </c>
      <c r="Q2113" s="15">
        <f t="shared" si="129"/>
        <v>40703.197048611109</v>
      </c>
      <c r="R2113" s="15">
        <f t="shared" si="130"/>
        <v>40770.041666666664</v>
      </c>
      <c r="S2113">
        <f t="shared" si="132"/>
        <v>2011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8280</v>
      </c>
      <c r="O2114" t="s">
        <v>8284</v>
      </c>
      <c r="P2114">
        <f t="shared" si="131"/>
        <v>27.27</v>
      </c>
      <c r="Q2114" s="15">
        <f t="shared" ref="Q2114:Q2177" si="133">(((J2114/60)/60)/24+(DATE(1970,1,1)))</f>
        <v>41365.928159722222</v>
      </c>
      <c r="R2114" s="15">
        <f t="shared" ref="R2114:R2177" si="134">(((I2114/60)/60)/24)+DATE(1970,1,1)</f>
        <v>41379.928159722222</v>
      </c>
      <c r="S2114">
        <f t="shared" si="132"/>
        <v>2013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8280</v>
      </c>
      <c r="O2115" t="s">
        <v>8284</v>
      </c>
      <c r="P2115">
        <f t="shared" ref="P2115:P2178" si="135">IFERROR(ROUND(E2115/L2115,2),0)</f>
        <v>68.599999999999994</v>
      </c>
      <c r="Q2115" s="15">
        <f t="shared" si="133"/>
        <v>41870.86546296296</v>
      </c>
      <c r="R2115" s="15">
        <f t="shared" si="134"/>
        <v>41905.86546296296</v>
      </c>
      <c r="S2115">
        <f t="shared" ref="S2115:S2178" si="136">YEAR(Q2115)</f>
        <v>2014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8280</v>
      </c>
      <c r="O2116" t="s">
        <v>8284</v>
      </c>
      <c r="P2116">
        <f t="shared" si="135"/>
        <v>35.61</v>
      </c>
      <c r="Q2116" s="15">
        <f t="shared" si="133"/>
        <v>40458.815625000003</v>
      </c>
      <c r="R2116" s="15">
        <f t="shared" si="134"/>
        <v>40521.207638888889</v>
      </c>
      <c r="S2116">
        <f t="shared" si="136"/>
        <v>2010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8280</v>
      </c>
      <c r="O2117" t="s">
        <v>8284</v>
      </c>
      <c r="P2117">
        <f t="shared" si="135"/>
        <v>94.03</v>
      </c>
      <c r="Q2117" s="15">
        <f t="shared" si="133"/>
        <v>40564.081030092595</v>
      </c>
      <c r="R2117" s="15">
        <f t="shared" si="134"/>
        <v>40594.081030092595</v>
      </c>
      <c r="S2117">
        <f t="shared" si="136"/>
        <v>2011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8280</v>
      </c>
      <c r="O2118" t="s">
        <v>8284</v>
      </c>
      <c r="P2118">
        <f t="shared" si="135"/>
        <v>526.46</v>
      </c>
      <c r="Q2118" s="15">
        <f t="shared" si="133"/>
        <v>41136.777812500004</v>
      </c>
      <c r="R2118" s="15">
        <f t="shared" si="134"/>
        <v>41184.777812500004</v>
      </c>
      <c r="S2118">
        <f t="shared" si="136"/>
        <v>2012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8280</v>
      </c>
      <c r="O2119" t="s">
        <v>8284</v>
      </c>
      <c r="P2119">
        <f t="shared" si="135"/>
        <v>50.66</v>
      </c>
      <c r="Q2119" s="15">
        <f t="shared" si="133"/>
        <v>42290.059594907405</v>
      </c>
      <c r="R2119" s="15">
        <f t="shared" si="134"/>
        <v>42304.207638888889</v>
      </c>
      <c r="S2119">
        <f t="shared" si="136"/>
        <v>2015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8280</v>
      </c>
      <c r="O2120" t="s">
        <v>8284</v>
      </c>
      <c r="P2120">
        <f t="shared" si="135"/>
        <v>79.180000000000007</v>
      </c>
      <c r="Q2120" s="15">
        <f t="shared" si="133"/>
        <v>40718.839537037034</v>
      </c>
      <c r="R2120" s="15">
        <f t="shared" si="134"/>
        <v>40748.839537037034</v>
      </c>
      <c r="S2120">
        <f t="shared" si="136"/>
        <v>2011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8280</v>
      </c>
      <c r="O2121" t="s">
        <v>8284</v>
      </c>
      <c r="P2121">
        <f t="shared" si="135"/>
        <v>91.59</v>
      </c>
      <c r="Q2121" s="15">
        <f t="shared" si="133"/>
        <v>41107.130150462966</v>
      </c>
      <c r="R2121" s="15">
        <f t="shared" si="134"/>
        <v>41137.130150462966</v>
      </c>
      <c r="S2121">
        <f t="shared" si="136"/>
        <v>2012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8280</v>
      </c>
      <c r="O2122" t="s">
        <v>8284</v>
      </c>
      <c r="P2122">
        <f t="shared" si="135"/>
        <v>116.96</v>
      </c>
      <c r="Q2122" s="15">
        <f t="shared" si="133"/>
        <v>41591.964537037034</v>
      </c>
      <c r="R2122" s="15">
        <f t="shared" si="134"/>
        <v>41640.964537037034</v>
      </c>
      <c r="S2122">
        <f t="shared" si="136"/>
        <v>2013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8288</v>
      </c>
      <c r="O2123" t="s">
        <v>8289</v>
      </c>
      <c r="P2123">
        <f t="shared" si="135"/>
        <v>28.4</v>
      </c>
      <c r="Q2123" s="15">
        <f t="shared" si="133"/>
        <v>42716.7424537037</v>
      </c>
      <c r="R2123" s="15">
        <f t="shared" si="134"/>
        <v>42746.7424537037</v>
      </c>
      <c r="S2123">
        <f t="shared" si="136"/>
        <v>2016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8288</v>
      </c>
      <c r="O2124" t="s">
        <v>8289</v>
      </c>
      <c r="P2124">
        <f t="shared" si="135"/>
        <v>103.33</v>
      </c>
      <c r="Q2124" s="15">
        <f t="shared" si="133"/>
        <v>42712.300567129627</v>
      </c>
      <c r="R2124" s="15">
        <f t="shared" si="134"/>
        <v>42742.300567129627</v>
      </c>
      <c r="S2124">
        <f t="shared" si="136"/>
        <v>2016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8288</v>
      </c>
      <c r="O2125" t="s">
        <v>8289</v>
      </c>
      <c r="P2125">
        <f t="shared" si="135"/>
        <v>10</v>
      </c>
      <c r="Q2125" s="15">
        <f t="shared" si="133"/>
        <v>40198.424849537041</v>
      </c>
      <c r="R2125" s="15">
        <f t="shared" si="134"/>
        <v>40252.290972222225</v>
      </c>
      <c r="S2125">
        <f t="shared" si="136"/>
        <v>2010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8288</v>
      </c>
      <c r="O2126" t="s">
        <v>8289</v>
      </c>
      <c r="P2126">
        <f t="shared" si="135"/>
        <v>23</v>
      </c>
      <c r="Q2126" s="15">
        <f t="shared" si="133"/>
        <v>40464.028182870366</v>
      </c>
      <c r="R2126" s="15">
        <f t="shared" si="134"/>
        <v>40512.208333333336</v>
      </c>
      <c r="S2126">
        <f t="shared" si="136"/>
        <v>2010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8288</v>
      </c>
      <c r="O2127" t="s">
        <v>8289</v>
      </c>
      <c r="P2127">
        <f t="shared" si="135"/>
        <v>31.56</v>
      </c>
      <c r="Q2127" s="15">
        <f t="shared" si="133"/>
        <v>42191.023530092592</v>
      </c>
      <c r="R2127" s="15">
        <f t="shared" si="134"/>
        <v>42221.023530092592</v>
      </c>
      <c r="S2127">
        <f t="shared" si="136"/>
        <v>2015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8288</v>
      </c>
      <c r="O2128" t="s">
        <v>8289</v>
      </c>
      <c r="P2128">
        <f t="shared" si="135"/>
        <v>5</v>
      </c>
      <c r="Q2128" s="15">
        <f t="shared" si="133"/>
        <v>41951.973229166666</v>
      </c>
      <c r="R2128" s="15">
        <f t="shared" si="134"/>
        <v>41981.973229166666</v>
      </c>
      <c r="S2128">
        <f t="shared" si="136"/>
        <v>2014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8288</v>
      </c>
      <c r="O2129" t="s">
        <v>8289</v>
      </c>
      <c r="P2129">
        <f t="shared" si="135"/>
        <v>34.22</v>
      </c>
      <c r="Q2129" s="15">
        <f t="shared" si="133"/>
        <v>42045.50535879629</v>
      </c>
      <c r="R2129" s="15">
        <f t="shared" si="134"/>
        <v>42075.463692129633</v>
      </c>
      <c r="S2129">
        <f t="shared" si="136"/>
        <v>2015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8288</v>
      </c>
      <c r="O2130" t="s">
        <v>8289</v>
      </c>
      <c r="P2130">
        <f t="shared" si="135"/>
        <v>25</v>
      </c>
      <c r="Q2130" s="15">
        <f t="shared" si="133"/>
        <v>41843.772789351853</v>
      </c>
      <c r="R2130" s="15">
        <f t="shared" si="134"/>
        <v>41903.772789351853</v>
      </c>
      <c r="S2130">
        <f t="shared" si="136"/>
        <v>2014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8288</v>
      </c>
      <c r="O2131" t="s">
        <v>8289</v>
      </c>
      <c r="P2131">
        <f t="shared" si="135"/>
        <v>19.670000000000002</v>
      </c>
      <c r="Q2131" s="15">
        <f t="shared" si="133"/>
        <v>42409.024305555555</v>
      </c>
      <c r="R2131" s="15">
        <f t="shared" si="134"/>
        <v>42439.024305555555</v>
      </c>
      <c r="S2131">
        <f t="shared" si="136"/>
        <v>2016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8288</v>
      </c>
      <c r="O2132" t="s">
        <v>8289</v>
      </c>
      <c r="P2132">
        <f t="shared" si="135"/>
        <v>21.25</v>
      </c>
      <c r="Q2132" s="15">
        <f t="shared" si="133"/>
        <v>41832.086377314816</v>
      </c>
      <c r="R2132" s="15">
        <f t="shared" si="134"/>
        <v>41867.086377314816</v>
      </c>
      <c r="S2132">
        <f t="shared" si="136"/>
        <v>2014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8288</v>
      </c>
      <c r="O2133" t="s">
        <v>8289</v>
      </c>
      <c r="P2133">
        <f t="shared" si="135"/>
        <v>8.33</v>
      </c>
      <c r="Q2133" s="15">
        <f t="shared" si="133"/>
        <v>42167.207071759258</v>
      </c>
      <c r="R2133" s="15">
        <f t="shared" si="134"/>
        <v>42197.207071759258</v>
      </c>
      <c r="S2133">
        <f t="shared" si="136"/>
        <v>2015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8288</v>
      </c>
      <c r="O2134" t="s">
        <v>8289</v>
      </c>
      <c r="P2134">
        <f t="shared" si="135"/>
        <v>21.34</v>
      </c>
      <c r="Q2134" s="15">
        <f t="shared" si="133"/>
        <v>41643.487175925926</v>
      </c>
      <c r="R2134" s="15">
        <f t="shared" si="134"/>
        <v>41673.487175925926</v>
      </c>
      <c r="S2134">
        <f t="shared" si="136"/>
        <v>2014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8288</v>
      </c>
      <c r="O2135" t="s">
        <v>8289</v>
      </c>
      <c r="P2135">
        <f t="shared" si="135"/>
        <v>5.33</v>
      </c>
      <c r="Q2135" s="15">
        <f t="shared" si="133"/>
        <v>40619.097210648149</v>
      </c>
      <c r="R2135" s="15">
        <f t="shared" si="134"/>
        <v>40657.290972222225</v>
      </c>
      <c r="S2135">
        <f t="shared" si="136"/>
        <v>2011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8288</v>
      </c>
      <c r="O2136" t="s">
        <v>8289</v>
      </c>
      <c r="P2136">
        <f t="shared" si="135"/>
        <v>34.67</v>
      </c>
      <c r="Q2136" s="15">
        <f t="shared" si="133"/>
        <v>41361.886469907404</v>
      </c>
      <c r="R2136" s="15">
        <f t="shared" si="134"/>
        <v>41391.886469907404</v>
      </c>
      <c r="S2136">
        <f t="shared" si="136"/>
        <v>2013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8288</v>
      </c>
      <c r="O2137" t="s">
        <v>8289</v>
      </c>
      <c r="P2137">
        <f t="shared" si="135"/>
        <v>21.73</v>
      </c>
      <c r="Q2137" s="15">
        <f t="shared" si="133"/>
        <v>41156.963344907403</v>
      </c>
      <c r="R2137" s="15">
        <f t="shared" si="134"/>
        <v>41186.963344907403</v>
      </c>
      <c r="S2137">
        <f t="shared" si="136"/>
        <v>2012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8288</v>
      </c>
      <c r="O2138" t="s">
        <v>8289</v>
      </c>
      <c r="P2138">
        <f t="shared" si="135"/>
        <v>11.92</v>
      </c>
      <c r="Q2138" s="15">
        <f t="shared" si="133"/>
        <v>41536.509097222224</v>
      </c>
      <c r="R2138" s="15">
        <f t="shared" si="134"/>
        <v>41566.509097222224</v>
      </c>
      <c r="S2138">
        <f t="shared" si="136"/>
        <v>2013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8288</v>
      </c>
      <c r="O2139" t="s">
        <v>8289</v>
      </c>
      <c r="P2139">
        <f t="shared" si="135"/>
        <v>26.6</v>
      </c>
      <c r="Q2139" s="15">
        <f t="shared" si="133"/>
        <v>41948.771168981482</v>
      </c>
      <c r="R2139" s="15">
        <f t="shared" si="134"/>
        <v>41978.771168981482</v>
      </c>
      <c r="S2139">
        <f t="shared" si="136"/>
        <v>2014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8288</v>
      </c>
      <c r="O2140" t="s">
        <v>8289</v>
      </c>
      <c r="P2140">
        <f t="shared" si="135"/>
        <v>10.67</v>
      </c>
      <c r="Q2140" s="15">
        <f t="shared" si="133"/>
        <v>41557.013182870374</v>
      </c>
      <c r="R2140" s="15">
        <f t="shared" si="134"/>
        <v>41587.054849537039</v>
      </c>
      <c r="S2140">
        <f t="shared" si="136"/>
        <v>2013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8288</v>
      </c>
      <c r="O2141" t="s">
        <v>8289</v>
      </c>
      <c r="P2141">
        <f t="shared" si="135"/>
        <v>29.04</v>
      </c>
      <c r="Q2141" s="15">
        <f t="shared" si="133"/>
        <v>42647.750092592592</v>
      </c>
      <c r="R2141" s="15">
        <f t="shared" si="134"/>
        <v>42677.750092592592</v>
      </c>
      <c r="S2141">
        <f t="shared" si="136"/>
        <v>2016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8288</v>
      </c>
      <c r="O2142" t="s">
        <v>8289</v>
      </c>
      <c r="P2142">
        <f t="shared" si="135"/>
        <v>50.91</v>
      </c>
      <c r="Q2142" s="15">
        <f t="shared" si="133"/>
        <v>41255.833611111113</v>
      </c>
      <c r="R2142" s="15">
        <f t="shared" si="134"/>
        <v>41285.833611111113</v>
      </c>
      <c r="S2142">
        <f t="shared" si="136"/>
        <v>2012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8288</v>
      </c>
      <c r="O2143" t="s">
        <v>8289</v>
      </c>
      <c r="P2143">
        <f t="shared" si="135"/>
        <v>0</v>
      </c>
      <c r="Q2143" s="15">
        <f t="shared" si="133"/>
        <v>41927.235636574071</v>
      </c>
      <c r="R2143" s="15">
        <f t="shared" si="134"/>
        <v>41957.277303240742</v>
      </c>
      <c r="S2143">
        <f t="shared" si="136"/>
        <v>2014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8288</v>
      </c>
      <c r="O2144" t="s">
        <v>8289</v>
      </c>
      <c r="P2144">
        <f t="shared" si="135"/>
        <v>50.08</v>
      </c>
      <c r="Q2144" s="15">
        <f t="shared" si="133"/>
        <v>42340.701504629629</v>
      </c>
      <c r="R2144" s="15">
        <f t="shared" si="134"/>
        <v>42368.701504629629</v>
      </c>
      <c r="S2144">
        <f t="shared" si="136"/>
        <v>2015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8288</v>
      </c>
      <c r="O2145" t="s">
        <v>8289</v>
      </c>
      <c r="P2145">
        <f t="shared" si="135"/>
        <v>45</v>
      </c>
      <c r="Q2145" s="15">
        <f t="shared" si="133"/>
        <v>40332.886712962965</v>
      </c>
      <c r="R2145" s="15">
        <f t="shared" si="134"/>
        <v>40380.791666666664</v>
      </c>
      <c r="S2145">
        <f t="shared" si="136"/>
        <v>2010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8288</v>
      </c>
      <c r="O2146" t="s">
        <v>8289</v>
      </c>
      <c r="P2146">
        <f t="shared" si="135"/>
        <v>25.29</v>
      </c>
      <c r="Q2146" s="15">
        <f t="shared" si="133"/>
        <v>41499.546759259261</v>
      </c>
      <c r="R2146" s="15">
        <f t="shared" si="134"/>
        <v>41531.546759259261</v>
      </c>
      <c r="S2146">
        <f t="shared" si="136"/>
        <v>2013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8288</v>
      </c>
      <c r="O2147" t="s">
        <v>8289</v>
      </c>
      <c r="P2147">
        <f t="shared" si="135"/>
        <v>51.29</v>
      </c>
      <c r="Q2147" s="15">
        <f t="shared" si="133"/>
        <v>41575.237430555557</v>
      </c>
      <c r="R2147" s="15">
        <f t="shared" si="134"/>
        <v>41605.279097222221</v>
      </c>
      <c r="S2147">
        <f t="shared" si="136"/>
        <v>2013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8288</v>
      </c>
      <c r="O2148" t="s">
        <v>8289</v>
      </c>
      <c r="P2148">
        <f t="shared" si="135"/>
        <v>1</v>
      </c>
      <c r="Q2148" s="15">
        <f t="shared" si="133"/>
        <v>42397.679513888885</v>
      </c>
      <c r="R2148" s="15">
        <f t="shared" si="134"/>
        <v>42411.679513888885</v>
      </c>
      <c r="S2148">
        <f t="shared" si="136"/>
        <v>2016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8288</v>
      </c>
      <c r="O2149" t="s">
        <v>8289</v>
      </c>
      <c r="P2149">
        <f t="shared" si="135"/>
        <v>49.38</v>
      </c>
      <c r="Q2149" s="15">
        <f t="shared" si="133"/>
        <v>41927.295694444445</v>
      </c>
      <c r="R2149" s="15">
        <f t="shared" si="134"/>
        <v>41959.337361111116</v>
      </c>
      <c r="S2149">
        <f t="shared" si="136"/>
        <v>2014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8288</v>
      </c>
      <c r="O2150" t="s">
        <v>8289</v>
      </c>
      <c r="P2150">
        <f t="shared" si="135"/>
        <v>1</v>
      </c>
      <c r="Q2150" s="15">
        <f t="shared" si="133"/>
        <v>42066.733587962968</v>
      </c>
      <c r="R2150" s="15">
        <f t="shared" si="134"/>
        <v>42096.691921296297</v>
      </c>
      <c r="S2150">
        <f t="shared" si="136"/>
        <v>2015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8288</v>
      </c>
      <c r="O2151" t="s">
        <v>8289</v>
      </c>
      <c r="P2151">
        <f t="shared" si="135"/>
        <v>0</v>
      </c>
      <c r="Q2151" s="15">
        <f t="shared" si="133"/>
        <v>40355.024953703702</v>
      </c>
      <c r="R2151" s="15">
        <f t="shared" si="134"/>
        <v>40390</v>
      </c>
      <c r="S2151">
        <f t="shared" si="136"/>
        <v>2010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8288</v>
      </c>
      <c r="O2152" t="s">
        <v>8289</v>
      </c>
      <c r="P2152">
        <f t="shared" si="135"/>
        <v>101.25</v>
      </c>
      <c r="Q2152" s="15">
        <f t="shared" si="133"/>
        <v>42534.284710648149</v>
      </c>
      <c r="R2152" s="15">
        <f t="shared" si="134"/>
        <v>42564.284710648149</v>
      </c>
      <c r="S2152">
        <f t="shared" si="136"/>
        <v>2016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8288</v>
      </c>
      <c r="O2153" t="s">
        <v>8289</v>
      </c>
      <c r="P2153">
        <f t="shared" si="135"/>
        <v>19.670000000000002</v>
      </c>
      <c r="Q2153" s="15">
        <f t="shared" si="133"/>
        <v>42520.847384259265</v>
      </c>
      <c r="R2153" s="15">
        <f t="shared" si="134"/>
        <v>42550.847384259265</v>
      </c>
      <c r="S2153">
        <f t="shared" si="136"/>
        <v>2016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8288</v>
      </c>
      <c r="O2154" t="s">
        <v>8289</v>
      </c>
      <c r="P2154">
        <f t="shared" si="135"/>
        <v>12.5</v>
      </c>
      <c r="Q2154" s="15">
        <f t="shared" si="133"/>
        <v>41683.832280092596</v>
      </c>
      <c r="R2154" s="15">
        <f t="shared" si="134"/>
        <v>41713.790613425925</v>
      </c>
      <c r="S2154">
        <f t="shared" si="136"/>
        <v>2014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8288</v>
      </c>
      <c r="O2155" t="s">
        <v>8289</v>
      </c>
      <c r="P2155">
        <f t="shared" si="135"/>
        <v>8.5</v>
      </c>
      <c r="Q2155" s="15">
        <f t="shared" si="133"/>
        <v>41974.911087962959</v>
      </c>
      <c r="R2155" s="15">
        <f t="shared" si="134"/>
        <v>42014.332638888889</v>
      </c>
      <c r="S2155">
        <f t="shared" si="136"/>
        <v>2014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8288</v>
      </c>
      <c r="O2156" t="s">
        <v>8289</v>
      </c>
      <c r="P2156">
        <f t="shared" si="135"/>
        <v>1</v>
      </c>
      <c r="Q2156" s="15">
        <f t="shared" si="133"/>
        <v>41647.632256944446</v>
      </c>
      <c r="R2156" s="15">
        <f t="shared" si="134"/>
        <v>41667.632256944446</v>
      </c>
      <c r="S2156">
        <f t="shared" si="136"/>
        <v>2014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8288</v>
      </c>
      <c r="O2157" t="s">
        <v>8289</v>
      </c>
      <c r="P2157">
        <f t="shared" si="135"/>
        <v>23</v>
      </c>
      <c r="Q2157" s="15">
        <f t="shared" si="133"/>
        <v>42430.747511574074</v>
      </c>
      <c r="R2157" s="15">
        <f t="shared" si="134"/>
        <v>42460.70584490741</v>
      </c>
      <c r="S2157">
        <f t="shared" si="136"/>
        <v>2016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8288</v>
      </c>
      <c r="O2158" t="s">
        <v>8289</v>
      </c>
      <c r="P2158">
        <f t="shared" si="135"/>
        <v>17.989999999999998</v>
      </c>
      <c r="Q2158" s="15">
        <f t="shared" si="133"/>
        <v>41488.85423611111</v>
      </c>
      <c r="R2158" s="15">
        <f t="shared" si="134"/>
        <v>41533.85423611111</v>
      </c>
      <c r="S2158">
        <f t="shared" si="136"/>
        <v>2013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8288</v>
      </c>
      <c r="O2159" t="s">
        <v>8289</v>
      </c>
      <c r="P2159">
        <f t="shared" si="135"/>
        <v>370.95</v>
      </c>
      <c r="Q2159" s="15">
        <f t="shared" si="133"/>
        <v>42694.98128472222</v>
      </c>
      <c r="R2159" s="15">
        <f t="shared" si="134"/>
        <v>42727.332638888889</v>
      </c>
      <c r="S2159">
        <f t="shared" si="136"/>
        <v>2016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8288</v>
      </c>
      <c r="O2160" t="s">
        <v>8289</v>
      </c>
      <c r="P2160">
        <f t="shared" si="135"/>
        <v>63.57</v>
      </c>
      <c r="Q2160" s="15">
        <f t="shared" si="133"/>
        <v>41264.853865740741</v>
      </c>
      <c r="R2160" s="15">
        <f t="shared" si="134"/>
        <v>41309.853865740741</v>
      </c>
      <c r="S2160">
        <f t="shared" si="136"/>
        <v>2012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8288</v>
      </c>
      <c r="O2161" t="s">
        <v>8289</v>
      </c>
      <c r="P2161">
        <f t="shared" si="135"/>
        <v>13</v>
      </c>
      <c r="Q2161" s="15">
        <f t="shared" si="133"/>
        <v>40710.731180555551</v>
      </c>
      <c r="R2161" s="15">
        <f t="shared" si="134"/>
        <v>40740.731180555551</v>
      </c>
      <c r="S2161">
        <f t="shared" si="136"/>
        <v>2011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8288</v>
      </c>
      <c r="O2162" t="s">
        <v>8289</v>
      </c>
      <c r="P2162">
        <f t="shared" si="135"/>
        <v>5.31</v>
      </c>
      <c r="Q2162" s="15">
        <f t="shared" si="133"/>
        <v>41018.711863425924</v>
      </c>
      <c r="R2162" s="15">
        <f t="shared" si="134"/>
        <v>41048.711863425924</v>
      </c>
      <c r="S2162">
        <f t="shared" si="136"/>
        <v>2012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8280</v>
      </c>
      <c r="O2163" t="s">
        <v>8281</v>
      </c>
      <c r="P2163">
        <f t="shared" si="135"/>
        <v>35.619999999999997</v>
      </c>
      <c r="Q2163" s="15">
        <f t="shared" si="133"/>
        <v>42240.852534722217</v>
      </c>
      <c r="R2163" s="15">
        <f t="shared" si="134"/>
        <v>42270.852534722217</v>
      </c>
      <c r="S2163">
        <f t="shared" si="136"/>
        <v>2015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8280</v>
      </c>
      <c r="O2164" t="s">
        <v>8281</v>
      </c>
      <c r="P2164">
        <f t="shared" si="135"/>
        <v>87.1</v>
      </c>
      <c r="Q2164" s="15">
        <f t="shared" si="133"/>
        <v>41813.766099537039</v>
      </c>
      <c r="R2164" s="15">
        <f t="shared" si="134"/>
        <v>41844.766099537039</v>
      </c>
      <c r="S2164">
        <f t="shared" si="136"/>
        <v>2014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8280</v>
      </c>
      <c r="O2165" t="s">
        <v>8281</v>
      </c>
      <c r="P2165">
        <f t="shared" si="135"/>
        <v>75.11</v>
      </c>
      <c r="Q2165" s="15">
        <f t="shared" si="133"/>
        <v>42111.899537037039</v>
      </c>
      <c r="R2165" s="15">
        <f t="shared" si="134"/>
        <v>42163.159722222219</v>
      </c>
      <c r="S2165">
        <f t="shared" si="136"/>
        <v>2015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8280</v>
      </c>
      <c r="O2166" t="s">
        <v>8281</v>
      </c>
      <c r="P2166">
        <f t="shared" si="135"/>
        <v>68.010000000000005</v>
      </c>
      <c r="Q2166" s="15">
        <f t="shared" si="133"/>
        <v>42515.71775462963</v>
      </c>
      <c r="R2166" s="15">
        <f t="shared" si="134"/>
        <v>42546.165972222225</v>
      </c>
      <c r="S2166">
        <f t="shared" si="136"/>
        <v>2016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8280</v>
      </c>
      <c r="O2167" t="s">
        <v>8281</v>
      </c>
      <c r="P2167">
        <f t="shared" si="135"/>
        <v>29.62</v>
      </c>
      <c r="Q2167" s="15">
        <f t="shared" si="133"/>
        <v>42438.667071759264</v>
      </c>
      <c r="R2167" s="15">
        <f t="shared" si="134"/>
        <v>42468.625405092593</v>
      </c>
      <c r="S2167">
        <f t="shared" si="136"/>
        <v>2016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8280</v>
      </c>
      <c r="O2168" t="s">
        <v>8281</v>
      </c>
      <c r="P2168">
        <f t="shared" si="135"/>
        <v>91.63</v>
      </c>
      <c r="Q2168" s="15">
        <f t="shared" si="133"/>
        <v>41933.838171296295</v>
      </c>
      <c r="R2168" s="15">
        <f t="shared" si="134"/>
        <v>41978.879837962959</v>
      </c>
      <c r="S2168">
        <f t="shared" si="136"/>
        <v>2014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8280</v>
      </c>
      <c r="O2169" t="s">
        <v>8281</v>
      </c>
      <c r="P2169">
        <f t="shared" si="135"/>
        <v>22.5</v>
      </c>
      <c r="Q2169" s="15">
        <f t="shared" si="133"/>
        <v>41153.066400462965</v>
      </c>
      <c r="R2169" s="15">
        <f t="shared" si="134"/>
        <v>41167.066400462965</v>
      </c>
      <c r="S2169">
        <f t="shared" si="136"/>
        <v>2012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8280</v>
      </c>
      <c r="O2170" t="s">
        <v>8281</v>
      </c>
      <c r="P2170">
        <f t="shared" si="135"/>
        <v>64.37</v>
      </c>
      <c r="Q2170" s="15">
        <f t="shared" si="133"/>
        <v>42745.600243055553</v>
      </c>
      <c r="R2170" s="15">
        <f t="shared" si="134"/>
        <v>42776.208333333328</v>
      </c>
      <c r="S2170">
        <f t="shared" si="136"/>
        <v>2017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8280</v>
      </c>
      <c r="O2171" t="s">
        <v>8281</v>
      </c>
      <c r="P2171">
        <f t="shared" si="135"/>
        <v>21.86</v>
      </c>
      <c r="Q2171" s="15">
        <f t="shared" si="133"/>
        <v>42793.700821759259</v>
      </c>
      <c r="R2171" s="15">
        <f t="shared" si="134"/>
        <v>42796.700821759259</v>
      </c>
      <c r="S2171">
        <f t="shared" si="136"/>
        <v>2017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8280</v>
      </c>
      <c r="O2172" t="s">
        <v>8281</v>
      </c>
      <c r="P2172">
        <f t="shared" si="135"/>
        <v>33.32</v>
      </c>
      <c r="Q2172" s="15">
        <f t="shared" si="133"/>
        <v>42198.750254629631</v>
      </c>
      <c r="R2172" s="15">
        <f t="shared" si="134"/>
        <v>42238.750254629631</v>
      </c>
      <c r="S2172">
        <f t="shared" si="136"/>
        <v>2015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8280</v>
      </c>
      <c r="O2173" t="s">
        <v>8281</v>
      </c>
      <c r="P2173">
        <f t="shared" si="135"/>
        <v>90.28</v>
      </c>
      <c r="Q2173" s="15">
        <f t="shared" si="133"/>
        <v>42141.95711805555</v>
      </c>
      <c r="R2173" s="15">
        <f t="shared" si="134"/>
        <v>42177.208333333328</v>
      </c>
      <c r="S2173">
        <f t="shared" si="136"/>
        <v>2015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8280</v>
      </c>
      <c r="O2174" t="s">
        <v>8281</v>
      </c>
      <c r="P2174">
        <f t="shared" si="135"/>
        <v>76.92</v>
      </c>
      <c r="Q2174" s="15">
        <f t="shared" si="133"/>
        <v>42082.580092592587</v>
      </c>
      <c r="R2174" s="15">
        <f t="shared" si="134"/>
        <v>42112.580092592587</v>
      </c>
      <c r="S2174">
        <f t="shared" si="136"/>
        <v>2015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8280</v>
      </c>
      <c r="O2175" t="s">
        <v>8281</v>
      </c>
      <c r="P2175">
        <f t="shared" si="135"/>
        <v>59.23</v>
      </c>
      <c r="Q2175" s="15">
        <f t="shared" si="133"/>
        <v>41495.692627314813</v>
      </c>
      <c r="R2175" s="15">
        <f t="shared" si="134"/>
        <v>41527.165972222225</v>
      </c>
      <c r="S2175">
        <f t="shared" si="136"/>
        <v>2013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8280</v>
      </c>
      <c r="O2176" t="s">
        <v>8281</v>
      </c>
      <c r="P2176">
        <f t="shared" si="135"/>
        <v>65.38</v>
      </c>
      <c r="Q2176" s="15">
        <f t="shared" si="133"/>
        <v>42465.542905092589</v>
      </c>
      <c r="R2176" s="15">
        <f t="shared" si="134"/>
        <v>42495.542905092589</v>
      </c>
      <c r="S2176">
        <f t="shared" si="136"/>
        <v>2016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8280</v>
      </c>
      <c r="O2177" t="s">
        <v>8281</v>
      </c>
      <c r="P2177">
        <f t="shared" si="135"/>
        <v>67.31</v>
      </c>
      <c r="Q2177" s="15">
        <f t="shared" si="133"/>
        <v>42565.009097222224</v>
      </c>
      <c r="R2177" s="15">
        <f t="shared" si="134"/>
        <v>42572.009097222224</v>
      </c>
      <c r="S2177">
        <f t="shared" si="136"/>
        <v>2016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8280</v>
      </c>
      <c r="O2178" t="s">
        <v>8281</v>
      </c>
      <c r="P2178">
        <f t="shared" si="135"/>
        <v>88.75</v>
      </c>
      <c r="Q2178" s="15">
        <f t="shared" ref="Q2178:Q2241" si="137">(((J2178/60)/60)/24+(DATE(1970,1,1)))</f>
        <v>42096.633206018523</v>
      </c>
      <c r="R2178" s="15">
        <f t="shared" ref="R2178:R2241" si="138">(((I2178/60)/60)/24)+DATE(1970,1,1)</f>
        <v>42126.633206018523</v>
      </c>
      <c r="S2178">
        <f t="shared" si="136"/>
        <v>2015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8280</v>
      </c>
      <c r="O2179" t="s">
        <v>8281</v>
      </c>
      <c r="P2179">
        <f t="shared" ref="P2179:P2242" si="139">IFERROR(ROUND(E2179/L2179,2),0)</f>
        <v>65.87</v>
      </c>
      <c r="Q2179" s="15">
        <f t="shared" si="137"/>
        <v>42502.250775462962</v>
      </c>
      <c r="R2179" s="15">
        <f t="shared" si="138"/>
        <v>42527.250775462962</v>
      </c>
      <c r="S2179">
        <f t="shared" ref="S2179:S2242" si="140">YEAR(Q2179)</f>
        <v>2016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8280</v>
      </c>
      <c r="O2180" t="s">
        <v>8281</v>
      </c>
      <c r="P2180">
        <f t="shared" si="139"/>
        <v>40.35</v>
      </c>
      <c r="Q2180" s="15">
        <f t="shared" si="137"/>
        <v>42723.63653935185</v>
      </c>
      <c r="R2180" s="15">
        <f t="shared" si="138"/>
        <v>42753.63653935185</v>
      </c>
      <c r="S2180">
        <f t="shared" si="140"/>
        <v>2016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8280</v>
      </c>
      <c r="O2181" t="s">
        <v>8281</v>
      </c>
      <c r="P2181">
        <f t="shared" si="139"/>
        <v>76.86</v>
      </c>
      <c r="Q2181" s="15">
        <f t="shared" si="137"/>
        <v>42075.171203703707</v>
      </c>
      <c r="R2181" s="15">
        <f t="shared" si="138"/>
        <v>42105.171203703707</v>
      </c>
      <c r="S2181">
        <f t="shared" si="140"/>
        <v>2015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8280</v>
      </c>
      <c r="O2182" t="s">
        <v>8281</v>
      </c>
      <c r="P2182">
        <f t="shared" si="139"/>
        <v>68.709999999999994</v>
      </c>
      <c r="Q2182" s="15">
        <f t="shared" si="137"/>
        <v>42279.669768518521</v>
      </c>
      <c r="R2182" s="15">
        <f t="shared" si="138"/>
        <v>42321.711435185185</v>
      </c>
      <c r="S2182">
        <f t="shared" si="140"/>
        <v>2015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8288</v>
      </c>
      <c r="O2183" t="s">
        <v>8306</v>
      </c>
      <c r="P2183">
        <f t="shared" si="139"/>
        <v>57.77</v>
      </c>
      <c r="Q2183" s="15">
        <f t="shared" si="137"/>
        <v>42773.005243055552</v>
      </c>
      <c r="R2183" s="15">
        <f t="shared" si="138"/>
        <v>42787.005243055552</v>
      </c>
      <c r="S2183">
        <f t="shared" si="140"/>
        <v>2017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8288</v>
      </c>
      <c r="O2184" t="s">
        <v>8306</v>
      </c>
      <c r="P2184">
        <f t="shared" si="139"/>
        <v>44.17</v>
      </c>
      <c r="Q2184" s="15">
        <f t="shared" si="137"/>
        <v>41879.900752314818</v>
      </c>
      <c r="R2184" s="15">
        <f t="shared" si="138"/>
        <v>41914.900752314818</v>
      </c>
      <c r="S2184">
        <f t="shared" si="140"/>
        <v>2014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8288</v>
      </c>
      <c r="O2185" t="s">
        <v>8306</v>
      </c>
      <c r="P2185">
        <f t="shared" si="139"/>
        <v>31.57</v>
      </c>
      <c r="Q2185" s="15">
        <f t="shared" si="137"/>
        <v>42745.365474537044</v>
      </c>
      <c r="R2185" s="15">
        <f t="shared" si="138"/>
        <v>42775.208333333328</v>
      </c>
      <c r="S2185">
        <f t="shared" si="140"/>
        <v>2017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8288</v>
      </c>
      <c r="O2186" t="s">
        <v>8306</v>
      </c>
      <c r="P2186">
        <f t="shared" si="139"/>
        <v>107.05</v>
      </c>
      <c r="Q2186" s="15">
        <f t="shared" si="137"/>
        <v>42380.690289351856</v>
      </c>
      <c r="R2186" s="15">
        <f t="shared" si="138"/>
        <v>42394.666666666672</v>
      </c>
      <c r="S2186">
        <f t="shared" si="140"/>
        <v>2016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8288</v>
      </c>
      <c r="O2187" t="s">
        <v>8306</v>
      </c>
      <c r="P2187">
        <f t="shared" si="139"/>
        <v>149.03</v>
      </c>
      <c r="Q2187" s="15">
        <f t="shared" si="137"/>
        <v>41319.349988425929</v>
      </c>
      <c r="R2187" s="15">
        <f t="shared" si="138"/>
        <v>41359.349988425929</v>
      </c>
      <c r="S2187">
        <f t="shared" si="140"/>
        <v>2013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8288</v>
      </c>
      <c r="O2188" t="s">
        <v>8306</v>
      </c>
      <c r="P2188">
        <f t="shared" si="139"/>
        <v>55.96</v>
      </c>
      <c r="Q2188" s="15">
        <f t="shared" si="137"/>
        <v>42583.615081018521</v>
      </c>
      <c r="R2188" s="15">
        <f t="shared" si="138"/>
        <v>42620.083333333328</v>
      </c>
      <c r="S2188">
        <f t="shared" si="140"/>
        <v>2016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8288</v>
      </c>
      <c r="O2189" t="s">
        <v>8306</v>
      </c>
      <c r="P2189">
        <f t="shared" si="139"/>
        <v>56.97</v>
      </c>
      <c r="Q2189" s="15">
        <f t="shared" si="137"/>
        <v>42068.209097222221</v>
      </c>
      <c r="R2189" s="15">
        <f t="shared" si="138"/>
        <v>42097.165972222225</v>
      </c>
      <c r="S2189">
        <f t="shared" si="140"/>
        <v>2015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8288</v>
      </c>
      <c r="O2190" t="s">
        <v>8306</v>
      </c>
      <c r="P2190">
        <f t="shared" si="139"/>
        <v>44.06</v>
      </c>
      <c r="Q2190" s="15">
        <f t="shared" si="137"/>
        <v>42633.586122685185</v>
      </c>
      <c r="R2190" s="15">
        <f t="shared" si="138"/>
        <v>42668.708333333328</v>
      </c>
      <c r="S2190">
        <f t="shared" si="140"/>
        <v>2016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8288</v>
      </c>
      <c r="O2191" t="s">
        <v>8306</v>
      </c>
      <c r="P2191">
        <f t="shared" si="139"/>
        <v>68.63</v>
      </c>
      <c r="Q2191" s="15">
        <f t="shared" si="137"/>
        <v>42467.788194444445</v>
      </c>
      <c r="R2191" s="15">
        <f t="shared" si="138"/>
        <v>42481.916666666672</v>
      </c>
      <c r="S2191">
        <f t="shared" si="140"/>
        <v>2016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8288</v>
      </c>
      <c r="O2192" t="s">
        <v>8306</v>
      </c>
      <c r="P2192">
        <f t="shared" si="139"/>
        <v>65.319999999999993</v>
      </c>
      <c r="Q2192" s="15">
        <f t="shared" si="137"/>
        <v>42417.625046296293</v>
      </c>
      <c r="R2192" s="15">
        <f t="shared" si="138"/>
        <v>42452.290972222225</v>
      </c>
      <c r="S2192">
        <f t="shared" si="140"/>
        <v>2016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8288</v>
      </c>
      <c r="O2193" t="s">
        <v>8306</v>
      </c>
      <c r="P2193">
        <f t="shared" si="139"/>
        <v>35.92</v>
      </c>
      <c r="Q2193" s="15">
        <f t="shared" si="137"/>
        <v>42768.833645833336</v>
      </c>
      <c r="R2193" s="15">
        <f t="shared" si="138"/>
        <v>42780.833645833336</v>
      </c>
      <c r="S2193">
        <f t="shared" si="140"/>
        <v>2017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8288</v>
      </c>
      <c r="O2194" t="s">
        <v>8306</v>
      </c>
      <c r="P2194">
        <f t="shared" si="139"/>
        <v>40.07</v>
      </c>
      <c r="Q2194" s="15">
        <f t="shared" si="137"/>
        <v>42691.8512037037</v>
      </c>
      <c r="R2194" s="15">
        <f t="shared" si="138"/>
        <v>42719.958333333328</v>
      </c>
      <c r="S2194">
        <f t="shared" si="140"/>
        <v>2016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8288</v>
      </c>
      <c r="O2195" t="s">
        <v>8306</v>
      </c>
      <c r="P2195">
        <f t="shared" si="139"/>
        <v>75.650000000000006</v>
      </c>
      <c r="Q2195" s="15">
        <f t="shared" si="137"/>
        <v>42664.405925925923</v>
      </c>
      <c r="R2195" s="15">
        <f t="shared" si="138"/>
        <v>42695.207638888889</v>
      </c>
      <c r="S2195">
        <f t="shared" si="140"/>
        <v>2016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8288</v>
      </c>
      <c r="O2196" t="s">
        <v>8306</v>
      </c>
      <c r="P2196">
        <f t="shared" si="139"/>
        <v>61.2</v>
      </c>
      <c r="Q2196" s="15">
        <f t="shared" si="137"/>
        <v>42425.757986111115</v>
      </c>
      <c r="R2196" s="15">
        <f t="shared" si="138"/>
        <v>42455.716319444444</v>
      </c>
      <c r="S2196">
        <f t="shared" si="140"/>
        <v>2016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8288</v>
      </c>
      <c r="O2197" t="s">
        <v>8306</v>
      </c>
      <c r="P2197">
        <f t="shared" si="139"/>
        <v>48.13</v>
      </c>
      <c r="Q2197" s="15">
        <f t="shared" si="137"/>
        <v>42197.771990740745</v>
      </c>
      <c r="R2197" s="15">
        <f t="shared" si="138"/>
        <v>42227.771990740745</v>
      </c>
      <c r="S2197">
        <f t="shared" si="140"/>
        <v>2015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8288</v>
      </c>
      <c r="O2198" t="s">
        <v>8306</v>
      </c>
      <c r="P2198">
        <f t="shared" si="139"/>
        <v>68.11</v>
      </c>
      <c r="Q2198" s="15">
        <f t="shared" si="137"/>
        <v>42675.487291666665</v>
      </c>
      <c r="R2198" s="15">
        <f t="shared" si="138"/>
        <v>42706.291666666672</v>
      </c>
      <c r="S2198">
        <f t="shared" si="140"/>
        <v>2016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8288</v>
      </c>
      <c r="O2199" t="s">
        <v>8306</v>
      </c>
      <c r="P2199">
        <f t="shared" si="139"/>
        <v>65.89</v>
      </c>
      <c r="Q2199" s="15">
        <f t="shared" si="137"/>
        <v>42033.584016203706</v>
      </c>
      <c r="R2199" s="15">
        <f t="shared" si="138"/>
        <v>42063.584016203706</v>
      </c>
      <c r="S2199">
        <f t="shared" si="140"/>
        <v>2015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8288</v>
      </c>
      <c r="O2200" t="s">
        <v>8306</v>
      </c>
      <c r="P2200">
        <f t="shared" si="139"/>
        <v>81.650000000000006</v>
      </c>
      <c r="Q2200" s="15">
        <f t="shared" si="137"/>
        <v>42292.513888888891</v>
      </c>
      <c r="R2200" s="15">
        <f t="shared" si="138"/>
        <v>42322.555555555555</v>
      </c>
      <c r="S2200">
        <f t="shared" si="140"/>
        <v>2015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8288</v>
      </c>
      <c r="O2201" t="s">
        <v>8306</v>
      </c>
      <c r="P2201">
        <f t="shared" si="139"/>
        <v>52.7</v>
      </c>
      <c r="Q2201" s="15">
        <f t="shared" si="137"/>
        <v>42262.416643518518</v>
      </c>
      <c r="R2201" s="15">
        <f t="shared" si="138"/>
        <v>42292.416643518518</v>
      </c>
      <c r="S2201">
        <f t="shared" si="140"/>
        <v>2015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8288</v>
      </c>
      <c r="O2202" t="s">
        <v>8306</v>
      </c>
      <c r="P2202">
        <f t="shared" si="139"/>
        <v>41.23</v>
      </c>
      <c r="Q2202" s="15">
        <f t="shared" si="137"/>
        <v>42163.625787037032</v>
      </c>
      <c r="R2202" s="15">
        <f t="shared" si="138"/>
        <v>42191.125</v>
      </c>
      <c r="S2202">
        <f t="shared" si="140"/>
        <v>2015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8280</v>
      </c>
      <c r="O2203" t="s">
        <v>8285</v>
      </c>
      <c r="P2203">
        <f t="shared" si="139"/>
        <v>15.04</v>
      </c>
      <c r="Q2203" s="15">
        <f t="shared" si="137"/>
        <v>41276.846817129634</v>
      </c>
      <c r="R2203" s="15">
        <f t="shared" si="138"/>
        <v>41290.846817129634</v>
      </c>
      <c r="S2203">
        <f t="shared" si="140"/>
        <v>2013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8280</v>
      </c>
      <c r="O2204" t="s">
        <v>8285</v>
      </c>
      <c r="P2204">
        <f t="shared" si="139"/>
        <v>39.07</v>
      </c>
      <c r="Q2204" s="15">
        <f t="shared" si="137"/>
        <v>41184.849166666667</v>
      </c>
      <c r="R2204" s="15">
        <f t="shared" si="138"/>
        <v>41214.849166666667</v>
      </c>
      <c r="S2204">
        <f t="shared" si="140"/>
        <v>2012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8280</v>
      </c>
      <c r="O2205" t="s">
        <v>8285</v>
      </c>
      <c r="P2205">
        <f t="shared" si="139"/>
        <v>43.82</v>
      </c>
      <c r="Q2205" s="15">
        <f t="shared" si="137"/>
        <v>42241.85974537037</v>
      </c>
      <c r="R2205" s="15">
        <f t="shared" si="138"/>
        <v>42271.85974537037</v>
      </c>
      <c r="S2205">
        <f t="shared" si="140"/>
        <v>2015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8280</v>
      </c>
      <c r="O2206" t="s">
        <v>8285</v>
      </c>
      <c r="P2206">
        <f t="shared" si="139"/>
        <v>27.3</v>
      </c>
      <c r="Q2206" s="15">
        <f t="shared" si="137"/>
        <v>41312.311562499999</v>
      </c>
      <c r="R2206" s="15">
        <f t="shared" si="138"/>
        <v>41342.311562499999</v>
      </c>
      <c r="S2206">
        <f t="shared" si="140"/>
        <v>2013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8280</v>
      </c>
      <c r="O2207" t="s">
        <v>8285</v>
      </c>
      <c r="P2207">
        <f t="shared" si="139"/>
        <v>42.22</v>
      </c>
      <c r="Q2207" s="15">
        <f t="shared" si="137"/>
        <v>41031.82163194444</v>
      </c>
      <c r="R2207" s="15">
        <f t="shared" si="138"/>
        <v>41061.82163194444</v>
      </c>
      <c r="S2207">
        <f t="shared" si="140"/>
        <v>2012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8280</v>
      </c>
      <c r="O2208" t="s">
        <v>8285</v>
      </c>
      <c r="P2208">
        <f t="shared" si="139"/>
        <v>33.24</v>
      </c>
      <c r="Q2208" s="15">
        <f t="shared" si="137"/>
        <v>40997.257222222222</v>
      </c>
      <c r="R2208" s="15">
        <f t="shared" si="138"/>
        <v>41015.257222222222</v>
      </c>
      <c r="S2208">
        <f t="shared" si="140"/>
        <v>2012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8280</v>
      </c>
      <c r="O2209" t="s">
        <v>8285</v>
      </c>
      <c r="P2209">
        <f t="shared" si="139"/>
        <v>285.70999999999998</v>
      </c>
      <c r="Q2209" s="15">
        <f t="shared" si="137"/>
        <v>41564.194131944445</v>
      </c>
      <c r="R2209" s="15">
        <f t="shared" si="138"/>
        <v>41594.235798611109</v>
      </c>
      <c r="S2209">
        <f t="shared" si="140"/>
        <v>2013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8280</v>
      </c>
      <c r="O2210" t="s">
        <v>8285</v>
      </c>
      <c r="P2210">
        <f t="shared" si="139"/>
        <v>42.33</v>
      </c>
      <c r="Q2210" s="15">
        <f t="shared" si="137"/>
        <v>40946.882245370369</v>
      </c>
      <c r="R2210" s="15">
        <f t="shared" si="138"/>
        <v>41006.166666666664</v>
      </c>
      <c r="S2210">
        <f t="shared" si="140"/>
        <v>2012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8280</v>
      </c>
      <c r="O2211" t="s">
        <v>8285</v>
      </c>
      <c r="P2211">
        <f t="shared" si="139"/>
        <v>50.27</v>
      </c>
      <c r="Q2211" s="15">
        <f t="shared" si="137"/>
        <v>41732.479675925926</v>
      </c>
      <c r="R2211" s="15">
        <f t="shared" si="138"/>
        <v>41743.958333333336</v>
      </c>
      <c r="S2211">
        <f t="shared" si="140"/>
        <v>2014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8280</v>
      </c>
      <c r="O2212" t="s">
        <v>8285</v>
      </c>
      <c r="P2212">
        <f t="shared" si="139"/>
        <v>61.9</v>
      </c>
      <c r="Q2212" s="15">
        <f t="shared" si="137"/>
        <v>40956.066087962965</v>
      </c>
      <c r="R2212" s="15">
        <f t="shared" si="138"/>
        <v>41013.73333333333</v>
      </c>
      <c r="S2212">
        <f t="shared" si="140"/>
        <v>2012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8280</v>
      </c>
      <c r="O2213" t="s">
        <v>8285</v>
      </c>
      <c r="P2213">
        <f t="shared" si="139"/>
        <v>40.75</v>
      </c>
      <c r="Q2213" s="15">
        <f t="shared" si="137"/>
        <v>41716.785011574073</v>
      </c>
      <c r="R2213" s="15">
        <f t="shared" si="138"/>
        <v>41739.290972222225</v>
      </c>
      <c r="S2213">
        <f t="shared" si="140"/>
        <v>2014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8280</v>
      </c>
      <c r="O2214" t="s">
        <v>8285</v>
      </c>
      <c r="P2214">
        <f t="shared" si="139"/>
        <v>55.8</v>
      </c>
      <c r="Q2214" s="15">
        <f t="shared" si="137"/>
        <v>41548.747418981482</v>
      </c>
      <c r="R2214" s="15">
        <f t="shared" si="138"/>
        <v>41582.041666666664</v>
      </c>
      <c r="S2214">
        <f t="shared" si="140"/>
        <v>2013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8280</v>
      </c>
      <c r="O2215" t="s">
        <v>8285</v>
      </c>
      <c r="P2215">
        <f t="shared" si="139"/>
        <v>10</v>
      </c>
      <c r="Q2215" s="15">
        <f t="shared" si="137"/>
        <v>42109.826145833329</v>
      </c>
      <c r="R2215" s="15">
        <f t="shared" si="138"/>
        <v>42139.826145833329</v>
      </c>
      <c r="S2215">
        <f t="shared" si="140"/>
        <v>2015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8280</v>
      </c>
      <c r="O2216" t="s">
        <v>8285</v>
      </c>
      <c r="P2216">
        <f t="shared" si="139"/>
        <v>73.13</v>
      </c>
      <c r="Q2216" s="15">
        <f t="shared" si="137"/>
        <v>41646.792222222226</v>
      </c>
      <c r="R2216" s="15">
        <f t="shared" si="138"/>
        <v>41676.792222222226</v>
      </c>
      <c r="S2216">
        <f t="shared" si="140"/>
        <v>2014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8280</v>
      </c>
      <c r="O2217" t="s">
        <v>8285</v>
      </c>
      <c r="P2217">
        <f t="shared" si="139"/>
        <v>26.06</v>
      </c>
      <c r="Q2217" s="15">
        <f t="shared" si="137"/>
        <v>40958.717268518521</v>
      </c>
      <c r="R2217" s="15">
        <f t="shared" si="138"/>
        <v>40981.290972222225</v>
      </c>
      <c r="S2217">
        <f t="shared" si="140"/>
        <v>2012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8280</v>
      </c>
      <c r="O2218" t="s">
        <v>8285</v>
      </c>
      <c r="P2218">
        <f t="shared" si="139"/>
        <v>22.64</v>
      </c>
      <c r="Q2218" s="15">
        <f t="shared" si="137"/>
        <v>42194.751678240747</v>
      </c>
      <c r="R2218" s="15">
        <f t="shared" si="138"/>
        <v>42208.751678240747</v>
      </c>
      <c r="S2218">
        <f t="shared" si="140"/>
        <v>2015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8280</v>
      </c>
      <c r="O2219" t="s">
        <v>8285</v>
      </c>
      <c r="P2219">
        <f t="shared" si="139"/>
        <v>47.22</v>
      </c>
      <c r="Q2219" s="15">
        <f t="shared" si="137"/>
        <v>42299.776770833334</v>
      </c>
      <c r="R2219" s="15">
        <f t="shared" si="138"/>
        <v>42310.333333333328</v>
      </c>
      <c r="S2219">
        <f t="shared" si="140"/>
        <v>2015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8280</v>
      </c>
      <c r="O2220" t="s">
        <v>8285</v>
      </c>
      <c r="P2220">
        <f t="shared" si="139"/>
        <v>32.32</v>
      </c>
      <c r="Q2220" s="15">
        <f t="shared" si="137"/>
        <v>41127.812303240738</v>
      </c>
      <c r="R2220" s="15">
        <f t="shared" si="138"/>
        <v>41150</v>
      </c>
      <c r="S2220">
        <f t="shared" si="140"/>
        <v>2012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8280</v>
      </c>
      <c r="O2221" t="s">
        <v>8285</v>
      </c>
      <c r="P2221">
        <f t="shared" si="139"/>
        <v>53.42</v>
      </c>
      <c r="Q2221" s="15">
        <f t="shared" si="137"/>
        <v>42205.718888888892</v>
      </c>
      <c r="R2221" s="15">
        <f t="shared" si="138"/>
        <v>42235.718888888892</v>
      </c>
      <c r="S2221">
        <f t="shared" si="140"/>
        <v>2015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8280</v>
      </c>
      <c r="O2222" t="s">
        <v>8285</v>
      </c>
      <c r="P2222">
        <f t="shared" si="139"/>
        <v>51.3</v>
      </c>
      <c r="Q2222" s="15">
        <f t="shared" si="137"/>
        <v>41452.060601851852</v>
      </c>
      <c r="R2222" s="15">
        <f t="shared" si="138"/>
        <v>41482.060601851852</v>
      </c>
      <c r="S2222">
        <f t="shared" si="140"/>
        <v>2013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8288</v>
      </c>
      <c r="O2223" t="s">
        <v>8306</v>
      </c>
      <c r="P2223">
        <f t="shared" si="139"/>
        <v>37.200000000000003</v>
      </c>
      <c r="Q2223" s="15">
        <f t="shared" si="137"/>
        <v>42452.666770833333</v>
      </c>
      <c r="R2223" s="15">
        <f t="shared" si="138"/>
        <v>42483</v>
      </c>
      <c r="S2223">
        <f t="shared" si="140"/>
        <v>2016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8288</v>
      </c>
      <c r="O2224" t="s">
        <v>8306</v>
      </c>
      <c r="P2224">
        <f t="shared" si="139"/>
        <v>27.1</v>
      </c>
      <c r="Q2224" s="15">
        <f t="shared" si="137"/>
        <v>40906.787581018521</v>
      </c>
      <c r="R2224" s="15">
        <f t="shared" si="138"/>
        <v>40936.787581018521</v>
      </c>
      <c r="S2224">
        <f t="shared" si="140"/>
        <v>2011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8288</v>
      </c>
      <c r="O2225" t="s">
        <v>8306</v>
      </c>
      <c r="P2225">
        <f t="shared" si="139"/>
        <v>206.31</v>
      </c>
      <c r="Q2225" s="15">
        <f t="shared" si="137"/>
        <v>42152.640833333338</v>
      </c>
      <c r="R2225" s="15">
        <f t="shared" si="138"/>
        <v>42182.640833333338</v>
      </c>
      <c r="S2225">
        <f t="shared" si="140"/>
        <v>2015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8288</v>
      </c>
      <c r="O2226" t="s">
        <v>8306</v>
      </c>
      <c r="P2226">
        <f t="shared" si="139"/>
        <v>82.15</v>
      </c>
      <c r="Q2226" s="15">
        <f t="shared" si="137"/>
        <v>42644.667534722219</v>
      </c>
      <c r="R2226" s="15">
        <f t="shared" si="138"/>
        <v>42672.791666666672</v>
      </c>
      <c r="S2226">
        <f t="shared" si="140"/>
        <v>2016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8288</v>
      </c>
      <c r="O2227" t="s">
        <v>8306</v>
      </c>
      <c r="P2227">
        <f t="shared" si="139"/>
        <v>164.8</v>
      </c>
      <c r="Q2227" s="15">
        <f t="shared" si="137"/>
        <v>41873.79184027778</v>
      </c>
      <c r="R2227" s="15">
        <f t="shared" si="138"/>
        <v>41903.79184027778</v>
      </c>
      <c r="S2227">
        <f t="shared" si="140"/>
        <v>2014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8288</v>
      </c>
      <c r="O2228" t="s">
        <v>8306</v>
      </c>
      <c r="P2228">
        <f t="shared" si="139"/>
        <v>60.82</v>
      </c>
      <c r="Q2228" s="15">
        <f t="shared" si="137"/>
        <v>42381.79886574074</v>
      </c>
      <c r="R2228" s="15">
        <f t="shared" si="138"/>
        <v>42412.207638888889</v>
      </c>
      <c r="S2228">
        <f t="shared" si="140"/>
        <v>2016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8288</v>
      </c>
      <c r="O2229" t="s">
        <v>8306</v>
      </c>
      <c r="P2229">
        <f t="shared" si="139"/>
        <v>67.97</v>
      </c>
      <c r="Q2229" s="15">
        <f t="shared" si="137"/>
        <v>41561.807349537034</v>
      </c>
      <c r="R2229" s="15">
        <f t="shared" si="138"/>
        <v>41591.849016203705</v>
      </c>
      <c r="S2229">
        <f t="shared" si="140"/>
        <v>2013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8288</v>
      </c>
      <c r="O2230" t="s">
        <v>8306</v>
      </c>
      <c r="P2230">
        <f t="shared" si="139"/>
        <v>81.56</v>
      </c>
      <c r="Q2230" s="15">
        <f t="shared" si="137"/>
        <v>42202.278194444443</v>
      </c>
      <c r="R2230" s="15">
        <f t="shared" si="138"/>
        <v>42232.278194444443</v>
      </c>
      <c r="S2230">
        <f t="shared" si="140"/>
        <v>2015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8288</v>
      </c>
      <c r="O2231" t="s">
        <v>8306</v>
      </c>
      <c r="P2231">
        <f t="shared" si="139"/>
        <v>25.43</v>
      </c>
      <c r="Q2231" s="15">
        <f t="shared" si="137"/>
        <v>41484.664247685185</v>
      </c>
      <c r="R2231" s="15">
        <f t="shared" si="138"/>
        <v>41520.166666666664</v>
      </c>
      <c r="S2231">
        <f t="shared" si="140"/>
        <v>2013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8288</v>
      </c>
      <c r="O2232" t="s">
        <v>8306</v>
      </c>
      <c r="P2232">
        <f t="shared" si="139"/>
        <v>21.5</v>
      </c>
      <c r="Q2232" s="15">
        <f t="shared" si="137"/>
        <v>41724.881099537037</v>
      </c>
      <c r="R2232" s="15">
        <f t="shared" si="138"/>
        <v>41754.881099537037</v>
      </c>
      <c r="S2232">
        <f t="shared" si="140"/>
        <v>2014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8288</v>
      </c>
      <c r="O2233" t="s">
        <v>8306</v>
      </c>
      <c r="P2233">
        <f t="shared" si="139"/>
        <v>27.23</v>
      </c>
      <c r="Q2233" s="15">
        <f t="shared" si="137"/>
        <v>41423.910891203705</v>
      </c>
      <c r="R2233" s="15">
        <f t="shared" si="138"/>
        <v>41450.208333333336</v>
      </c>
      <c r="S2233">
        <f t="shared" si="140"/>
        <v>2013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8288</v>
      </c>
      <c r="O2234" t="s">
        <v>8306</v>
      </c>
      <c r="P2234">
        <f t="shared" si="139"/>
        <v>25.09</v>
      </c>
      <c r="Q2234" s="15">
        <f t="shared" si="137"/>
        <v>41806.794074074074</v>
      </c>
      <c r="R2234" s="15">
        <f t="shared" si="138"/>
        <v>41839.125</v>
      </c>
      <c r="S2234">
        <f t="shared" si="140"/>
        <v>2014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8288</v>
      </c>
      <c r="O2235" t="s">
        <v>8306</v>
      </c>
      <c r="P2235">
        <f t="shared" si="139"/>
        <v>21.23</v>
      </c>
      <c r="Q2235" s="15">
        <f t="shared" si="137"/>
        <v>42331.378923611104</v>
      </c>
      <c r="R2235" s="15">
        <f t="shared" si="138"/>
        <v>42352</v>
      </c>
      <c r="S2235">
        <f t="shared" si="140"/>
        <v>2015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8288</v>
      </c>
      <c r="O2236" t="s">
        <v>8306</v>
      </c>
      <c r="P2236">
        <f t="shared" si="139"/>
        <v>41.61</v>
      </c>
      <c r="Q2236" s="15">
        <f t="shared" si="137"/>
        <v>42710.824618055558</v>
      </c>
      <c r="R2236" s="15">
        <f t="shared" si="138"/>
        <v>42740.824618055558</v>
      </c>
      <c r="S2236">
        <f t="shared" si="140"/>
        <v>2016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8288</v>
      </c>
      <c r="O2237" t="s">
        <v>8306</v>
      </c>
      <c r="P2237">
        <f t="shared" si="139"/>
        <v>135.59</v>
      </c>
      <c r="Q2237" s="15">
        <f t="shared" si="137"/>
        <v>42062.022118055553</v>
      </c>
      <c r="R2237" s="15">
        <f t="shared" si="138"/>
        <v>42091.980451388896</v>
      </c>
      <c r="S2237">
        <f t="shared" si="140"/>
        <v>2015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8288</v>
      </c>
      <c r="O2238" t="s">
        <v>8306</v>
      </c>
      <c r="P2238">
        <f t="shared" si="139"/>
        <v>22.12</v>
      </c>
      <c r="Q2238" s="15">
        <f t="shared" si="137"/>
        <v>42371.617164351846</v>
      </c>
      <c r="R2238" s="15">
        <f t="shared" si="138"/>
        <v>42401.617164351846</v>
      </c>
      <c r="S2238">
        <f t="shared" si="140"/>
        <v>2016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8288</v>
      </c>
      <c r="O2239" t="s">
        <v>8306</v>
      </c>
      <c r="P2239">
        <f t="shared" si="139"/>
        <v>64.63</v>
      </c>
      <c r="Q2239" s="15">
        <f t="shared" si="137"/>
        <v>41915.003275462965</v>
      </c>
      <c r="R2239" s="15">
        <f t="shared" si="138"/>
        <v>41955.332638888889</v>
      </c>
      <c r="S2239">
        <f t="shared" si="140"/>
        <v>2014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8288</v>
      </c>
      <c r="O2240" t="s">
        <v>8306</v>
      </c>
      <c r="P2240">
        <f t="shared" si="139"/>
        <v>69.569999999999993</v>
      </c>
      <c r="Q2240" s="15">
        <f t="shared" si="137"/>
        <v>42774.621712962966</v>
      </c>
      <c r="R2240" s="15">
        <f t="shared" si="138"/>
        <v>42804.621712962966</v>
      </c>
      <c r="S2240">
        <f t="shared" si="140"/>
        <v>2017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8288</v>
      </c>
      <c r="O2241" t="s">
        <v>8306</v>
      </c>
      <c r="P2241">
        <f t="shared" si="139"/>
        <v>75.13</v>
      </c>
      <c r="Q2241" s="15">
        <f t="shared" si="137"/>
        <v>41572.958495370374</v>
      </c>
      <c r="R2241" s="15">
        <f t="shared" si="138"/>
        <v>41609.168055555558</v>
      </c>
      <c r="S2241">
        <f t="shared" si="140"/>
        <v>2013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8288</v>
      </c>
      <c r="O2242" t="s">
        <v>8306</v>
      </c>
      <c r="P2242">
        <f t="shared" si="139"/>
        <v>140.97999999999999</v>
      </c>
      <c r="Q2242" s="15">
        <f t="shared" ref="Q2242:Q2305" si="141">(((J2242/60)/60)/24+(DATE(1970,1,1)))</f>
        <v>42452.825740740736</v>
      </c>
      <c r="R2242" s="15">
        <f t="shared" ref="R2242:R2305" si="142">(((I2242/60)/60)/24)+DATE(1970,1,1)</f>
        <v>42482.825740740736</v>
      </c>
      <c r="S2242">
        <f t="shared" si="140"/>
        <v>2016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8288</v>
      </c>
      <c r="O2243" t="s">
        <v>8306</v>
      </c>
      <c r="P2243">
        <f t="shared" ref="P2243:P2306" si="143">IFERROR(ROUND(E2243/L2243,2),0)</f>
        <v>49.47</v>
      </c>
      <c r="Q2243" s="15">
        <f t="shared" si="141"/>
        <v>42766.827546296292</v>
      </c>
      <c r="R2243" s="15">
        <f t="shared" si="142"/>
        <v>42796.827546296292</v>
      </c>
      <c r="S2243">
        <f t="shared" ref="S2243:S2306" si="144">YEAR(Q2243)</f>
        <v>2017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8288</v>
      </c>
      <c r="O2244" t="s">
        <v>8306</v>
      </c>
      <c r="P2244">
        <f t="shared" si="143"/>
        <v>53.87</v>
      </c>
      <c r="Q2244" s="15">
        <f t="shared" si="141"/>
        <v>41569.575613425928</v>
      </c>
      <c r="R2244" s="15">
        <f t="shared" si="142"/>
        <v>41605.126388888886</v>
      </c>
      <c r="S2244">
        <f t="shared" si="144"/>
        <v>2013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8288</v>
      </c>
      <c r="O2245" t="s">
        <v>8306</v>
      </c>
      <c r="P2245">
        <f t="shared" si="143"/>
        <v>4.57</v>
      </c>
      <c r="Q2245" s="15">
        <f t="shared" si="141"/>
        <v>42800.751041666663</v>
      </c>
      <c r="R2245" s="15">
        <f t="shared" si="142"/>
        <v>42807.125</v>
      </c>
      <c r="S2245">
        <f t="shared" si="144"/>
        <v>2017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8288</v>
      </c>
      <c r="O2246" t="s">
        <v>8306</v>
      </c>
      <c r="P2246">
        <f t="shared" si="143"/>
        <v>65</v>
      </c>
      <c r="Q2246" s="15">
        <f t="shared" si="141"/>
        <v>42647.818819444445</v>
      </c>
      <c r="R2246" s="15">
        <f t="shared" si="142"/>
        <v>42659.854166666672</v>
      </c>
      <c r="S2246">
        <f t="shared" si="144"/>
        <v>2016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8288</v>
      </c>
      <c r="O2247" t="s">
        <v>8306</v>
      </c>
      <c r="P2247">
        <f t="shared" si="143"/>
        <v>53.48</v>
      </c>
      <c r="Q2247" s="15">
        <f t="shared" si="141"/>
        <v>41660.708530092597</v>
      </c>
      <c r="R2247" s="15">
        <f t="shared" si="142"/>
        <v>41691.75</v>
      </c>
      <c r="S2247">
        <f t="shared" si="144"/>
        <v>2014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8288</v>
      </c>
      <c r="O2248" t="s">
        <v>8306</v>
      </c>
      <c r="P2248">
        <f t="shared" si="143"/>
        <v>43.91</v>
      </c>
      <c r="Q2248" s="15">
        <f t="shared" si="141"/>
        <v>42221.79178240741</v>
      </c>
      <c r="R2248" s="15">
        <f t="shared" si="142"/>
        <v>42251.79178240741</v>
      </c>
      <c r="S2248">
        <f t="shared" si="144"/>
        <v>2015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8288</v>
      </c>
      <c r="O2249" t="s">
        <v>8306</v>
      </c>
      <c r="P2249">
        <f t="shared" si="143"/>
        <v>50.85</v>
      </c>
      <c r="Q2249" s="15">
        <f t="shared" si="141"/>
        <v>42200.666261574079</v>
      </c>
      <c r="R2249" s="15">
        <f t="shared" si="142"/>
        <v>42214.666261574079</v>
      </c>
      <c r="S2249">
        <f t="shared" si="144"/>
        <v>2015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8288</v>
      </c>
      <c r="O2250" t="s">
        <v>8306</v>
      </c>
      <c r="P2250">
        <f t="shared" si="143"/>
        <v>58.63</v>
      </c>
      <c r="Q2250" s="15">
        <f t="shared" si="141"/>
        <v>42688.875902777778</v>
      </c>
      <c r="R2250" s="15">
        <f t="shared" si="142"/>
        <v>42718.875902777778</v>
      </c>
      <c r="S2250">
        <f t="shared" si="144"/>
        <v>2016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8288</v>
      </c>
      <c r="O2251" t="s">
        <v>8306</v>
      </c>
      <c r="P2251">
        <f t="shared" si="143"/>
        <v>32.82</v>
      </c>
      <c r="Q2251" s="15">
        <f t="shared" si="141"/>
        <v>41336.703298611108</v>
      </c>
      <c r="R2251" s="15">
        <f t="shared" si="142"/>
        <v>41366.661631944444</v>
      </c>
      <c r="S2251">
        <f t="shared" si="144"/>
        <v>2013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8288</v>
      </c>
      <c r="O2252" t="s">
        <v>8306</v>
      </c>
      <c r="P2252">
        <f t="shared" si="143"/>
        <v>426.93</v>
      </c>
      <c r="Q2252" s="15">
        <f t="shared" si="141"/>
        <v>42677.005474537036</v>
      </c>
      <c r="R2252" s="15">
        <f t="shared" si="142"/>
        <v>42707.0471412037</v>
      </c>
      <c r="S2252">
        <f t="shared" si="144"/>
        <v>2016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8288</v>
      </c>
      <c r="O2253" t="s">
        <v>8306</v>
      </c>
      <c r="P2253">
        <f t="shared" si="143"/>
        <v>23.81</v>
      </c>
      <c r="Q2253" s="15">
        <f t="shared" si="141"/>
        <v>41846.34579861111</v>
      </c>
      <c r="R2253" s="15">
        <f t="shared" si="142"/>
        <v>41867.34579861111</v>
      </c>
      <c r="S2253">
        <f t="shared" si="144"/>
        <v>2014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8288</v>
      </c>
      <c r="O2254" t="s">
        <v>8306</v>
      </c>
      <c r="P2254">
        <f t="shared" si="143"/>
        <v>98.41</v>
      </c>
      <c r="Q2254" s="15">
        <f t="shared" si="141"/>
        <v>42573.327986111108</v>
      </c>
      <c r="R2254" s="15">
        <f t="shared" si="142"/>
        <v>42588.327986111108</v>
      </c>
      <c r="S2254">
        <f t="shared" si="144"/>
        <v>2016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8288</v>
      </c>
      <c r="O2255" t="s">
        <v>8306</v>
      </c>
      <c r="P2255">
        <f t="shared" si="143"/>
        <v>107.32</v>
      </c>
      <c r="Q2255" s="15">
        <f t="shared" si="141"/>
        <v>42296.631331018521</v>
      </c>
      <c r="R2255" s="15">
        <f t="shared" si="142"/>
        <v>42326.672997685186</v>
      </c>
      <c r="S2255">
        <f t="shared" si="144"/>
        <v>2015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8288</v>
      </c>
      <c r="O2256" t="s">
        <v>8306</v>
      </c>
      <c r="P2256">
        <f t="shared" si="143"/>
        <v>11.67</v>
      </c>
      <c r="Q2256" s="15">
        <f t="shared" si="141"/>
        <v>42752.647777777776</v>
      </c>
      <c r="R2256" s="15">
        <f t="shared" si="142"/>
        <v>42759.647777777776</v>
      </c>
      <c r="S2256">
        <f t="shared" si="144"/>
        <v>2017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8288</v>
      </c>
      <c r="O2257" t="s">
        <v>8306</v>
      </c>
      <c r="P2257">
        <f t="shared" si="143"/>
        <v>41.78</v>
      </c>
      <c r="Q2257" s="15">
        <f t="shared" si="141"/>
        <v>42467.951979166668</v>
      </c>
      <c r="R2257" s="15">
        <f t="shared" si="142"/>
        <v>42497.951979166668</v>
      </c>
      <c r="S2257">
        <f t="shared" si="144"/>
        <v>2016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8288</v>
      </c>
      <c r="O2258" t="s">
        <v>8306</v>
      </c>
      <c r="P2258">
        <f t="shared" si="143"/>
        <v>21.38</v>
      </c>
      <c r="Q2258" s="15">
        <f t="shared" si="141"/>
        <v>42682.451921296291</v>
      </c>
      <c r="R2258" s="15">
        <f t="shared" si="142"/>
        <v>42696.451921296291</v>
      </c>
      <c r="S2258">
        <f t="shared" si="144"/>
        <v>2016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8288</v>
      </c>
      <c r="O2259" t="s">
        <v>8306</v>
      </c>
      <c r="P2259">
        <f t="shared" si="143"/>
        <v>94.1</v>
      </c>
      <c r="Q2259" s="15">
        <f t="shared" si="141"/>
        <v>42505.936678240745</v>
      </c>
      <c r="R2259" s="15">
        <f t="shared" si="142"/>
        <v>42540.958333333328</v>
      </c>
      <c r="S2259">
        <f t="shared" si="144"/>
        <v>2016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8288</v>
      </c>
      <c r="O2260" t="s">
        <v>8306</v>
      </c>
      <c r="P2260">
        <f t="shared" si="143"/>
        <v>15.72</v>
      </c>
      <c r="Q2260" s="15">
        <f t="shared" si="141"/>
        <v>42136.75100694444</v>
      </c>
      <c r="R2260" s="15">
        <f t="shared" si="142"/>
        <v>42166.75100694444</v>
      </c>
      <c r="S2260">
        <f t="shared" si="144"/>
        <v>2015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8288</v>
      </c>
      <c r="O2261" t="s">
        <v>8306</v>
      </c>
      <c r="P2261">
        <f t="shared" si="143"/>
        <v>90.64</v>
      </c>
      <c r="Q2261" s="15">
        <f t="shared" si="141"/>
        <v>42702.804814814815</v>
      </c>
      <c r="R2261" s="15">
        <f t="shared" si="142"/>
        <v>42712.804814814815</v>
      </c>
      <c r="S2261">
        <f t="shared" si="144"/>
        <v>2016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8288</v>
      </c>
      <c r="O2262" t="s">
        <v>8306</v>
      </c>
      <c r="P2262">
        <f t="shared" si="143"/>
        <v>97.3</v>
      </c>
      <c r="Q2262" s="15">
        <f t="shared" si="141"/>
        <v>41695.016782407409</v>
      </c>
      <c r="R2262" s="15">
        <f t="shared" si="142"/>
        <v>41724.975115740745</v>
      </c>
      <c r="S2262">
        <f t="shared" si="144"/>
        <v>2014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8288</v>
      </c>
      <c r="O2263" t="s">
        <v>8306</v>
      </c>
      <c r="P2263">
        <f t="shared" si="143"/>
        <v>37.119999999999997</v>
      </c>
      <c r="Q2263" s="15">
        <f t="shared" si="141"/>
        <v>42759.724768518514</v>
      </c>
      <c r="R2263" s="15">
        <f t="shared" si="142"/>
        <v>42780.724768518514</v>
      </c>
      <c r="S2263">
        <f t="shared" si="144"/>
        <v>2017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8288</v>
      </c>
      <c r="O2264" t="s">
        <v>8306</v>
      </c>
      <c r="P2264">
        <f t="shared" si="143"/>
        <v>28.1</v>
      </c>
      <c r="Q2264" s="15">
        <f t="shared" si="141"/>
        <v>41926.585162037038</v>
      </c>
      <c r="R2264" s="15">
        <f t="shared" si="142"/>
        <v>41961</v>
      </c>
      <c r="S2264">
        <f t="shared" si="144"/>
        <v>2014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8288</v>
      </c>
      <c r="O2265" t="s">
        <v>8306</v>
      </c>
      <c r="P2265">
        <f t="shared" si="143"/>
        <v>144.43</v>
      </c>
      <c r="Q2265" s="15">
        <f t="shared" si="141"/>
        <v>42014.832326388889</v>
      </c>
      <c r="R2265" s="15">
        <f t="shared" si="142"/>
        <v>42035.832326388889</v>
      </c>
      <c r="S2265">
        <f t="shared" si="144"/>
        <v>2015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8288</v>
      </c>
      <c r="O2266" t="s">
        <v>8306</v>
      </c>
      <c r="P2266">
        <f t="shared" si="143"/>
        <v>24.27</v>
      </c>
      <c r="Q2266" s="15">
        <f t="shared" si="141"/>
        <v>42496.582337962958</v>
      </c>
      <c r="R2266" s="15">
        <f t="shared" si="142"/>
        <v>42513.125</v>
      </c>
      <c r="S2266">
        <f t="shared" si="144"/>
        <v>2016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8288</v>
      </c>
      <c r="O2267" t="s">
        <v>8306</v>
      </c>
      <c r="P2267">
        <f t="shared" si="143"/>
        <v>35.119999999999997</v>
      </c>
      <c r="Q2267" s="15">
        <f t="shared" si="141"/>
        <v>42689.853090277778</v>
      </c>
      <c r="R2267" s="15">
        <f t="shared" si="142"/>
        <v>42696.853090277778</v>
      </c>
      <c r="S2267">
        <f t="shared" si="144"/>
        <v>2016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8288</v>
      </c>
      <c r="O2268" t="s">
        <v>8306</v>
      </c>
      <c r="P2268">
        <f t="shared" si="143"/>
        <v>24.76</v>
      </c>
      <c r="Q2268" s="15">
        <f t="shared" si="141"/>
        <v>42469.874907407408</v>
      </c>
      <c r="R2268" s="15">
        <f t="shared" si="142"/>
        <v>42487.083333333328</v>
      </c>
      <c r="S2268">
        <f t="shared" si="144"/>
        <v>2016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8288</v>
      </c>
      <c r="O2269" t="s">
        <v>8306</v>
      </c>
      <c r="P2269">
        <f t="shared" si="143"/>
        <v>188.38</v>
      </c>
      <c r="Q2269" s="15">
        <f t="shared" si="141"/>
        <v>41968.829826388886</v>
      </c>
      <c r="R2269" s="15">
        <f t="shared" si="142"/>
        <v>41994.041666666672</v>
      </c>
      <c r="S2269">
        <f t="shared" si="144"/>
        <v>2014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8288</v>
      </c>
      <c r="O2270" t="s">
        <v>8306</v>
      </c>
      <c r="P2270">
        <f t="shared" si="143"/>
        <v>148.08000000000001</v>
      </c>
      <c r="Q2270" s="15">
        <f t="shared" si="141"/>
        <v>42776.082349537035</v>
      </c>
      <c r="R2270" s="15">
        <f t="shared" si="142"/>
        <v>42806.082349537035</v>
      </c>
      <c r="S2270">
        <f t="shared" si="144"/>
        <v>2017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8288</v>
      </c>
      <c r="O2271" t="s">
        <v>8306</v>
      </c>
      <c r="P2271">
        <f t="shared" si="143"/>
        <v>49.93</v>
      </c>
      <c r="Q2271" s="15">
        <f t="shared" si="141"/>
        <v>42776.704432870371</v>
      </c>
      <c r="R2271" s="15">
        <f t="shared" si="142"/>
        <v>42801.208333333328</v>
      </c>
      <c r="S2271">
        <f t="shared" si="144"/>
        <v>2017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8288</v>
      </c>
      <c r="O2272" t="s">
        <v>8306</v>
      </c>
      <c r="P2272">
        <f t="shared" si="143"/>
        <v>107.82</v>
      </c>
      <c r="Q2272" s="15">
        <f t="shared" si="141"/>
        <v>42725.869363425925</v>
      </c>
      <c r="R2272" s="15">
        <f t="shared" si="142"/>
        <v>42745.915972222225</v>
      </c>
      <c r="S2272">
        <f t="shared" si="144"/>
        <v>2016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8288</v>
      </c>
      <c r="O2273" t="s">
        <v>8306</v>
      </c>
      <c r="P2273">
        <f t="shared" si="143"/>
        <v>42.63</v>
      </c>
      <c r="Q2273" s="15">
        <f t="shared" si="141"/>
        <v>42684.000046296293</v>
      </c>
      <c r="R2273" s="15">
        <f t="shared" si="142"/>
        <v>42714.000046296293</v>
      </c>
      <c r="S2273">
        <f t="shared" si="144"/>
        <v>2016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8288</v>
      </c>
      <c r="O2274" t="s">
        <v>8306</v>
      </c>
      <c r="P2274">
        <f t="shared" si="143"/>
        <v>14.37</v>
      </c>
      <c r="Q2274" s="15">
        <f t="shared" si="141"/>
        <v>42315.699490740735</v>
      </c>
      <c r="R2274" s="15">
        <f t="shared" si="142"/>
        <v>42345.699490740735</v>
      </c>
      <c r="S2274">
        <f t="shared" si="144"/>
        <v>2015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8288</v>
      </c>
      <c r="O2275" t="s">
        <v>8306</v>
      </c>
      <c r="P2275">
        <f t="shared" si="143"/>
        <v>37.479999999999997</v>
      </c>
      <c r="Q2275" s="15">
        <f t="shared" si="141"/>
        <v>42781.549097222218</v>
      </c>
      <c r="R2275" s="15">
        <f t="shared" si="142"/>
        <v>42806.507430555561</v>
      </c>
      <c r="S2275">
        <f t="shared" si="144"/>
        <v>2017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8288</v>
      </c>
      <c r="O2276" t="s">
        <v>8306</v>
      </c>
      <c r="P2276">
        <f t="shared" si="143"/>
        <v>30.2</v>
      </c>
      <c r="Q2276" s="15">
        <f t="shared" si="141"/>
        <v>41663.500659722224</v>
      </c>
      <c r="R2276" s="15">
        <f t="shared" si="142"/>
        <v>41693.500659722224</v>
      </c>
      <c r="S2276">
        <f t="shared" si="144"/>
        <v>2014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8288</v>
      </c>
      <c r="O2277" t="s">
        <v>8306</v>
      </c>
      <c r="P2277">
        <f t="shared" si="143"/>
        <v>33.549999999999997</v>
      </c>
      <c r="Q2277" s="15">
        <f t="shared" si="141"/>
        <v>41965.616655092599</v>
      </c>
      <c r="R2277" s="15">
        <f t="shared" si="142"/>
        <v>41995.616655092599</v>
      </c>
      <c r="S2277">
        <f t="shared" si="144"/>
        <v>2014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8288</v>
      </c>
      <c r="O2278" t="s">
        <v>8306</v>
      </c>
      <c r="P2278">
        <f t="shared" si="143"/>
        <v>64.75</v>
      </c>
      <c r="Q2278" s="15">
        <f t="shared" si="141"/>
        <v>41614.651493055557</v>
      </c>
      <c r="R2278" s="15">
        <f t="shared" si="142"/>
        <v>41644.651493055557</v>
      </c>
      <c r="S2278">
        <f t="shared" si="144"/>
        <v>2013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8288</v>
      </c>
      <c r="O2279" t="s">
        <v>8306</v>
      </c>
      <c r="P2279">
        <f t="shared" si="143"/>
        <v>57.93</v>
      </c>
      <c r="Q2279" s="15">
        <f t="shared" si="141"/>
        <v>40936.678506944445</v>
      </c>
      <c r="R2279" s="15">
        <f t="shared" si="142"/>
        <v>40966.678506944445</v>
      </c>
      <c r="S2279">
        <f t="shared" si="144"/>
        <v>2012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8288</v>
      </c>
      <c r="O2280" t="s">
        <v>8306</v>
      </c>
      <c r="P2280">
        <f t="shared" si="143"/>
        <v>53.08</v>
      </c>
      <c r="Q2280" s="15">
        <f t="shared" si="141"/>
        <v>42338.709108796291</v>
      </c>
      <c r="R2280" s="15">
        <f t="shared" si="142"/>
        <v>42372.957638888889</v>
      </c>
      <c r="S2280">
        <f t="shared" si="144"/>
        <v>2015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8288</v>
      </c>
      <c r="O2281" t="s">
        <v>8306</v>
      </c>
      <c r="P2281">
        <f t="shared" si="143"/>
        <v>48.06</v>
      </c>
      <c r="Q2281" s="15">
        <f t="shared" si="141"/>
        <v>42020.806701388887</v>
      </c>
      <c r="R2281" s="15">
        <f t="shared" si="142"/>
        <v>42039.166666666672</v>
      </c>
      <c r="S2281">
        <f t="shared" si="144"/>
        <v>2015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8288</v>
      </c>
      <c r="O2282" t="s">
        <v>8306</v>
      </c>
      <c r="P2282">
        <f t="shared" si="143"/>
        <v>82.4</v>
      </c>
      <c r="Q2282" s="15">
        <f t="shared" si="141"/>
        <v>42234.624895833331</v>
      </c>
      <c r="R2282" s="15">
        <f t="shared" si="142"/>
        <v>42264.624895833331</v>
      </c>
      <c r="S2282">
        <f t="shared" si="144"/>
        <v>2015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8280</v>
      </c>
      <c r="O2283" t="s">
        <v>8281</v>
      </c>
      <c r="P2283">
        <f t="shared" si="143"/>
        <v>50.45</v>
      </c>
      <c r="Q2283" s="15">
        <f t="shared" si="141"/>
        <v>40687.285844907405</v>
      </c>
      <c r="R2283" s="15">
        <f t="shared" si="142"/>
        <v>40749.284722222219</v>
      </c>
      <c r="S2283">
        <f t="shared" si="144"/>
        <v>2011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8280</v>
      </c>
      <c r="O2284" t="s">
        <v>8281</v>
      </c>
      <c r="P2284">
        <f t="shared" si="143"/>
        <v>115.83</v>
      </c>
      <c r="Q2284" s="15">
        <f t="shared" si="141"/>
        <v>42323.17460648148</v>
      </c>
      <c r="R2284" s="15">
        <f t="shared" si="142"/>
        <v>42383.17460648148</v>
      </c>
      <c r="S2284">
        <f t="shared" si="144"/>
        <v>2015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8280</v>
      </c>
      <c r="O2285" t="s">
        <v>8281</v>
      </c>
      <c r="P2285">
        <f t="shared" si="143"/>
        <v>63.03</v>
      </c>
      <c r="Q2285" s="15">
        <f t="shared" si="141"/>
        <v>40978.125046296293</v>
      </c>
      <c r="R2285" s="15">
        <f t="shared" si="142"/>
        <v>41038.083379629628</v>
      </c>
      <c r="S2285">
        <f t="shared" si="144"/>
        <v>2012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8280</v>
      </c>
      <c r="O2286" t="s">
        <v>8281</v>
      </c>
      <c r="P2286">
        <f t="shared" si="143"/>
        <v>108.02</v>
      </c>
      <c r="Q2286" s="15">
        <f t="shared" si="141"/>
        <v>40585.796817129631</v>
      </c>
      <c r="R2286" s="15">
        <f t="shared" si="142"/>
        <v>40614.166666666664</v>
      </c>
      <c r="S2286">
        <f t="shared" si="144"/>
        <v>2011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8280</v>
      </c>
      <c r="O2287" t="s">
        <v>8281</v>
      </c>
      <c r="P2287">
        <f t="shared" si="143"/>
        <v>46.09</v>
      </c>
      <c r="Q2287" s="15">
        <f t="shared" si="141"/>
        <v>41059.185682870368</v>
      </c>
      <c r="R2287" s="15">
        <f t="shared" si="142"/>
        <v>41089.185682870368</v>
      </c>
      <c r="S2287">
        <f t="shared" si="144"/>
        <v>2012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8280</v>
      </c>
      <c r="O2288" t="s">
        <v>8281</v>
      </c>
      <c r="P2288">
        <f t="shared" si="143"/>
        <v>107.21</v>
      </c>
      <c r="Q2288" s="15">
        <f t="shared" si="141"/>
        <v>41494.963587962964</v>
      </c>
      <c r="R2288" s="15">
        <f t="shared" si="142"/>
        <v>41523.165972222225</v>
      </c>
      <c r="S2288">
        <f t="shared" si="144"/>
        <v>2013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8280</v>
      </c>
      <c r="O2289" t="s">
        <v>8281</v>
      </c>
      <c r="P2289">
        <f t="shared" si="143"/>
        <v>50.93</v>
      </c>
      <c r="Q2289" s="15">
        <f t="shared" si="141"/>
        <v>41792.667361111111</v>
      </c>
      <c r="R2289" s="15">
        <f t="shared" si="142"/>
        <v>41813.667361111111</v>
      </c>
      <c r="S2289">
        <f t="shared" si="144"/>
        <v>2014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8280</v>
      </c>
      <c r="O2290" t="s">
        <v>8281</v>
      </c>
      <c r="P2290">
        <f t="shared" si="143"/>
        <v>40.04</v>
      </c>
      <c r="Q2290" s="15">
        <f t="shared" si="141"/>
        <v>41067.827418981484</v>
      </c>
      <c r="R2290" s="15">
        <f t="shared" si="142"/>
        <v>41086.75</v>
      </c>
      <c r="S2290">
        <f t="shared" si="144"/>
        <v>2012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8280</v>
      </c>
      <c r="O2291" t="s">
        <v>8281</v>
      </c>
      <c r="P2291">
        <f t="shared" si="143"/>
        <v>64.44</v>
      </c>
      <c r="Q2291" s="15">
        <f t="shared" si="141"/>
        <v>41571.998379629629</v>
      </c>
      <c r="R2291" s="15">
        <f t="shared" si="142"/>
        <v>41614.973611111112</v>
      </c>
      <c r="S2291">
        <f t="shared" si="144"/>
        <v>2013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8280</v>
      </c>
      <c r="O2292" t="s">
        <v>8281</v>
      </c>
      <c r="P2292">
        <f t="shared" si="143"/>
        <v>53.83</v>
      </c>
      <c r="Q2292" s="15">
        <f t="shared" si="141"/>
        <v>40070.253819444442</v>
      </c>
      <c r="R2292" s="15">
        <f t="shared" si="142"/>
        <v>40148.708333333336</v>
      </c>
      <c r="S2292">
        <f t="shared" si="144"/>
        <v>2009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8280</v>
      </c>
      <c r="O2293" t="s">
        <v>8281</v>
      </c>
      <c r="P2293">
        <f t="shared" si="143"/>
        <v>100.47</v>
      </c>
      <c r="Q2293" s="15">
        <f t="shared" si="141"/>
        <v>40987.977060185185</v>
      </c>
      <c r="R2293" s="15">
        <f t="shared" si="142"/>
        <v>41022.166666666664</v>
      </c>
      <c r="S2293">
        <f t="shared" si="144"/>
        <v>2012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8280</v>
      </c>
      <c r="O2294" t="s">
        <v>8281</v>
      </c>
      <c r="P2294">
        <f t="shared" si="143"/>
        <v>46.63</v>
      </c>
      <c r="Q2294" s="15">
        <f t="shared" si="141"/>
        <v>40987.697638888887</v>
      </c>
      <c r="R2294" s="15">
        <f t="shared" si="142"/>
        <v>41017.697638888887</v>
      </c>
      <c r="S2294">
        <f t="shared" si="144"/>
        <v>2012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8280</v>
      </c>
      <c r="O2295" t="s">
        <v>8281</v>
      </c>
      <c r="P2295">
        <f t="shared" si="143"/>
        <v>34.07</v>
      </c>
      <c r="Q2295" s="15">
        <f t="shared" si="141"/>
        <v>41151.708321759259</v>
      </c>
      <c r="R2295" s="15">
        <f t="shared" si="142"/>
        <v>41177.165972222225</v>
      </c>
      <c r="S2295">
        <f t="shared" si="144"/>
        <v>2012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8280</v>
      </c>
      <c r="O2296" t="s">
        <v>8281</v>
      </c>
      <c r="P2296">
        <f t="shared" si="143"/>
        <v>65.209999999999994</v>
      </c>
      <c r="Q2296" s="15">
        <f t="shared" si="141"/>
        <v>41264.72314814815</v>
      </c>
      <c r="R2296" s="15">
        <f t="shared" si="142"/>
        <v>41294.72314814815</v>
      </c>
      <c r="S2296">
        <f t="shared" si="144"/>
        <v>2012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8280</v>
      </c>
      <c r="O2297" t="s">
        <v>8281</v>
      </c>
      <c r="P2297">
        <f t="shared" si="143"/>
        <v>44.21</v>
      </c>
      <c r="Q2297" s="15">
        <f t="shared" si="141"/>
        <v>41270.954351851848</v>
      </c>
      <c r="R2297" s="15">
        <f t="shared" si="142"/>
        <v>41300.954351851848</v>
      </c>
      <c r="S2297">
        <f t="shared" si="144"/>
        <v>2012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8280</v>
      </c>
      <c r="O2298" t="s">
        <v>8281</v>
      </c>
      <c r="P2298">
        <f t="shared" si="143"/>
        <v>71.97</v>
      </c>
      <c r="Q2298" s="15">
        <f t="shared" si="141"/>
        <v>40927.731782407405</v>
      </c>
      <c r="R2298" s="15">
        <f t="shared" si="142"/>
        <v>40962.731782407405</v>
      </c>
      <c r="S2298">
        <f t="shared" si="144"/>
        <v>2012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8280</v>
      </c>
      <c r="O2299" t="s">
        <v>8281</v>
      </c>
      <c r="P2299">
        <f t="shared" si="143"/>
        <v>52.95</v>
      </c>
      <c r="Q2299" s="15">
        <f t="shared" si="141"/>
        <v>40948.042233796295</v>
      </c>
      <c r="R2299" s="15">
        <f t="shared" si="142"/>
        <v>40982.165972222225</v>
      </c>
      <c r="S2299">
        <f t="shared" si="144"/>
        <v>2012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8280</v>
      </c>
      <c r="O2300" t="s">
        <v>8281</v>
      </c>
      <c r="P2300">
        <f t="shared" si="143"/>
        <v>109.45</v>
      </c>
      <c r="Q2300" s="15">
        <f t="shared" si="141"/>
        <v>41694.84065972222</v>
      </c>
      <c r="R2300" s="15">
        <f t="shared" si="142"/>
        <v>41724.798993055556</v>
      </c>
      <c r="S2300">
        <f t="shared" si="144"/>
        <v>2014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8280</v>
      </c>
      <c r="O2301" t="s">
        <v>8281</v>
      </c>
      <c r="P2301">
        <f t="shared" si="143"/>
        <v>75.040000000000006</v>
      </c>
      <c r="Q2301" s="15">
        <f t="shared" si="141"/>
        <v>40565.032511574071</v>
      </c>
      <c r="R2301" s="15">
        <f t="shared" si="142"/>
        <v>40580.032511574071</v>
      </c>
      <c r="S2301">
        <f t="shared" si="144"/>
        <v>2011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8280</v>
      </c>
      <c r="O2302" t="s">
        <v>8281</v>
      </c>
      <c r="P2302">
        <f t="shared" si="143"/>
        <v>115.71</v>
      </c>
      <c r="Q2302" s="15">
        <f t="shared" si="141"/>
        <v>41074.727037037039</v>
      </c>
      <c r="R2302" s="15">
        <f t="shared" si="142"/>
        <v>41088.727037037039</v>
      </c>
      <c r="S2302">
        <f t="shared" si="144"/>
        <v>2012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8280</v>
      </c>
      <c r="O2303" t="s">
        <v>8284</v>
      </c>
      <c r="P2303">
        <f t="shared" si="143"/>
        <v>31.66</v>
      </c>
      <c r="Q2303" s="15">
        <f t="shared" si="141"/>
        <v>41416.146944444445</v>
      </c>
      <c r="R2303" s="15">
        <f t="shared" si="142"/>
        <v>41446.146944444445</v>
      </c>
      <c r="S2303">
        <f t="shared" si="144"/>
        <v>2013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8280</v>
      </c>
      <c r="O2304" t="s">
        <v>8284</v>
      </c>
      <c r="P2304">
        <f t="shared" si="143"/>
        <v>46.18</v>
      </c>
      <c r="Q2304" s="15">
        <f t="shared" si="141"/>
        <v>41605.868449074071</v>
      </c>
      <c r="R2304" s="15">
        <f t="shared" si="142"/>
        <v>41639.291666666664</v>
      </c>
      <c r="S2304">
        <f t="shared" si="144"/>
        <v>2013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8280</v>
      </c>
      <c r="O2305" t="s">
        <v>8284</v>
      </c>
      <c r="P2305">
        <f t="shared" si="143"/>
        <v>68.48</v>
      </c>
      <c r="Q2305" s="15">
        <f t="shared" si="141"/>
        <v>40850.111064814817</v>
      </c>
      <c r="R2305" s="15">
        <f t="shared" si="142"/>
        <v>40890.152731481481</v>
      </c>
      <c r="S2305">
        <f t="shared" si="144"/>
        <v>2011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8280</v>
      </c>
      <c r="O2306" t="s">
        <v>8284</v>
      </c>
      <c r="P2306">
        <f t="shared" si="143"/>
        <v>53.47</v>
      </c>
      <c r="Q2306" s="15">
        <f t="shared" ref="Q2306:Q2369" si="145">(((J2306/60)/60)/24+(DATE(1970,1,1)))</f>
        <v>40502.815868055557</v>
      </c>
      <c r="R2306" s="15">
        <f t="shared" ref="R2306:R2369" si="146">(((I2306/60)/60)/24)+DATE(1970,1,1)</f>
        <v>40544.207638888889</v>
      </c>
      <c r="S2306">
        <f t="shared" si="144"/>
        <v>2010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8280</v>
      </c>
      <c r="O2307" t="s">
        <v>8284</v>
      </c>
      <c r="P2307">
        <f t="shared" ref="P2307:P2370" si="147">IFERROR(ROUND(E2307/L2307,2),0)</f>
        <v>109.11</v>
      </c>
      <c r="Q2307" s="15">
        <f t="shared" si="145"/>
        <v>41834.695277777777</v>
      </c>
      <c r="R2307" s="15">
        <f t="shared" si="146"/>
        <v>41859.75</v>
      </c>
      <c r="S2307">
        <f t="shared" ref="S2307:S2370" si="148">YEAR(Q2307)</f>
        <v>2014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8280</v>
      </c>
      <c r="O2308" t="s">
        <v>8284</v>
      </c>
      <c r="P2308">
        <f t="shared" si="147"/>
        <v>51.19</v>
      </c>
      <c r="Q2308" s="15">
        <f t="shared" si="145"/>
        <v>40948.16815972222</v>
      </c>
      <c r="R2308" s="15">
        <f t="shared" si="146"/>
        <v>40978.16815972222</v>
      </c>
      <c r="S2308">
        <f t="shared" si="148"/>
        <v>2012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8280</v>
      </c>
      <c r="O2309" t="s">
        <v>8284</v>
      </c>
      <c r="P2309">
        <f t="shared" si="147"/>
        <v>27.94</v>
      </c>
      <c r="Q2309" s="15">
        <f t="shared" si="145"/>
        <v>41004.802465277775</v>
      </c>
      <c r="R2309" s="15">
        <f t="shared" si="146"/>
        <v>41034.802407407406</v>
      </c>
      <c r="S2309">
        <f t="shared" si="148"/>
        <v>2012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8280</v>
      </c>
      <c r="O2310" t="s">
        <v>8284</v>
      </c>
      <c r="P2310">
        <f t="shared" si="147"/>
        <v>82.5</v>
      </c>
      <c r="Q2310" s="15">
        <f t="shared" si="145"/>
        <v>41851.962916666671</v>
      </c>
      <c r="R2310" s="15">
        <f t="shared" si="146"/>
        <v>41880.041666666664</v>
      </c>
      <c r="S2310">
        <f t="shared" si="148"/>
        <v>2014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8280</v>
      </c>
      <c r="O2311" t="s">
        <v>8284</v>
      </c>
      <c r="P2311">
        <f t="shared" si="147"/>
        <v>59.82</v>
      </c>
      <c r="Q2311" s="15">
        <f t="shared" si="145"/>
        <v>41307.987696759257</v>
      </c>
      <c r="R2311" s="15">
        <f t="shared" si="146"/>
        <v>41342.987696759257</v>
      </c>
      <c r="S2311">
        <f t="shared" si="148"/>
        <v>2013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8280</v>
      </c>
      <c r="O2312" t="s">
        <v>8284</v>
      </c>
      <c r="P2312">
        <f t="shared" si="147"/>
        <v>64.819999999999993</v>
      </c>
      <c r="Q2312" s="15">
        <f t="shared" si="145"/>
        <v>41324.79415509259</v>
      </c>
      <c r="R2312" s="15">
        <f t="shared" si="146"/>
        <v>41354.752488425926</v>
      </c>
      <c r="S2312">
        <f t="shared" si="148"/>
        <v>2013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8280</v>
      </c>
      <c r="O2313" t="s">
        <v>8284</v>
      </c>
      <c r="P2313">
        <f t="shared" si="147"/>
        <v>90.1</v>
      </c>
      <c r="Q2313" s="15">
        <f t="shared" si="145"/>
        <v>41736.004502314812</v>
      </c>
      <c r="R2313" s="15">
        <f t="shared" si="146"/>
        <v>41766.004502314812</v>
      </c>
      <c r="S2313">
        <f t="shared" si="148"/>
        <v>2014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8280</v>
      </c>
      <c r="O2314" t="s">
        <v>8284</v>
      </c>
      <c r="P2314">
        <f t="shared" si="147"/>
        <v>40.96</v>
      </c>
      <c r="Q2314" s="15">
        <f t="shared" si="145"/>
        <v>41716.632847222223</v>
      </c>
      <c r="R2314" s="15">
        <f t="shared" si="146"/>
        <v>41747.958333333336</v>
      </c>
      <c r="S2314">
        <f t="shared" si="148"/>
        <v>2014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8280</v>
      </c>
      <c r="O2315" t="s">
        <v>8284</v>
      </c>
      <c r="P2315">
        <f t="shared" si="147"/>
        <v>56</v>
      </c>
      <c r="Q2315" s="15">
        <f t="shared" si="145"/>
        <v>41002.958634259259</v>
      </c>
      <c r="R2315" s="15">
        <f t="shared" si="146"/>
        <v>41032.958634259259</v>
      </c>
      <c r="S2315">
        <f t="shared" si="148"/>
        <v>2012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8280</v>
      </c>
      <c r="O2316" t="s">
        <v>8284</v>
      </c>
      <c r="P2316">
        <f t="shared" si="147"/>
        <v>37.67</v>
      </c>
      <c r="Q2316" s="15">
        <f t="shared" si="145"/>
        <v>41037.551585648151</v>
      </c>
      <c r="R2316" s="15">
        <f t="shared" si="146"/>
        <v>41067.551585648151</v>
      </c>
      <c r="S2316">
        <f t="shared" si="148"/>
        <v>2012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8280</v>
      </c>
      <c r="O2317" t="s">
        <v>8284</v>
      </c>
      <c r="P2317">
        <f t="shared" si="147"/>
        <v>40.08</v>
      </c>
      <c r="Q2317" s="15">
        <f t="shared" si="145"/>
        <v>41004.72619212963</v>
      </c>
      <c r="R2317" s="15">
        <f t="shared" si="146"/>
        <v>41034.72619212963</v>
      </c>
      <c r="S2317">
        <f t="shared" si="148"/>
        <v>2012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8280</v>
      </c>
      <c r="O2318" t="s">
        <v>8284</v>
      </c>
      <c r="P2318">
        <f t="shared" si="147"/>
        <v>78.03</v>
      </c>
      <c r="Q2318" s="15">
        <f t="shared" si="145"/>
        <v>40079.725115740745</v>
      </c>
      <c r="R2318" s="15">
        <f t="shared" si="146"/>
        <v>40156.76666666667</v>
      </c>
      <c r="S2318">
        <f t="shared" si="148"/>
        <v>2009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8280</v>
      </c>
      <c r="O2319" t="s">
        <v>8284</v>
      </c>
      <c r="P2319">
        <f t="shared" si="147"/>
        <v>18.91</v>
      </c>
      <c r="Q2319" s="15">
        <f t="shared" si="145"/>
        <v>40192.542233796295</v>
      </c>
      <c r="R2319" s="15">
        <f t="shared" si="146"/>
        <v>40224.208333333336</v>
      </c>
      <c r="S2319">
        <f t="shared" si="148"/>
        <v>2010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8280</v>
      </c>
      <c r="O2320" t="s">
        <v>8284</v>
      </c>
      <c r="P2320">
        <f t="shared" si="147"/>
        <v>37.130000000000003</v>
      </c>
      <c r="Q2320" s="15">
        <f t="shared" si="145"/>
        <v>40050.643680555557</v>
      </c>
      <c r="R2320" s="15">
        <f t="shared" si="146"/>
        <v>40082.165972222225</v>
      </c>
      <c r="S2320">
        <f t="shared" si="148"/>
        <v>2009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8280</v>
      </c>
      <c r="O2321" t="s">
        <v>8284</v>
      </c>
      <c r="P2321">
        <f t="shared" si="147"/>
        <v>41.96</v>
      </c>
      <c r="Q2321" s="15">
        <f t="shared" si="145"/>
        <v>41593.082002314812</v>
      </c>
      <c r="R2321" s="15">
        <f t="shared" si="146"/>
        <v>41623.082002314812</v>
      </c>
      <c r="S2321">
        <f t="shared" si="148"/>
        <v>2013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8280</v>
      </c>
      <c r="O2322" t="s">
        <v>8284</v>
      </c>
      <c r="P2322">
        <f t="shared" si="147"/>
        <v>61.04</v>
      </c>
      <c r="Q2322" s="15">
        <f t="shared" si="145"/>
        <v>41696.817129629628</v>
      </c>
      <c r="R2322" s="15">
        <f t="shared" si="146"/>
        <v>41731.775462962964</v>
      </c>
      <c r="S2322">
        <f t="shared" si="148"/>
        <v>2014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8291</v>
      </c>
      <c r="O2323" t="s">
        <v>8307</v>
      </c>
      <c r="P2323">
        <f t="shared" si="147"/>
        <v>64.53</v>
      </c>
      <c r="Q2323" s="15">
        <f t="shared" si="145"/>
        <v>42799.260428240741</v>
      </c>
      <c r="R2323" s="15">
        <f t="shared" si="146"/>
        <v>42829.21876157407</v>
      </c>
      <c r="S2323">
        <f t="shared" si="148"/>
        <v>2017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8291</v>
      </c>
      <c r="O2324" t="s">
        <v>8307</v>
      </c>
      <c r="P2324">
        <f t="shared" si="147"/>
        <v>21.25</v>
      </c>
      <c r="Q2324" s="15">
        <f t="shared" si="145"/>
        <v>42804.895474537043</v>
      </c>
      <c r="R2324" s="15">
        <f t="shared" si="146"/>
        <v>42834.853807870371</v>
      </c>
      <c r="S2324">
        <f t="shared" si="148"/>
        <v>2017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8291</v>
      </c>
      <c r="O2325" t="s">
        <v>8307</v>
      </c>
      <c r="P2325">
        <f t="shared" si="147"/>
        <v>30</v>
      </c>
      <c r="Q2325" s="15">
        <f t="shared" si="145"/>
        <v>42807.755173611105</v>
      </c>
      <c r="R2325" s="15">
        <f t="shared" si="146"/>
        <v>42814.755173611105</v>
      </c>
      <c r="S2325">
        <f t="shared" si="148"/>
        <v>2017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8291</v>
      </c>
      <c r="O2326" t="s">
        <v>8307</v>
      </c>
      <c r="P2326">
        <f t="shared" si="147"/>
        <v>25.49</v>
      </c>
      <c r="Q2326" s="15">
        <f t="shared" si="145"/>
        <v>42790.885243055556</v>
      </c>
      <c r="R2326" s="15">
        <f t="shared" si="146"/>
        <v>42820.843576388885</v>
      </c>
      <c r="S2326">
        <f t="shared" si="148"/>
        <v>2017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8291</v>
      </c>
      <c r="O2327" t="s">
        <v>8307</v>
      </c>
      <c r="P2327">
        <f t="shared" si="147"/>
        <v>11.43</v>
      </c>
      <c r="Q2327" s="15">
        <f t="shared" si="145"/>
        <v>42794.022349537037</v>
      </c>
      <c r="R2327" s="15">
        <f t="shared" si="146"/>
        <v>42823.980682870373</v>
      </c>
      <c r="S2327">
        <f t="shared" si="148"/>
        <v>2017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8291</v>
      </c>
      <c r="O2328" t="s">
        <v>8307</v>
      </c>
      <c r="P2328">
        <f t="shared" si="147"/>
        <v>108</v>
      </c>
      <c r="Q2328" s="15">
        <f t="shared" si="145"/>
        <v>42804.034120370372</v>
      </c>
      <c r="R2328" s="15">
        <f t="shared" si="146"/>
        <v>42855.708333333328</v>
      </c>
      <c r="S2328">
        <f t="shared" si="148"/>
        <v>2017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8291</v>
      </c>
      <c r="O2329" t="s">
        <v>8307</v>
      </c>
      <c r="P2329">
        <f t="shared" si="147"/>
        <v>54.88</v>
      </c>
      <c r="Q2329" s="15">
        <f t="shared" si="145"/>
        <v>41842.917129629634</v>
      </c>
      <c r="R2329" s="15">
        <f t="shared" si="146"/>
        <v>41877.917129629634</v>
      </c>
      <c r="S2329">
        <f t="shared" si="148"/>
        <v>2014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8291</v>
      </c>
      <c r="O2330" t="s">
        <v>8307</v>
      </c>
      <c r="P2330">
        <f t="shared" si="147"/>
        <v>47.38</v>
      </c>
      <c r="Q2330" s="15">
        <f t="shared" si="145"/>
        <v>42139.781678240746</v>
      </c>
      <c r="R2330" s="15">
        <f t="shared" si="146"/>
        <v>42169.781678240746</v>
      </c>
      <c r="S2330">
        <f t="shared" si="148"/>
        <v>2015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8291</v>
      </c>
      <c r="O2331" t="s">
        <v>8307</v>
      </c>
      <c r="P2331">
        <f t="shared" si="147"/>
        <v>211.84</v>
      </c>
      <c r="Q2331" s="15">
        <f t="shared" si="145"/>
        <v>41807.624374999999</v>
      </c>
      <c r="R2331" s="15">
        <f t="shared" si="146"/>
        <v>41837.624374999999</v>
      </c>
      <c r="S2331">
        <f t="shared" si="148"/>
        <v>2014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8291</v>
      </c>
      <c r="O2332" t="s">
        <v>8307</v>
      </c>
      <c r="P2332">
        <f t="shared" si="147"/>
        <v>219.93</v>
      </c>
      <c r="Q2332" s="15">
        <f t="shared" si="145"/>
        <v>42332.89980324074</v>
      </c>
      <c r="R2332" s="15">
        <f t="shared" si="146"/>
        <v>42363</v>
      </c>
      <c r="S2332">
        <f t="shared" si="148"/>
        <v>2015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8291</v>
      </c>
      <c r="O2333" t="s">
        <v>8307</v>
      </c>
      <c r="P2333">
        <f t="shared" si="147"/>
        <v>40.799999999999997</v>
      </c>
      <c r="Q2333" s="15">
        <f t="shared" si="145"/>
        <v>41839.005671296298</v>
      </c>
      <c r="R2333" s="15">
        <f t="shared" si="146"/>
        <v>41869.005671296298</v>
      </c>
      <c r="S2333">
        <f t="shared" si="148"/>
        <v>2014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8291</v>
      </c>
      <c r="O2334" t="s">
        <v>8307</v>
      </c>
      <c r="P2334">
        <f t="shared" si="147"/>
        <v>75.5</v>
      </c>
      <c r="Q2334" s="15">
        <f t="shared" si="145"/>
        <v>42011.628136574072</v>
      </c>
      <c r="R2334" s="15">
        <f t="shared" si="146"/>
        <v>42041.628136574072</v>
      </c>
      <c r="S2334">
        <f t="shared" si="148"/>
        <v>2015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8291</v>
      </c>
      <c r="O2335" t="s">
        <v>8307</v>
      </c>
      <c r="P2335">
        <f t="shared" si="147"/>
        <v>13.54</v>
      </c>
      <c r="Q2335" s="15">
        <f t="shared" si="145"/>
        <v>41767.650347222225</v>
      </c>
      <c r="R2335" s="15">
        <f t="shared" si="146"/>
        <v>41788.743055555555</v>
      </c>
      <c r="S2335">
        <f t="shared" si="148"/>
        <v>2014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8291</v>
      </c>
      <c r="O2336" t="s">
        <v>8307</v>
      </c>
      <c r="P2336">
        <f t="shared" si="147"/>
        <v>60.87</v>
      </c>
      <c r="Q2336" s="15">
        <f t="shared" si="145"/>
        <v>41918.670115740737</v>
      </c>
      <c r="R2336" s="15">
        <f t="shared" si="146"/>
        <v>41948.731944444444</v>
      </c>
      <c r="S2336">
        <f t="shared" si="148"/>
        <v>2014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8291</v>
      </c>
      <c r="O2337" t="s">
        <v>8307</v>
      </c>
      <c r="P2337">
        <f t="shared" si="147"/>
        <v>115.69</v>
      </c>
      <c r="Q2337" s="15">
        <f t="shared" si="145"/>
        <v>41771.572256944448</v>
      </c>
      <c r="R2337" s="15">
        <f t="shared" si="146"/>
        <v>41801.572256944448</v>
      </c>
      <c r="S2337">
        <f t="shared" si="148"/>
        <v>2014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8291</v>
      </c>
      <c r="O2338" t="s">
        <v>8307</v>
      </c>
      <c r="P2338">
        <f t="shared" si="147"/>
        <v>48.1</v>
      </c>
      <c r="Q2338" s="15">
        <f t="shared" si="145"/>
        <v>41666.924710648149</v>
      </c>
      <c r="R2338" s="15">
        <f t="shared" si="146"/>
        <v>41706.924710648149</v>
      </c>
      <c r="S2338">
        <f t="shared" si="148"/>
        <v>2014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8291</v>
      </c>
      <c r="O2339" t="s">
        <v>8307</v>
      </c>
      <c r="P2339">
        <f t="shared" si="147"/>
        <v>74.180000000000007</v>
      </c>
      <c r="Q2339" s="15">
        <f t="shared" si="145"/>
        <v>41786.640543981484</v>
      </c>
      <c r="R2339" s="15">
        <f t="shared" si="146"/>
        <v>41816.640543981484</v>
      </c>
      <c r="S2339">
        <f t="shared" si="148"/>
        <v>2014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8291</v>
      </c>
      <c r="O2340" t="s">
        <v>8307</v>
      </c>
      <c r="P2340">
        <f t="shared" si="147"/>
        <v>123.35</v>
      </c>
      <c r="Q2340" s="15">
        <f t="shared" si="145"/>
        <v>41789.896805555552</v>
      </c>
      <c r="R2340" s="15">
        <f t="shared" si="146"/>
        <v>41819.896805555552</v>
      </c>
      <c r="S2340">
        <f t="shared" si="148"/>
        <v>2014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8291</v>
      </c>
      <c r="O2341" t="s">
        <v>8307</v>
      </c>
      <c r="P2341">
        <f t="shared" si="147"/>
        <v>66.62</v>
      </c>
      <c r="Q2341" s="15">
        <f t="shared" si="145"/>
        <v>42692.79987268518</v>
      </c>
      <c r="R2341" s="15">
        <f t="shared" si="146"/>
        <v>42723.332638888889</v>
      </c>
      <c r="S2341">
        <f t="shared" si="148"/>
        <v>2016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8291</v>
      </c>
      <c r="O2342" t="s">
        <v>8307</v>
      </c>
      <c r="P2342">
        <f t="shared" si="147"/>
        <v>104.99</v>
      </c>
      <c r="Q2342" s="15">
        <f t="shared" si="145"/>
        <v>42643.642800925925</v>
      </c>
      <c r="R2342" s="15">
        <f t="shared" si="146"/>
        <v>42673.642800925925</v>
      </c>
      <c r="S2342">
        <f t="shared" si="148"/>
        <v>2016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8274</v>
      </c>
      <c r="O2343" t="s">
        <v>8275</v>
      </c>
      <c r="P2343">
        <f t="shared" si="147"/>
        <v>0</v>
      </c>
      <c r="Q2343" s="15">
        <f t="shared" si="145"/>
        <v>42167.813703703709</v>
      </c>
      <c r="R2343" s="15">
        <f t="shared" si="146"/>
        <v>42197.813703703709</v>
      </c>
      <c r="S2343">
        <f t="shared" si="148"/>
        <v>2015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8274</v>
      </c>
      <c r="O2344" t="s">
        <v>8275</v>
      </c>
      <c r="P2344">
        <f t="shared" si="147"/>
        <v>0</v>
      </c>
      <c r="Q2344" s="15">
        <f t="shared" si="145"/>
        <v>41897.702199074076</v>
      </c>
      <c r="R2344" s="15">
        <f t="shared" si="146"/>
        <v>41918.208333333336</v>
      </c>
      <c r="S2344">
        <f t="shared" si="148"/>
        <v>2014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8274</v>
      </c>
      <c r="O2345" t="s">
        <v>8275</v>
      </c>
      <c r="P2345">
        <f t="shared" si="147"/>
        <v>300</v>
      </c>
      <c r="Q2345" s="15">
        <f t="shared" si="145"/>
        <v>42327.825289351851</v>
      </c>
      <c r="R2345" s="15">
        <f t="shared" si="146"/>
        <v>42377.82430555555</v>
      </c>
      <c r="S2345">
        <f t="shared" si="148"/>
        <v>2015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8274</v>
      </c>
      <c r="O2346" t="s">
        <v>8275</v>
      </c>
      <c r="P2346">
        <f t="shared" si="147"/>
        <v>1</v>
      </c>
      <c r="Q2346" s="15">
        <f t="shared" si="145"/>
        <v>42515.727650462963</v>
      </c>
      <c r="R2346" s="15">
        <f t="shared" si="146"/>
        <v>42545.727650462963</v>
      </c>
      <c r="S2346">
        <f t="shared" si="148"/>
        <v>2016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8274</v>
      </c>
      <c r="O2347" t="s">
        <v>8275</v>
      </c>
      <c r="P2347">
        <f t="shared" si="147"/>
        <v>0</v>
      </c>
      <c r="Q2347" s="15">
        <f t="shared" si="145"/>
        <v>42060.001805555556</v>
      </c>
      <c r="R2347" s="15">
        <f t="shared" si="146"/>
        <v>42094.985416666663</v>
      </c>
      <c r="S2347">
        <f t="shared" si="148"/>
        <v>2015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8274</v>
      </c>
      <c r="O2348" t="s">
        <v>8275</v>
      </c>
      <c r="P2348">
        <f t="shared" si="147"/>
        <v>13</v>
      </c>
      <c r="Q2348" s="15">
        <f t="shared" si="145"/>
        <v>42615.79896990741</v>
      </c>
      <c r="R2348" s="15">
        <f t="shared" si="146"/>
        <v>42660.79896990741</v>
      </c>
      <c r="S2348">
        <f t="shared" si="148"/>
        <v>2016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8274</v>
      </c>
      <c r="O2349" t="s">
        <v>8275</v>
      </c>
      <c r="P2349">
        <f t="shared" si="147"/>
        <v>15</v>
      </c>
      <c r="Q2349" s="15">
        <f t="shared" si="145"/>
        <v>42577.607361111113</v>
      </c>
      <c r="R2349" s="15">
        <f t="shared" si="146"/>
        <v>42607.607361111113</v>
      </c>
      <c r="S2349">
        <f t="shared" si="148"/>
        <v>2016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8274</v>
      </c>
      <c r="O2350" t="s">
        <v>8275</v>
      </c>
      <c r="P2350">
        <f t="shared" si="147"/>
        <v>54</v>
      </c>
      <c r="Q2350" s="15">
        <f t="shared" si="145"/>
        <v>42360.932152777779</v>
      </c>
      <c r="R2350" s="15">
        <f t="shared" si="146"/>
        <v>42420.932152777779</v>
      </c>
      <c r="S2350">
        <f t="shared" si="148"/>
        <v>2015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8274</v>
      </c>
      <c r="O2351" t="s">
        <v>8275</v>
      </c>
      <c r="P2351">
        <f t="shared" si="147"/>
        <v>0</v>
      </c>
      <c r="Q2351" s="15">
        <f t="shared" si="145"/>
        <v>42198.775787037041</v>
      </c>
      <c r="R2351" s="15">
        <f t="shared" si="146"/>
        <v>42227.775787037041</v>
      </c>
      <c r="S2351">
        <f t="shared" si="148"/>
        <v>2015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8274</v>
      </c>
      <c r="O2352" t="s">
        <v>8275</v>
      </c>
      <c r="P2352">
        <f t="shared" si="147"/>
        <v>0</v>
      </c>
      <c r="Q2352" s="15">
        <f t="shared" si="145"/>
        <v>42708.842245370368</v>
      </c>
      <c r="R2352" s="15">
        <f t="shared" si="146"/>
        <v>42738.842245370368</v>
      </c>
      <c r="S2352">
        <f t="shared" si="148"/>
        <v>2016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8274</v>
      </c>
      <c r="O2353" t="s">
        <v>8275</v>
      </c>
      <c r="P2353">
        <f t="shared" si="147"/>
        <v>15.43</v>
      </c>
      <c r="Q2353" s="15">
        <f t="shared" si="145"/>
        <v>42094.101145833338</v>
      </c>
      <c r="R2353" s="15">
        <f t="shared" si="146"/>
        <v>42124.101145833338</v>
      </c>
      <c r="S2353">
        <f t="shared" si="148"/>
        <v>2015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8274</v>
      </c>
      <c r="O2354" t="s">
        <v>8275</v>
      </c>
      <c r="P2354">
        <f t="shared" si="147"/>
        <v>0</v>
      </c>
      <c r="Q2354" s="15">
        <f t="shared" si="145"/>
        <v>42101.633703703701</v>
      </c>
      <c r="R2354" s="15">
        <f t="shared" si="146"/>
        <v>42161.633703703701</v>
      </c>
      <c r="S2354">
        <f t="shared" si="148"/>
        <v>2015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8274</v>
      </c>
      <c r="O2355" t="s">
        <v>8275</v>
      </c>
      <c r="P2355">
        <f t="shared" si="147"/>
        <v>0</v>
      </c>
      <c r="Q2355" s="15">
        <f t="shared" si="145"/>
        <v>42103.676180555558</v>
      </c>
      <c r="R2355" s="15">
        <f t="shared" si="146"/>
        <v>42115.676180555558</v>
      </c>
      <c r="S2355">
        <f t="shared" si="148"/>
        <v>2015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8274</v>
      </c>
      <c r="O2356" t="s">
        <v>8275</v>
      </c>
      <c r="P2356">
        <f t="shared" si="147"/>
        <v>25</v>
      </c>
      <c r="Q2356" s="15">
        <f t="shared" si="145"/>
        <v>41954.722916666666</v>
      </c>
      <c r="R2356" s="15">
        <f t="shared" si="146"/>
        <v>42014.722916666666</v>
      </c>
      <c r="S2356">
        <f t="shared" si="148"/>
        <v>2014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8274</v>
      </c>
      <c r="O2357" t="s">
        <v>8275</v>
      </c>
      <c r="P2357">
        <f t="shared" si="147"/>
        <v>27.5</v>
      </c>
      <c r="Q2357" s="15">
        <f t="shared" si="145"/>
        <v>42096.918240740735</v>
      </c>
      <c r="R2357" s="15">
        <f t="shared" si="146"/>
        <v>42126.918240740735</v>
      </c>
      <c r="S2357">
        <f t="shared" si="148"/>
        <v>2015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8274</v>
      </c>
      <c r="O2358" t="s">
        <v>8275</v>
      </c>
      <c r="P2358">
        <f t="shared" si="147"/>
        <v>0</v>
      </c>
      <c r="Q2358" s="15">
        <f t="shared" si="145"/>
        <v>42130.78361111111</v>
      </c>
      <c r="R2358" s="15">
        <f t="shared" si="146"/>
        <v>42160.78361111111</v>
      </c>
      <c r="S2358">
        <f t="shared" si="148"/>
        <v>2015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8274</v>
      </c>
      <c r="O2359" t="s">
        <v>8275</v>
      </c>
      <c r="P2359">
        <f t="shared" si="147"/>
        <v>0</v>
      </c>
      <c r="Q2359" s="15">
        <f t="shared" si="145"/>
        <v>42264.620115740734</v>
      </c>
      <c r="R2359" s="15">
        <f t="shared" si="146"/>
        <v>42294.620115740734</v>
      </c>
      <c r="S2359">
        <f t="shared" si="148"/>
        <v>2015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8274</v>
      </c>
      <c r="O2360" t="s">
        <v>8275</v>
      </c>
      <c r="P2360">
        <f t="shared" si="147"/>
        <v>0</v>
      </c>
      <c r="Q2360" s="15">
        <f t="shared" si="145"/>
        <v>41978.930972222224</v>
      </c>
      <c r="R2360" s="15">
        <f t="shared" si="146"/>
        <v>42035.027083333334</v>
      </c>
      <c r="S2360">
        <f t="shared" si="148"/>
        <v>2014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8274</v>
      </c>
      <c r="O2361" t="s">
        <v>8275</v>
      </c>
      <c r="P2361">
        <f t="shared" si="147"/>
        <v>367</v>
      </c>
      <c r="Q2361" s="15">
        <f t="shared" si="145"/>
        <v>42159.649583333332</v>
      </c>
      <c r="R2361" s="15">
        <f t="shared" si="146"/>
        <v>42219.649583333332</v>
      </c>
      <c r="S2361">
        <f t="shared" si="148"/>
        <v>2015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8274</v>
      </c>
      <c r="O2362" t="s">
        <v>8275</v>
      </c>
      <c r="P2362">
        <f t="shared" si="147"/>
        <v>2</v>
      </c>
      <c r="Q2362" s="15">
        <f t="shared" si="145"/>
        <v>42377.70694444445</v>
      </c>
      <c r="R2362" s="15">
        <f t="shared" si="146"/>
        <v>42407.70694444445</v>
      </c>
      <c r="S2362">
        <f t="shared" si="148"/>
        <v>2016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8274</v>
      </c>
      <c r="O2363" t="s">
        <v>8275</v>
      </c>
      <c r="P2363">
        <f t="shared" si="147"/>
        <v>0</v>
      </c>
      <c r="Q2363" s="15">
        <f t="shared" si="145"/>
        <v>42466.858888888892</v>
      </c>
      <c r="R2363" s="15">
        <f t="shared" si="146"/>
        <v>42490.916666666672</v>
      </c>
      <c r="S2363">
        <f t="shared" si="148"/>
        <v>2016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8274</v>
      </c>
      <c r="O2364" t="s">
        <v>8275</v>
      </c>
      <c r="P2364">
        <f t="shared" si="147"/>
        <v>60</v>
      </c>
      <c r="Q2364" s="15">
        <f t="shared" si="145"/>
        <v>41954.688310185185</v>
      </c>
      <c r="R2364" s="15">
        <f t="shared" si="146"/>
        <v>41984.688310185185</v>
      </c>
      <c r="S2364">
        <f t="shared" si="148"/>
        <v>2014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8274</v>
      </c>
      <c r="O2365" t="s">
        <v>8275</v>
      </c>
      <c r="P2365">
        <f t="shared" si="147"/>
        <v>0</v>
      </c>
      <c r="Q2365" s="15">
        <f t="shared" si="145"/>
        <v>42322.011574074073</v>
      </c>
      <c r="R2365" s="15">
        <f t="shared" si="146"/>
        <v>42367.011574074073</v>
      </c>
      <c r="S2365">
        <f t="shared" si="148"/>
        <v>2015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8274</v>
      </c>
      <c r="O2366" t="s">
        <v>8275</v>
      </c>
      <c r="P2366">
        <f t="shared" si="147"/>
        <v>0</v>
      </c>
      <c r="Q2366" s="15">
        <f t="shared" si="145"/>
        <v>42248.934675925921</v>
      </c>
      <c r="R2366" s="15">
        <f t="shared" si="146"/>
        <v>42303.934675925921</v>
      </c>
      <c r="S2366">
        <f t="shared" si="148"/>
        <v>2015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8274</v>
      </c>
      <c r="O2367" t="s">
        <v>8275</v>
      </c>
      <c r="P2367">
        <f t="shared" si="147"/>
        <v>0</v>
      </c>
      <c r="Q2367" s="15">
        <f t="shared" si="145"/>
        <v>42346.736400462964</v>
      </c>
      <c r="R2367" s="15">
        <f t="shared" si="146"/>
        <v>42386.958333333328</v>
      </c>
      <c r="S2367">
        <f t="shared" si="148"/>
        <v>2015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8274</v>
      </c>
      <c r="O2368" t="s">
        <v>8275</v>
      </c>
      <c r="P2368">
        <f t="shared" si="147"/>
        <v>97.41</v>
      </c>
      <c r="Q2368" s="15">
        <f t="shared" si="145"/>
        <v>42268.531631944439</v>
      </c>
      <c r="R2368" s="15">
        <f t="shared" si="146"/>
        <v>42298.531631944439</v>
      </c>
      <c r="S2368">
        <f t="shared" si="148"/>
        <v>2015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8274</v>
      </c>
      <c r="O2369" t="s">
        <v>8275</v>
      </c>
      <c r="P2369">
        <f t="shared" si="147"/>
        <v>47.86</v>
      </c>
      <c r="Q2369" s="15">
        <f t="shared" si="145"/>
        <v>42425.970092592594</v>
      </c>
      <c r="R2369" s="15">
        <f t="shared" si="146"/>
        <v>42485.928425925929</v>
      </c>
      <c r="S2369">
        <f t="shared" si="148"/>
        <v>2016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8274</v>
      </c>
      <c r="O2370" t="s">
        <v>8275</v>
      </c>
      <c r="P2370">
        <f t="shared" si="147"/>
        <v>50</v>
      </c>
      <c r="Q2370" s="15">
        <f t="shared" ref="Q2370:Q2433" si="149">(((J2370/60)/60)/24+(DATE(1970,1,1)))</f>
        <v>42063.721817129626</v>
      </c>
      <c r="R2370" s="15">
        <f t="shared" ref="R2370:R2433" si="150">(((I2370/60)/60)/24)+DATE(1970,1,1)</f>
        <v>42108.680150462969</v>
      </c>
      <c r="S2370">
        <f t="shared" si="148"/>
        <v>2015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8274</v>
      </c>
      <c r="O2371" t="s">
        <v>8275</v>
      </c>
      <c r="P2371">
        <f t="shared" ref="P2371:P2434" si="151">IFERROR(ROUND(E2371/L2371,2),0)</f>
        <v>0</v>
      </c>
      <c r="Q2371" s="15">
        <f t="shared" si="149"/>
        <v>42380.812627314815</v>
      </c>
      <c r="R2371" s="15">
        <f t="shared" si="150"/>
        <v>42410.812627314815</v>
      </c>
      <c r="S2371">
        <f t="shared" ref="S2371:S2434" si="152">YEAR(Q2371)</f>
        <v>2016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8274</v>
      </c>
      <c r="O2372" t="s">
        <v>8275</v>
      </c>
      <c r="P2372">
        <f t="shared" si="151"/>
        <v>20.5</v>
      </c>
      <c r="Q2372" s="15">
        <f t="shared" si="149"/>
        <v>41961.18913194444</v>
      </c>
      <c r="R2372" s="15">
        <f t="shared" si="150"/>
        <v>41991.18913194444</v>
      </c>
      <c r="S2372">
        <f t="shared" si="152"/>
        <v>2014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8274</v>
      </c>
      <c r="O2373" t="s">
        <v>8275</v>
      </c>
      <c r="P2373">
        <f t="shared" si="151"/>
        <v>0</v>
      </c>
      <c r="Q2373" s="15">
        <f t="shared" si="149"/>
        <v>42150.777731481481</v>
      </c>
      <c r="R2373" s="15">
        <f t="shared" si="150"/>
        <v>42180.777731481481</v>
      </c>
      <c r="S2373">
        <f t="shared" si="152"/>
        <v>2015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8274</v>
      </c>
      <c r="O2374" t="s">
        <v>8275</v>
      </c>
      <c r="P2374">
        <f t="shared" si="151"/>
        <v>30</v>
      </c>
      <c r="Q2374" s="15">
        <f t="shared" si="149"/>
        <v>42088.069108796291</v>
      </c>
      <c r="R2374" s="15">
        <f t="shared" si="150"/>
        <v>42118.069108796291</v>
      </c>
      <c r="S2374">
        <f t="shared" si="152"/>
        <v>2015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8274</v>
      </c>
      <c r="O2375" t="s">
        <v>8275</v>
      </c>
      <c r="P2375">
        <f t="shared" si="151"/>
        <v>50</v>
      </c>
      <c r="Q2375" s="15">
        <f t="shared" si="149"/>
        <v>42215.662314814821</v>
      </c>
      <c r="R2375" s="15">
        <f t="shared" si="150"/>
        <v>42245.662314814821</v>
      </c>
      <c r="S2375">
        <f t="shared" si="152"/>
        <v>2015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8274</v>
      </c>
      <c r="O2376" t="s">
        <v>8275</v>
      </c>
      <c r="P2376">
        <f t="shared" si="151"/>
        <v>10</v>
      </c>
      <c r="Q2376" s="15">
        <f t="shared" si="149"/>
        <v>42017.843287037031</v>
      </c>
      <c r="R2376" s="15">
        <f t="shared" si="150"/>
        <v>42047.843287037031</v>
      </c>
      <c r="S2376">
        <f t="shared" si="152"/>
        <v>2015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8274</v>
      </c>
      <c r="O2377" t="s">
        <v>8275</v>
      </c>
      <c r="P2377">
        <f t="shared" si="151"/>
        <v>0</v>
      </c>
      <c r="Q2377" s="15">
        <f t="shared" si="149"/>
        <v>42592.836076388892</v>
      </c>
      <c r="R2377" s="15">
        <f t="shared" si="150"/>
        <v>42622.836076388892</v>
      </c>
      <c r="S2377">
        <f t="shared" si="152"/>
        <v>2016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8274</v>
      </c>
      <c r="O2378" t="s">
        <v>8275</v>
      </c>
      <c r="P2378">
        <f t="shared" si="151"/>
        <v>81.58</v>
      </c>
      <c r="Q2378" s="15">
        <f t="shared" si="149"/>
        <v>42318.925532407404</v>
      </c>
      <c r="R2378" s="15">
        <f t="shared" si="150"/>
        <v>42348.925532407404</v>
      </c>
      <c r="S2378">
        <f t="shared" si="152"/>
        <v>2015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8274</v>
      </c>
      <c r="O2379" t="s">
        <v>8275</v>
      </c>
      <c r="P2379">
        <f t="shared" si="151"/>
        <v>0</v>
      </c>
      <c r="Q2379" s="15">
        <f t="shared" si="149"/>
        <v>42669.870173611111</v>
      </c>
      <c r="R2379" s="15">
        <f t="shared" si="150"/>
        <v>42699.911840277782</v>
      </c>
      <c r="S2379">
        <f t="shared" si="152"/>
        <v>2016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8274</v>
      </c>
      <c r="O2380" t="s">
        <v>8275</v>
      </c>
      <c r="P2380">
        <f t="shared" si="151"/>
        <v>0</v>
      </c>
      <c r="Q2380" s="15">
        <f t="shared" si="149"/>
        <v>42213.013078703705</v>
      </c>
      <c r="R2380" s="15">
        <f t="shared" si="150"/>
        <v>42242.013078703705</v>
      </c>
      <c r="S2380">
        <f t="shared" si="152"/>
        <v>2015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8274</v>
      </c>
      <c r="O2381" t="s">
        <v>8275</v>
      </c>
      <c r="P2381">
        <f t="shared" si="151"/>
        <v>0</v>
      </c>
      <c r="Q2381" s="15">
        <f t="shared" si="149"/>
        <v>42237.016388888893</v>
      </c>
      <c r="R2381" s="15">
        <f t="shared" si="150"/>
        <v>42282.016388888893</v>
      </c>
      <c r="S2381">
        <f t="shared" si="152"/>
        <v>2015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8274</v>
      </c>
      <c r="O2382" t="s">
        <v>8275</v>
      </c>
      <c r="P2382">
        <f t="shared" si="151"/>
        <v>18.329999999999998</v>
      </c>
      <c r="Q2382" s="15">
        <f t="shared" si="149"/>
        <v>42248.793310185181</v>
      </c>
      <c r="R2382" s="15">
        <f t="shared" si="150"/>
        <v>42278.793310185181</v>
      </c>
      <c r="S2382">
        <f t="shared" si="152"/>
        <v>2015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8274</v>
      </c>
      <c r="O2383" t="s">
        <v>8275</v>
      </c>
      <c r="P2383">
        <f t="shared" si="151"/>
        <v>224.43</v>
      </c>
      <c r="Q2383" s="15">
        <f t="shared" si="149"/>
        <v>42074.935740740737</v>
      </c>
      <c r="R2383" s="15">
        <f t="shared" si="150"/>
        <v>42104.935740740737</v>
      </c>
      <c r="S2383">
        <f t="shared" si="152"/>
        <v>2015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8274</v>
      </c>
      <c r="O2384" t="s">
        <v>8275</v>
      </c>
      <c r="P2384">
        <f t="shared" si="151"/>
        <v>37.5</v>
      </c>
      <c r="Q2384" s="15">
        <f t="shared" si="149"/>
        <v>42195.187534722223</v>
      </c>
      <c r="R2384" s="15">
        <f t="shared" si="150"/>
        <v>42220.187534722223</v>
      </c>
      <c r="S2384">
        <f t="shared" si="152"/>
        <v>2015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8274</v>
      </c>
      <c r="O2385" t="s">
        <v>8275</v>
      </c>
      <c r="P2385">
        <f t="shared" si="151"/>
        <v>145</v>
      </c>
      <c r="Q2385" s="15">
        <f t="shared" si="149"/>
        <v>42027.056793981479</v>
      </c>
      <c r="R2385" s="15">
        <f t="shared" si="150"/>
        <v>42057.056793981479</v>
      </c>
      <c r="S2385">
        <f t="shared" si="152"/>
        <v>2015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8274</v>
      </c>
      <c r="O2386" t="s">
        <v>8275</v>
      </c>
      <c r="P2386">
        <f t="shared" si="151"/>
        <v>1</v>
      </c>
      <c r="Q2386" s="15">
        <f t="shared" si="149"/>
        <v>41927.067627314813</v>
      </c>
      <c r="R2386" s="15">
        <f t="shared" si="150"/>
        <v>41957.109293981484</v>
      </c>
      <c r="S2386">
        <f t="shared" si="152"/>
        <v>2014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8274</v>
      </c>
      <c r="O2387" t="s">
        <v>8275</v>
      </c>
      <c r="P2387">
        <f t="shared" si="151"/>
        <v>112.57</v>
      </c>
      <c r="Q2387" s="15">
        <f t="shared" si="149"/>
        <v>42191.70175925926</v>
      </c>
      <c r="R2387" s="15">
        <f t="shared" si="150"/>
        <v>42221.70175925926</v>
      </c>
      <c r="S2387">
        <f t="shared" si="152"/>
        <v>2015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8274</v>
      </c>
      <c r="O2388" t="s">
        <v>8275</v>
      </c>
      <c r="P2388">
        <f t="shared" si="151"/>
        <v>0</v>
      </c>
      <c r="Q2388" s="15">
        <f t="shared" si="149"/>
        <v>41954.838240740741</v>
      </c>
      <c r="R2388" s="15">
        <f t="shared" si="150"/>
        <v>42014.838240740741</v>
      </c>
      <c r="S2388">
        <f t="shared" si="152"/>
        <v>2014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8274</v>
      </c>
      <c r="O2389" t="s">
        <v>8275</v>
      </c>
      <c r="P2389">
        <f t="shared" si="151"/>
        <v>342</v>
      </c>
      <c r="Q2389" s="15">
        <f t="shared" si="149"/>
        <v>42528.626620370371</v>
      </c>
      <c r="R2389" s="15">
        <f t="shared" si="150"/>
        <v>42573.626620370371</v>
      </c>
      <c r="S2389">
        <f t="shared" si="152"/>
        <v>2016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8274</v>
      </c>
      <c r="O2390" t="s">
        <v>8275</v>
      </c>
      <c r="P2390">
        <f t="shared" si="151"/>
        <v>57.88</v>
      </c>
      <c r="Q2390" s="15">
        <f t="shared" si="149"/>
        <v>41989.853692129633</v>
      </c>
      <c r="R2390" s="15">
        <f t="shared" si="150"/>
        <v>42019.811805555553</v>
      </c>
      <c r="S2390">
        <f t="shared" si="152"/>
        <v>2014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8274</v>
      </c>
      <c r="O2391" t="s">
        <v>8275</v>
      </c>
      <c r="P2391">
        <f t="shared" si="151"/>
        <v>30</v>
      </c>
      <c r="Q2391" s="15">
        <f t="shared" si="149"/>
        <v>42179.653379629628</v>
      </c>
      <c r="R2391" s="15">
        <f t="shared" si="150"/>
        <v>42210.915972222225</v>
      </c>
      <c r="S2391">
        <f t="shared" si="152"/>
        <v>2015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8274</v>
      </c>
      <c r="O2392" t="s">
        <v>8275</v>
      </c>
      <c r="P2392">
        <f t="shared" si="151"/>
        <v>0</v>
      </c>
      <c r="Q2392" s="15">
        <f t="shared" si="149"/>
        <v>41968.262314814812</v>
      </c>
      <c r="R2392" s="15">
        <f t="shared" si="150"/>
        <v>42008.262314814812</v>
      </c>
      <c r="S2392">
        <f t="shared" si="152"/>
        <v>2014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8274</v>
      </c>
      <c r="O2393" t="s">
        <v>8275</v>
      </c>
      <c r="P2393">
        <f t="shared" si="151"/>
        <v>25</v>
      </c>
      <c r="Q2393" s="15">
        <f t="shared" si="149"/>
        <v>42064.794490740736</v>
      </c>
      <c r="R2393" s="15">
        <f t="shared" si="150"/>
        <v>42094.752824074079</v>
      </c>
      <c r="S2393">
        <f t="shared" si="152"/>
        <v>2015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8274</v>
      </c>
      <c r="O2394" t="s">
        <v>8275</v>
      </c>
      <c r="P2394">
        <f t="shared" si="151"/>
        <v>0</v>
      </c>
      <c r="Q2394" s="15">
        <f t="shared" si="149"/>
        <v>42276.120636574073</v>
      </c>
      <c r="R2394" s="15">
        <f t="shared" si="150"/>
        <v>42306.120636574073</v>
      </c>
      <c r="S2394">
        <f t="shared" si="152"/>
        <v>2015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8274</v>
      </c>
      <c r="O2395" t="s">
        <v>8275</v>
      </c>
      <c r="P2395">
        <f t="shared" si="151"/>
        <v>50</v>
      </c>
      <c r="Q2395" s="15">
        <f t="shared" si="149"/>
        <v>42194.648344907408</v>
      </c>
      <c r="R2395" s="15">
        <f t="shared" si="150"/>
        <v>42224.648344907408</v>
      </c>
      <c r="S2395">
        <f t="shared" si="152"/>
        <v>2015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8274</v>
      </c>
      <c r="O2396" t="s">
        <v>8275</v>
      </c>
      <c r="P2396">
        <f t="shared" si="151"/>
        <v>1.5</v>
      </c>
      <c r="Q2396" s="15">
        <f t="shared" si="149"/>
        <v>42031.362187499995</v>
      </c>
      <c r="R2396" s="15">
        <f t="shared" si="150"/>
        <v>42061.362187499995</v>
      </c>
      <c r="S2396">
        <f t="shared" si="152"/>
        <v>2015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8274</v>
      </c>
      <c r="O2397" t="s">
        <v>8275</v>
      </c>
      <c r="P2397">
        <f t="shared" si="151"/>
        <v>0</v>
      </c>
      <c r="Q2397" s="15">
        <f t="shared" si="149"/>
        <v>42717.121377314819</v>
      </c>
      <c r="R2397" s="15">
        <f t="shared" si="150"/>
        <v>42745.372916666667</v>
      </c>
      <c r="S2397">
        <f t="shared" si="152"/>
        <v>2016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8274</v>
      </c>
      <c r="O2398" t="s">
        <v>8275</v>
      </c>
      <c r="P2398">
        <f t="shared" si="151"/>
        <v>10</v>
      </c>
      <c r="Q2398" s="15">
        <f t="shared" si="149"/>
        <v>42262.849050925928</v>
      </c>
      <c r="R2398" s="15">
        <f t="shared" si="150"/>
        <v>42292.849050925928</v>
      </c>
      <c r="S2398">
        <f t="shared" si="152"/>
        <v>2015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8274</v>
      </c>
      <c r="O2399" t="s">
        <v>8275</v>
      </c>
      <c r="P2399">
        <f t="shared" si="151"/>
        <v>0</v>
      </c>
      <c r="Q2399" s="15">
        <f t="shared" si="149"/>
        <v>41976.88490740741</v>
      </c>
      <c r="R2399" s="15">
        <f t="shared" si="150"/>
        <v>42006.88490740741</v>
      </c>
      <c r="S2399">
        <f t="shared" si="152"/>
        <v>2014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8274</v>
      </c>
      <c r="O2400" t="s">
        <v>8275</v>
      </c>
      <c r="P2400">
        <f t="shared" si="151"/>
        <v>0</v>
      </c>
      <c r="Q2400" s="15">
        <f t="shared" si="149"/>
        <v>42157.916481481487</v>
      </c>
      <c r="R2400" s="15">
        <f t="shared" si="150"/>
        <v>42187.916481481487</v>
      </c>
      <c r="S2400">
        <f t="shared" si="152"/>
        <v>2015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8274</v>
      </c>
      <c r="O2401" t="s">
        <v>8275</v>
      </c>
      <c r="P2401">
        <f t="shared" si="151"/>
        <v>0</v>
      </c>
      <c r="Q2401" s="15">
        <f t="shared" si="149"/>
        <v>41956.853078703702</v>
      </c>
      <c r="R2401" s="15">
        <f t="shared" si="150"/>
        <v>41991.853078703702</v>
      </c>
      <c r="S2401">
        <f t="shared" si="152"/>
        <v>2014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8274</v>
      </c>
      <c r="O2402" t="s">
        <v>8275</v>
      </c>
      <c r="P2402">
        <f t="shared" si="151"/>
        <v>0</v>
      </c>
      <c r="Q2402" s="15">
        <f t="shared" si="149"/>
        <v>42444.268101851849</v>
      </c>
      <c r="R2402" s="15">
        <f t="shared" si="150"/>
        <v>42474.268101851849</v>
      </c>
      <c r="S2402">
        <f t="shared" si="152"/>
        <v>2016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8291</v>
      </c>
      <c r="O2403" t="s">
        <v>8292</v>
      </c>
      <c r="P2403">
        <f t="shared" si="151"/>
        <v>22.33</v>
      </c>
      <c r="Q2403" s="15">
        <f t="shared" si="149"/>
        <v>42374.822870370372</v>
      </c>
      <c r="R2403" s="15">
        <f t="shared" si="150"/>
        <v>42434.822870370372</v>
      </c>
      <c r="S2403">
        <f t="shared" si="152"/>
        <v>2016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8291</v>
      </c>
      <c r="O2404" t="s">
        <v>8292</v>
      </c>
      <c r="P2404">
        <f t="shared" si="151"/>
        <v>52</v>
      </c>
      <c r="Q2404" s="15">
        <f t="shared" si="149"/>
        <v>42107.679756944446</v>
      </c>
      <c r="R2404" s="15">
        <f t="shared" si="150"/>
        <v>42137.679756944446</v>
      </c>
      <c r="S2404">
        <f t="shared" si="152"/>
        <v>2015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8291</v>
      </c>
      <c r="O2405" t="s">
        <v>8292</v>
      </c>
      <c r="P2405">
        <f t="shared" si="151"/>
        <v>16.829999999999998</v>
      </c>
      <c r="Q2405" s="15">
        <f t="shared" si="149"/>
        <v>42399.882615740738</v>
      </c>
      <c r="R2405" s="15">
        <f t="shared" si="150"/>
        <v>42459.840949074074</v>
      </c>
      <c r="S2405">
        <f t="shared" si="152"/>
        <v>2016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8291</v>
      </c>
      <c r="O2406" t="s">
        <v>8292</v>
      </c>
      <c r="P2406">
        <f t="shared" si="151"/>
        <v>0</v>
      </c>
      <c r="Q2406" s="15">
        <f t="shared" si="149"/>
        <v>42342.03943287037</v>
      </c>
      <c r="R2406" s="15">
        <f t="shared" si="150"/>
        <v>42372.03943287037</v>
      </c>
      <c r="S2406">
        <f t="shared" si="152"/>
        <v>2015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8291</v>
      </c>
      <c r="O2407" t="s">
        <v>8292</v>
      </c>
      <c r="P2407">
        <f t="shared" si="151"/>
        <v>56.3</v>
      </c>
      <c r="Q2407" s="15">
        <f t="shared" si="149"/>
        <v>42595.585358796292</v>
      </c>
      <c r="R2407" s="15">
        <f t="shared" si="150"/>
        <v>42616.585358796292</v>
      </c>
      <c r="S2407">
        <f t="shared" si="152"/>
        <v>2016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8291</v>
      </c>
      <c r="O2408" t="s">
        <v>8292</v>
      </c>
      <c r="P2408">
        <f t="shared" si="151"/>
        <v>84.06</v>
      </c>
      <c r="Q2408" s="15">
        <f t="shared" si="149"/>
        <v>41983.110995370371</v>
      </c>
      <c r="R2408" s="15">
        <f t="shared" si="150"/>
        <v>42023.110995370371</v>
      </c>
      <c r="S2408">
        <f t="shared" si="152"/>
        <v>2014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8291</v>
      </c>
      <c r="O2409" t="s">
        <v>8292</v>
      </c>
      <c r="P2409">
        <f t="shared" si="151"/>
        <v>168.39</v>
      </c>
      <c r="Q2409" s="15">
        <f t="shared" si="149"/>
        <v>42082.575555555552</v>
      </c>
      <c r="R2409" s="15">
        <f t="shared" si="150"/>
        <v>42105.25</v>
      </c>
      <c r="S2409">
        <f t="shared" si="152"/>
        <v>2015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8291</v>
      </c>
      <c r="O2410" t="s">
        <v>8292</v>
      </c>
      <c r="P2410">
        <f t="shared" si="151"/>
        <v>15</v>
      </c>
      <c r="Q2410" s="15">
        <f t="shared" si="149"/>
        <v>41919.140706018516</v>
      </c>
      <c r="R2410" s="15">
        <f t="shared" si="150"/>
        <v>41949.182372685187</v>
      </c>
      <c r="S2410">
        <f t="shared" si="152"/>
        <v>2014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8291</v>
      </c>
      <c r="O2411" t="s">
        <v>8292</v>
      </c>
      <c r="P2411">
        <f t="shared" si="151"/>
        <v>76.67</v>
      </c>
      <c r="Q2411" s="15">
        <f t="shared" si="149"/>
        <v>42204.875868055555</v>
      </c>
      <c r="R2411" s="15">
        <f t="shared" si="150"/>
        <v>42234.875868055555</v>
      </c>
      <c r="S2411">
        <f t="shared" si="152"/>
        <v>2015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8291</v>
      </c>
      <c r="O2412" t="s">
        <v>8292</v>
      </c>
      <c r="P2412">
        <f t="shared" si="151"/>
        <v>0</v>
      </c>
      <c r="Q2412" s="15">
        <f t="shared" si="149"/>
        <v>42224.408275462964</v>
      </c>
      <c r="R2412" s="15">
        <f t="shared" si="150"/>
        <v>42254.408275462964</v>
      </c>
      <c r="S2412">
        <f t="shared" si="152"/>
        <v>2015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8291</v>
      </c>
      <c r="O2413" t="s">
        <v>8292</v>
      </c>
      <c r="P2413">
        <f t="shared" si="151"/>
        <v>50.33</v>
      </c>
      <c r="Q2413" s="15">
        <f t="shared" si="149"/>
        <v>42211.732430555552</v>
      </c>
      <c r="R2413" s="15">
        <f t="shared" si="150"/>
        <v>42241.732430555552</v>
      </c>
      <c r="S2413">
        <f t="shared" si="152"/>
        <v>2015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8291</v>
      </c>
      <c r="O2414" t="s">
        <v>8292</v>
      </c>
      <c r="P2414">
        <f t="shared" si="151"/>
        <v>0</v>
      </c>
      <c r="Q2414" s="15">
        <f t="shared" si="149"/>
        <v>42655.736956018518</v>
      </c>
      <c r="R2414" s="15">
        <f t="shared" si="150"/>
        <v>42700.778622685189</v>
      </c>
      <c r="S2414">
        <f t="shared" si="152"/>
        <v>2016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8291</v>
      </c>
      <c r="O2415" t="s">
        <v>8292</v>
      </c>
      <c r="P2415">
        <f t="shared" si="151"/>
        <v>8.33</v>
      </c>
      <c r="Q2415" s="15">
        <f t="shared" si="149"/>
        <v>41760.10974537037</v>
      </c>
      <c r="R2415" s="15">
        <f t="shared" si="150"/>
        <v>41790.979166666664</v>
      </c>
      <c r="S2415">
        <f t="shared" si="152"/>
        <v>2014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8291</v>
      </c>
      <c r="O2416" t="s">
        <v>8292</v>
      </c>
      <c r="P2416">
        <f t="shared" si="151"/>
        <v>35.380000000000003</v>
      </c>
      <c r="Q2416" s="15">
        <f t="shared" si="149"/>
        <v>42198.695138888885</v>
      </c>
      <c r="R2416" s="15">
        <f t="shared" si="150"/>
        <v>42238.165972222225</v>
      </c>
      <c r="S2416">
        <f t="shared" si="152"/>
        <v>2015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8291</v>
      </c>
      <c r="O2417" t="s">
        <v>8292</v>
      </c>
      <c r="P2417">
        <f t="shared" si="151"/>
        <v>55.83</v>
      </c>
      <c r="Q2417" s="15">
        <f t="shared" si="149"/>
        <v>42536.862800925926</v>
      </c>
      <c r="R2417" s="15">
        <f t="shared" si="150"/>
        <v>42566.862800925926</v>
      </c>
      <c r="S2417">
        <f t="shared" si="152"/>
        <v>2016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8291</v>
      </c>
      <c r="O2418" t="s">
        <v>8292</v>
      </c>
      <c r="P2418">
        <f t="shared" si="151"/>
        <v>5</v>
      </c>
      <c r="Q2418" s="15">
        <f t="shared" si="149"/>
        <v>42019.737766203703</v>
      </c>
      <c r="R2418" s="15">
        <f t="shared" si="150"/>
        <v>42077.625</v>
      </c>
      <c r="S2418">
        <f t="shared" si="152"/>
        <v>2015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8291</v>
      </c>
      <c r="O2419" t="s">
        <v>8292</v>
      </c>
      <c r="P2419">
        <f t="shared" si="151"/>
        <v>0</v>
      </c>
      <c r="Q2419" s="15">
        <f t="shared" si="149"/>
        <v>41831.884108796294</v>
      </c>
      <c r="R2419" s="15">
        <f t="shared" si="150"/>
        <v>41861.884108796294</v>
      </c>
      <c r="S2419">
        <f t="shared" si="152"/>
        <v>2014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8291</v>
      </c>
      <c r="O2420" t="s">
        <v>8292</v>
      </c>
      <c r="P2420">
        <f t="shared" si="151"/>
        <v>1</v>
      </c>
      <c r="Q2420" s="15">
        <f t="shared" si="149"/>
        <v>42027.856990740736</v>
      </c>
      <c r="R2420" s="15">
        <f t="shared" si="150"/>
        <v>42087.815324074079</v>
      </c>
      <c r="S2420">
        <f t="shared" si="152"/>
        <v>2015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8291</v>
      </c>
      <c r="O2421" t="s">
        <v>8292</v>
      </c>
      <c r="P2421">
        <f t="shared" si="151"/>
        <v>0</v>
      </c>
      <c r="Q2421" s="15">
        <f t="shared" si="149"/>
        <v>41993.738298611104</v>
      </c>
      <c r="R2421" s="15">
        <f t="shared" si="150"/>
        <v>42053.738298611104</v>
      </c>
      <c r="S2421">
        <f t="shared" si="152"/>
        <v>2014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8291</v>
      </c>
      <c r="O2422" t="s">
        <v>8292</v>
      </c>
      <c r="P2422">
        <f t="shared" si="151"/>
        <v>69.47</v>
      </c>
      <c r="Q2422" s="15">
        <f t="shared" si="149"/>
        <v>41893.028877314813</v>
      </c>
      <c r="R2422" s="15">
        <f t="shared" si="150"/>
        <v>41953.070543981477</v>
      </c>
      <c r="S2422">
        <f t="shared" si="152"/>
        <v>2014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8291</v>
      </c>
      <c r="O2423" t="s">
        <v>8292</v>
      </c>
      <c r="P2423">
        <f t="shared" si="151"/>
        <v>1</v>
      </c>
      <c r="Q2423" s="15">
        <f t="shared" si="149"/>
        <v>42026.687453703707</v>
      </c>
      <c r="R2423" s="15">
        <f t="shared" si="150"/>
        <v>42056.687453703707</v>
      </c>
      <c r="S2423">
        <f t="shared" si="152"/>
        <v>2015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8291</v>
      </c>
      <c r="O2424" t="s">
        <v>8292</v>
      </c>
      <c r="P2424">
        <f t="shared" si="151"/>
        <v>1</v>
      </c>
      <c r="Q2424" s="15">
        <f t="shared" si="149"/>
        <v>42044.724953703699</v>
      </c>
      <c r="R2424" s="15">
        <f t="shared" si="150"/>
        <v>42074.683287037042</v>
      </c>
      <c r="S2424">
        <f t="shared" si="152"/>
        <v>2015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8291</v>
      </c>
      <c r="O2425" t="s">
        <v>8292</v>
      </c>
      <c r="P2425">
        <f t="shared" si="151"/>
        <v>8</v>
      </c>
      <c r="Q2425" s="15">
        <f t="shared" si="149"/>
        <v>41974.704745370371</v>
      </c>
      <c r="R2425" s="15">
        <f t="shared" si="150"/>
        <v>42004.704745370371</v>
      </c>
      <c r="S2425">
        <f t="shared" si="152"/>
        <v>2014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8291</v>
      </c>
      <c r="O2426" t="s">
        <v>8292</v>
      </c>
      <c r="P2426">
        <f t="shared" si="151"/>
        <v>34.44</v>
      </c>
      <c r="Q2426" s="15">
        <f t="shared" si="149"/>
        <v>41909.892453703702</v>
      </c>
      <c r="R2426" s="15">
        <f t="shared" si="150"/>
        <v>41939.892453703702</v>
      </c>
      <c r="S2426">
        <f t="shared" si="152"/>
        <v>2014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8291</v>
      </c>
      <c r="O2427" t="s">
        <v>8292</v>
      </c>
      <c r="P2427">
        <f t="shared" si="151"/>
        <v>1</v>
      </c>
      <c r="Q2427" s="15">
        <f t="shared" si="149"/>
        <v>42502.913761574076</v>
      </c>
      <c r="R2427" s="15">
        <f t="shared" si="150"/>
        <v>42517.919444444444</v>
      </c>
      <c r="S2427">
        <f t="shared" si="152"/>
        <v>2016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8291</v>
      </c>
      <c r="O2428" t="s">
        <v>8292</v>
      </c>
      <c r="P2428">
        <f t="shared" si="151"/>
        <v>0</v>
      </c>
      <c r="Q2428" s="15">
        <f t="shared" si="149"/>
        <v>42164.170046296291</v>
      </c>
      <c r="R2428" s="15">
        <f t="shared" si="150"/>
        <v>42224.170046296291</v>
      </c>
      <c r="S2428">
        <f t="shared" si="152"/>
        <v>2015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8291</v>
      </c>
      <c r="O2429" t="s">
        <v>8292</v>
      </c>
      <c r="P2429">
        <f t="shared" si="151"/>
        <v>1</v>
      </c>
      <c r="Q2429" s="15">
        <f t="shared" si="149"/>
        <v>42412.318668981476</v>
      </c>
      <c r="R2429" s="15">
        <f t="shared" si="150"/>
        <v>42452.277002314819</v>
      </c>
      <c r="S2429">
        <f t="shared" si="152"/>
        <v>2016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8291</v>
      </c>
      <c r="O2430" t="s">
        <v>8292</v>
      </c>
      <c r="P2430">
        <f t="shared" si="151"/>
        <v>1</v>
      </c>
      <c r="Q2430" s="15">
        <f t="shared" si="149"/>
        <v>42045.784155092595</v>
      </c>
      <c r="R2430" s="15">
        <f t="shared" si="150"/>
        <v>42075.742488425924</v>
      </c>
      <c r="S2430">
        <f t="shared" si="152"/>
        <v>2015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8291</v>
      </c>
      <c r="O2431" t="s">
        <v>8292</v>
      </c>
      <c r="P2431">
        <f t="shared" si="151"/>
        <v>501.25</v>
      </c>
      <c r="Q2431" s="15">
        <f t="shared" si="149"/>
        <v>42734.879236111112</v>
      </c>
      <c r="R2431" s="15">
        <f t="shared" si="150"/>
        <v>42771.697222222225</v>
      </c>
      <c r="S2431">
        <f t="shared" si="152"/>
        <v>2016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8291</v>
      </c>
      <c r="O2432" t="s">
        <v>8292</v>
      </c>
      <c r="P2432">
        <f t="shared" si="151"/>
        <v>10.5</v>
      </c>
      <c r="Q2432" s="15">
        <f t="shared" si="149"/>
        <v>42382.130833333329</v>
      </c>
      <c r="R2432" s="15">
        <f t="shared" si="150"/>
        <v>42412.130833333329</v>
      </c>
      <c r="S2432">
        <f t="shared" si="152"/>
        <v>2016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8291</v>
      </c>
      <c r="O2433" t="s">
        <v>8292</v>
      </c>
      <c r="P2433">
        <f t="shared" si="151"/>
        <v>1</v>
      </c>
      <c r="Q2433" s="15">
        <f t="shared" si="149"/>
        <v>42489.099687499998</v>
      </c>
      <c r="R2433" s="15">
        <f t="shared" si="150"/>
        <v>42549.099687499998</v>
      </c>
      <c r="S2433">
        <f t="shared" si="152"/>
        <v>2016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8291</v>
      </c>
      <c r="O2434" t="s">
        <v>8292</v>
      </c>
      <c r="P2434">
        <f t="shared" si="151"/>
        <v>1</v>
      </c>
      <c r="Q2434" s="15">
        <f t="shared" ref="Q2434:Q2497" si="153">(((J2434/60)/60)/24+(DATE(1970,1,1)))</f>
        <v>42041.218715277777</v>
      </c>
      <c r="R2434" s="15">
        <f t="shared" ref="R2434:R2497" si="154">(((I2434/60)/60)/24)+DATE(1970,1,1)</f>
        <v>42071.218715277777</v>
      </c>
      <c r="S2434">
        <f t="shared" si="152"/>
        <v>2015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8291</v>
      </c>
      <c r="O2435" t="s">
        <v>8292</v>
      </c>
      <c r="P2435">
        <f t="shared" ref="P2435:P2498" si="155">IFERROR(ROUND(E2435/L2435,2),0)</f>
        <v>0</v>
      </c>
      <c r="Q2435" s="15">
        <f t="shared" si="153"/>
        <v>42397.89980324074</v>
      </c>
      <c r="R2435" s="15">
        <f t="shared" si="154"/>
        <v>42427.89980324074</v>
      </c>
      <c r="S2435">
        <f t="shared" ref="S2435:S2498" si="156">YEAR(Q2435)</f>
        <v>2016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8291</v>
      </c>
      <c r="O2436" t="s">
        <v>8292</v>
      </c>
      <c r="P2436">
        <f t="shared" si="155"/>
        <v>13</v>
      </c>
      <c r="Q2436" s="15">
        <f t="shared" si="153"/>
        <v>42180.18604166666</v>
      </c>
      <c r="R2436" s="15">
        <f t="shared" si="154"/>
        <v>42220.18604166666</v>
      </c>
      <c r="S2436">
        <f t="shared" si="156"/>
        <v>2015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8291</v>
      </c>
      <c r="O2437" t="s">
        <v>8292</v>
      </c>
      <c r="P2437">
        <f t="shared" si="155"/>
        <v>306</v>
      </c>
      <c r="Q2437" s="15">
        <f t="shared" si="153"/>
        <v>42252.277615740735</v>
      </c>
      <c r="R2437" s="15">
        <f t="shared" si="154"/>
        <v>42282.277615740735</v>
      </c>
      <c r="S2437">
        <f t="shared" si="156"/>
        <v>2015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8291</v>
      </c>
      <c r="O2438" t="s">
        <v>8292</v>
      </c>
      <c r="P2438">
        <f t="shared" si="155"/>
        <v>22.5</v>
      </c>
      <c r="Q2438" s="15">
        <f t="shared" si="153"/>
        <v>42338.615393518514</v>
      </c>
      <c r="R2438" s="15">
        <f t="shared" si="154"/>
        <v>42398.615393518514</v>
      </c>
      <c r="S2438">
        <f t="shared" si="156"/>
        <v>2015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8291</v>
      </c>
      <c r="O2439" t="s">
        <v>8292</v>
      </c>
      <c r="P2439">
        <f t="shared" si="155"/>
        <v>0</v>
      </c>
      <c r="Q2439" s="15">
        <f t="shared" si="153"/>
        <v>42031.965138888889</v>
      </c>
      <c r="R2439" s="15">
        <f t="shared" si="154"/>
        <v>42080.75</v>
      </c>
      <c r="S2439">
        <f t="shared" si="156"/>
        <v>2015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8291</v>
      </c>
      <c r="O2440" t="s">
        <v>8292</v>
      </c>
      <c r="P2440">
        <f t="shared" si="155"/>
        <v>50</v>
      </c>
      <c r="Q2440" s="15">
        <f t="shared" si="153"/>
        <v>42285.91506944444</v>
      </c>
      <c r="R2440" s="15">
        <f t="shared" si="154"/>
        <v>42345.956736111111</v>
      </c>
      <c r="S2440">
        <f t="shared" si="156"/>
        <v>2015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8291</v>
      </c>
      <c r="O2441" t="s">
        <v>8292</v>
      </c>
      <c r="P2441">
        <f t="shared" si="155"/>
        <v>0</v>
      </c>
      <c r="Q2441" s="15">
        <f t="shared" si="153"/>
        <v>42265.818622685183</v>
      </c>
      <c r="R2441" s="15">
        <f t="shared" si="154"/>
        <v>42295.818622685183</v>
      </c>
      <c r="S2441">
        <f t="shared" si="156"/>
        <v>2015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8291</v>
      </c>
      <c r="O2442" t="s">
        <v>8292</v>
      </c>
      <c r="P2442">
        <f t="shared" si="155"/>
        <v>5</v>
      </c>
      <c r="Q2442" s="15">
        <f t="shared" si="153"/>
        <v>42383.899456018517</v>
      </c>
      <c r="R2442" s="15">
        <f t="shared" si="154"/>
        <v>42413.899456018517</v>
      </c>
      <c r="S2442">
        <f t="shared" si="156"/>
        <v>2016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8291</v>
      </c>
      <c r="O2443" t="s">
        <v>8307</v>
      </c>
      <c r="P2443">
        <f t="shared" si="155"/>
        <v>74.23</v>
      </c>
      <c r="Q2443" s="15">
        <f t="shared" si="153"/>
        <v>42187.125625000001</v>
      </c>
      <c r="R2443" s="15">
        <f t="shared" si="154"/>
        <v>42208.207638888889</v>
      </c>
      <c r="S2443">
        <f t="shared" si="156"/>
        <v>2015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8291</v>
      </c>
      <c r="O2444" t="s">
        <v>8307</v>
      </c>
      <c r="P2444">
        <f t="shared" si="155"/>
        <v>81.25</v>
      </c>
      <c r="Q2444" s="15">
        <f t="shared" si="153"/>
        <v>42052.666990740734</v>
      </c>
      <c r="R2444" s="15">
        <f t="shared" si="154"/>
        <v>42082.625324074077</v>
      </c>
      <c r="S2444">
        <f t="shared" si="156"/>
        <v>2015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8291</v>
      </c>
      <c r="O2445" t="s">
        <v>8307</v>
      </c>
      <c r="P2445">
        <f t="shared" si="155"/>
        <v>130.22999999999999</v>
      </c>
      <c r="Q2445" s="15">
        <f t="shared" si="153"/>
        <v>41836.625254629631</v>
      </c>
      <c r="R2445" s="15">
        <f t="shared" si="154"/>
        <v>41866.625254629631</v>
      </c>
      <c r="S2445">
        <f t="shared" si="156"/>
        <v>2014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8291</v>
      </c>
      <c r="O2446" t="s">
        <v>8307</v>
      </c>
      <c r="P2446">
        <f t="shared" si="155"/>
        <v>53.41</v>
      </c>
      <c r="Q2446" s="15">
        <f t="shared" si="153"/>
        <v>42485.754525462966</v>
      </c>
      <c r="R2446" s="15">
        <f t="shared" si="154"/>
        <v>42515.754525462966</v>
      </c>
      <c r="S2446">
        <f t="shared" si="156"/>
        <v>2016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8291</v>
      </c>
      <c r="O2447" t="s">
        <v>8307</v>
      </c>
      <c r="P2447">
        <f t="shared" si="155"/>
        <v>75.13</v>
      </c>
      <c r="Q2447" s="15">
        <f t="shared" si="153"/>
        <v>42243.190057870372</v>
      </c>
      <c r="R2447" s="15">
        <f t="shared" si="154"/>
        <v>42273.190057870372</v>
      </c>
      <c r="S2447">
        <f t="shared" si="156"/>
        <v>2015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8291</v>
      </c>
      <c r="O2448" t="s">
        <v>8307</v>
      </c>
      <c r="P2448">
        <f t="shared" si="155"/>
        <v>75.67</v>
      </c>
      <c r="Q2448" s="15">
        <f t="shared" si="153"/>
        <v>42670.602673611109</v>
      </c>
      <c r="R2448" s="15">
        <f t="shared" si="154"/>
        <v>42700.64434027778</v>
      </c>
      <c r="S2448">
        <f t="shared" si="156"/>
        <v>2016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8291</v>
      </c>
      <c r="O2449" t="s">
        <v>8307</v>
      </c>
      <c r="P2449">
        <f t="shared" si="155"/>
        <v>31.69</v>
      </c>
      <c r="Q2449" s="15">
        <f t="shared" si="153"/>
        <v>42654.469826388886</v>
      </c>
      <c r="R2449" s="15">
        <f t="shared" si="154"/>
        <v>42686.166666666672</v>
      </c>
      <c r="S2449">
        <f t="shared" si="156"/>
        <v>2016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8291</v>
      </c>
      <c r="O2450" t="s">
        <v>8307</v>
      </c>
      <c r="P2450">
        <f t="shared" si="155"/>
        <v>47.78</v>
      </c>
      <c r="Q2450" s="15">
        <f t="shared" si="153"/>
        <v>42607.316122685181</v>
      </c>
      <c r="R2450" s="15">
        <f t="shared" si="154"/>
        <v>42613.233333333337</v>
      </c>
      <c r="S2450">
        <f t="shared" si="156"/>
        <v>2016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8291</v>
      </c>
      <c r="O2451" t="s">
        <v>8307</v>
      </c>
      <c r="P2451">
        <f t="shared" si="155"/>
        <v>90</v>
      </c>
      <c r="Q2451" s="15">
        <f t="shared" si="153"/>
        <v>41943.142534722225</v>
      </c>
      <c r="R2451" s="15">
        <f t="shared" si="154"/>
        <v>41973.184201388889</v>
      </c>
      <c r="S2451">
        <f t="shared" si="156"/>
        <v>2014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8291</v>
      </c>
      <c r="O2452" t="s">
        <v>8307</v>
      </c>
      <c r="P2452">
        <f t="shared" si="155"/>
        <v>149.31</v>
      </c>
      <c r="Q2452" s="15">
        <f t="shared" si="153"/>
        <v>41902.07240740741</v>
      </c>
      <c r="R2452" s="15">
        <f t="shared" si="154"/>
        <v>41940.132638888892</v>
      </c>
      <c r="S2452">
        <f t="shared" si="156"/>
        <v>2014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8291</v>
      </c>
      <c r="O2453" t="s">
        <v>8307</v>
      </c>
      <c r="P2453">
        <f t="shared" si="155"/>
        <v>62.07</v>
      </c>
      <c r="Q2453" s="15">
        <f t="shared" si="153"/>
        <v>42779.908449074079</v>
      </c>
      <c r="R2453" s="15">
        <f t="shared" si="154"/>
        <v>42799.908449074079</v>
      </c>
      <c r="S2453">
        <f t="shared" si="156"/>
        <v>2017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8291</v>
      </c>
      <c r="O2454" t="s">
        <v>8307</v>
      </c>
      <c r="P2454">
        <f t="shared" si="155"/>
        <v>53.4</v>
      </c>
      <c r="Q2454" s="15">
        <f t="shared" si="153"/>
        <v>42338.84375</v>
      </c>
      <c r="R2454" s="15">
        <f t="shared" si="154"/>
        <v>42367.958333333328</v>
      </c>
      <c r="S2454">
        <f t="shared" si="156"/>
        <v>2015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8291</v>
      </c>
      <c r="O2455" t="s">
        <v>8307</v>
      </c>
      <c r="P2455">
        <f t="shared" si="155"/>
        <v>69.27</v>
      </c>
      <c r="Q2455" s="15">
        <f t="shared" si="153"/>
        <v>42738.692233796297</v>
      </c>
      <c r="R2455" s="15">
        <f t="shared" si="154"/>
        <v>42768.692233796297</v>
      </c>
      <c r="S2455">
        <f t="shared" si="156"/>
        <v>2017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8291</v>
      </c>
      <c r="O2456" t="s">
        <v>8307</v>
      </c>
      <c r="P2456">
        <f t="shared" si="155"/>
        <v>271.51</v>
      </c>
      <c r="Q2456" s="15">
        <f t="shared" si="153"/>
        <v>42770.201481481476</v>
      </c>
      <c r="R2456" s="15">
        <f t="shared" si="154"/>
        <v>42805.201481481476</v>
      </c>
      <c r="S2456">
        <f t="shared" si="156"/>
        <v>2017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8291</v>
      </c>
      <c r="O2457" t="s">
        <v>8307</v>
      </c>
      <c r="P2457">
        <f t="shared" si="155"/>
        <v>34.130000000000003</v>
      </c>
      <c r="Q2457" s="15">
        <f t="shared" si="153"/>
        <v>42452.781828703708</v>
      </c>
      <c r="R2457" s="15">
        <f t="shared" si="154"/>
        <v>42480.781828703708</v>
      </c>
      <c r="S2457">
        <f t="shared" si="156"/>
        <v>2016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8291</v>
      </c>
      <c r="O2458" t="s">
        <v>8307</v>
      </c>
      <c r="P2458">
        <f t="shared" si="155"/>
        <v>40.49</v>
      </c>
      <c r="Q2458" s="15">
        <f t="shared" si="153"/>
        <v>42761.961099537039</v>
      </c>
      <c r="R2458" s="15">
        <f t="shared" si="154"/>
        <v>42791.961099537039</v>
      </c>
      <c r="S2458">
        <f t="shared" si="156"/>
        <v>2017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8291</v>
      </c>
      <c r="O2459" t="s">
        <v>8307</v>
      </c>
      <c r="P2459">
        <f t="shared" si="155"/>
        <v>189.76</v>
      </c>
      <c r="Q2459" s="15">
        <f t="shared" si="153"/>
        <v>42423.602500000001</v>
      </c>
      <c r="R2459" s="15">
        <f t="shared" si="154"/>
        <v>42453.560833333337</v>
      </c>
      <c r="S2459">
        <f t="shared" si="156"/>
        <v>2016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8291</v>
      </c>
      <c r="O2460" t="s">
        <v>8307</v>
      </c>
      <c r="P2460">
        <f t="shared" si="155"/>
        <v>68.86</v>
      </c>
      <c r="Q2460" s="15">
        <f t="shared" si="153"/>
        <v>42495.871736111112</v>
      </c>
      <c r="R2460" s="15">
        <f t="shared" si="154"/>
        <v>42530.791666666672</v>
      </c>
      <c r="S2460">
        <f t="shared" si="156"/>
        <v>2016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8291</v>
      </c>
      <c r="O2461" t="s">
        <v>8307</v>
      </c>
      <c r="P2461">
        <f t="shared" si="155"/>
        <v>108.78</v>
      </c>
      <c r="Q2461" s="15">
        <f t="shared" si="153"/>
        <v>42407.637557870374</v>
      </c>
      <c r="R2461" s="15">
        <f t="shared" si="154"/>
        <v>42452.595891203702</v>
      </c>
      <c r="S2461">
        <f t="shared" si="156"/>
        <v>2016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8291</v>
      </c>
      <c r="O2462" t="s">
        <v>8307</v>
      </c>
      <c r="P2462">
        <f t="shared" si="155"/>
        <v>125.99</v>
      </c>
      <c r="Q2462" s="15">
        <f t="shared" si="153"/>
        <v>42704.187118055561</v>
      </c>
      <c r="R2462" s="15">
        <f t="shared" si="154"/>
        <v>42738.178472222222</v>
      </c>
      <c r="S2462">
        <f t="shared" si="156"/>
        <v>2016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8280</v>
      </c>
      <c r="O2463" t="s">
        <v>8284</v>
      </c>
      <c r="P2463">
        <f t="shared" si="155"/>
        <v>90.52</v>
      </c>
      <c r="Q2463" s="15">
        <f t="shared" si="153"/>
        <v>40784.012696759259</v>
      </c>
      <c r="R2463" s="15">
        <f t="shared" si="154"/>
        <v>40817.125</v>
      </c>
      <c r="S2463">
        <f t="shared" si="156"/>
        <v>2011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8280</v>
      </c>
      <c r="O2464" t="s">
        <v>8284</v>
      </c>
      <c r="P2464">
        <f t="shared" si="155"/>
        <v>28.88</v>
      </c>
      <c r="Q2464" s="15">
        <f t="shared" si="153"/>
        <v>41089.186296296299</v>
      </c>
      <c r="R2464" s="15">
        <f t="shared" si="154"/>
        <v>41109.186296296299</v>
      </c>
      <c r="S2464">
        <f t="shared" si="156"/>
        <v>2012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8280</v>
      </c>
      <c r="O2465" t="s">
        <v>8284</v>
      </c>
      <c r="P2465">
        <f t="shared" si="155"/>
        <v>31</v>
      </c>
      <c r="Q2465" s="15">
        <f t="shared" si="153"/>
        <v>41341.111400462964</v>
      </c>
      <c r="R2465" s="15">
        <f t="shared" si="154"/>
        <v>41380.791666666664</v>
      </c>
      <c r="S2465">
        <f t="shared" si="156"/>
        <v>2013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8280</v>
      </c>
      <c r="O2466" t="s">
        <v>8284</v>
      </c>
      <c r="P2466">
        <f t="shared" si="155"/>
        <v>51.67</v>
      </c>
      <c r="Q2466" s="15">
        <f t="shared" si="153"/>
        <v>42248.90042824074</v>
      </c>
      <c r="R2466" s="15">
        <f t="shared" si="154"/>
        <v>42277.811805555553</v>
      </c>
      <c r="S2466">
        <f t="shared" si="156"/>
        <v>2015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8280</v>
      </c>
      <c r="O2467" t="s">
        <v>8284</v>
      </c>
      <c r="P2467">
        <f t="shared" si="155"/>
        <v>26.27</v>
      </c>
      <c r="Q2467" s="15">
        <f t="shared" si="153"/>
        <v>41145.719305555554</v>
      </c>
      <c r="R2467" s="15">
        <f t="shared" si="154"/>
        <v>41175.719305555554</v>
      </c>
      <c r="S2467">
        <f t="shared" si="156"/>
        <v>2012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8280</v>
      </c>
      <c r="O2468" t="s">
        <v>8284</v>
      </c>
      <c r="P2468">
        <f t="shared" si="155"/>
        <v>48.08</v>
      </c>
      <c r="Q2468" s="15">
        <f t="shared" si="153"/>
        <v>41373.102465277778</v>
      </c>
      <c r="R2468" s="15">
        <f t="shared" si="154"/>
        <v>41403.102465277778</v>
      </c>
      <c r="S2468">
        <f t="shared" si="156"/>
        <v>2013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8280</v>
      </c>
      <c r="O2469" t="s">
        <v>8284</v>
      </c>
      <c r="P2469">
        <f t="shared" si="155"/>
        <v>27.56</v>
      </c>
      <c r="Q2469" s="15">
        <f t="shared" si="153"/>
        <v>41025.874201388891</v>
      </c>
      <c r="R2469" s="15">
        <f t="shared" si="154"/>
        <v>41039.708333333336</v>
      </c>
      <c r="S2469">
        <f t="shared" si="156"/>
        <v>2012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8280</v>
      </c>
      <c r="O2470" t="s">
        <v>8284</v>
      </c>
      <c r="P2470">
        <f t="shared" si="155"/>
        <v>36.97</v>
      </c>
      <c r="Q2470" s="15">
        <f t="shared" si="153"/>
        <v>41174.154178240737</v>
      </c>
      <c r="R2470" s="15">
        <f t="shared" si="154"/>
        <v>41210.208333333336</v>
      </c>
      <c r="S2470">
        <f t="shared" si="156"/>
        <v>2012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8280</v>
      </c>
      <c r="O2471" t="s">
        <v>8284</v>
      </c>
      <c r="P2471">
        <f t="shared" si="155"/>
        <v>29.02</v>
      </c>
      <c r="Q2471" s="15">
        <f t="shared" si="153"/>
        <v>40557.429733796293</v>
      </c>
      <c r="R2471" s="15">
        <f t="shared" si="154"/>
        <v>40582.429733796293</v>
      </c>
      <c r="S2471">
        <f t="shared" si="156"/>
        <v>2011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8280</v>
      </c>
      <c r="O2472" t="s">
        <v>8284</v>
      </c>
      <c r="P2472">
        <f t="shared" si="155"/>
        <v>28.66</v>
      </c>
      <c r="Q2472" s="15">
        <f t="shared" si="153"/>
        <v>41023.07471064815</v>
      </c>
      <c r="R2472" s="15">
        <f t="shared" si="154"/>
        <v>41053.07471064815</v>
      </c>
      <c r="S2472">
        <f t="shared" si="156"/>
        <v>2012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8280</v>
      </c>
      <c r="O2473" t="s">
        <v>8284</v>
      </c>
      <c r="P2473">
        <f t="shared" si="155"/>
        <v>37.65</v>
      </c>
      <c r="Q2473" s="15">
        <f t="shared" si="153"/>
        <v>40893.992962962962</v>
      </c>
      <c r="R2473" s="15">
        <f t="shared" si="154"/>
        <v>40933.992962962962</v>
      </c>
      <c r="S2473">
        <f t="shared" si="156"/>
        <v>2011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8280</v>
      </c>
      <c r="O2474" t="s">
        <v>8284</v>
      </c>
      <c r="P2474">
        <f t="shared" si="155"/>
        <v>97.9</v>
      </c>
      <c r="Q2474" s="15">
        <f t="shared" si="153"/>
        <v>40354.11550925926</v>
      </c>
      <c r="R2474" s="15">
        <f t="shared" si="154"/>
        <v>40425.043749999997</v>
      </c>
      <c r="S2474">
        <f t="shared" si="156"/>
        <v>2010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8280</v>
      </c>
      <c r="O2475" t="s">
        <v>8284</v>
      </c>
      <c r="P2475">
        <f t="shared" si="155"/>
        <v>42.55</v>
      </c>
      <c r="Q2475" s="15">
        <f t="shared" si="153"/>
        <v>41193.748483796298</v>
      </c>
      <c r="R2475" s="15">
        <f t="shared" si="154"/>
        <v>41223.790150462963</v>
      </c>
      <c r="S2475">
        <f t="shared" si="156"/>
        <v>2012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8280</v>
      </c>
      <c r="O2476" t="s">
        <v>8284</v>
      </c>
      <c r="P2476">
        <f t="shared" si="155"/>
        <v>131.58000000000001</v>
      </c>
      <c r="Q2476" s="15">
        <f t="shared" si="153"/>
        <v>40417.011296296296</v>
      </c>
      <c r="R2476" s="15">
        <f t="shared" si="154"/>
        <v>40462.011296296296</v>
      </c>
      <c r="S2476">
        <f t="shared" si="156"/>
        <v>2010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8280</v>
      </c>
      <c r="O2477" t="s">
        <v>8284</v>
      </c>
      <c r="P2477">
        <f t="shared" si="155"/>
        <v>32.32</v>
      </c>
      <c r="Q2477" s="15">
        <f t="shared" si="153"/>
        <v>40310.287673611114</v>
      </c>
      <c r="R2477" s="15">
        <f t="shared" si="154"/>
        <v>40369.916666666664</v>
      </c>
      <c r="S2477">
        <f t="shared" si="156"/>
        <v>2010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8280</v>
      </c>
      <c r="O2478" t="s">
        <v>8284</v>
      </c>
      <c r="P2478">
        <f t="shared" si="155"/>
        <v>61.1</v>
      </c>
      <c r="Q2478" s="15">
        <f t="shared" si="153"/>
        <v>41913.328356481477</v>
      </c>
      <c r="R2478" s="15">
        <f t="shared" si="154"/>
        <v>41946.370023148149</v>
      </c>
      <c r="S2478">
        <f t="shared" si="156"/>
        <v>2014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8280</v>
      </c>
      <c r="O2479" t="s">
        <v>8284</v>
      </c>
      <c r="P2479">
        <f t="shared" si="155"/>
        <v>31.34</v>
      </c>
      <c r="Q2479" s="15">
        <f t="shared" si="153"/>
        <v>41088.691493055558</v>
      </c>
      <c r="R2479" s="15">
        <f t="shared" si="154"/>
        <v>41133.691493055558</v>
      </c>
      <c r="S2479">
        <f t="shared" si="156"/>
        <v>2012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8280</v>
      </c>
      <c r="O2480" t="s">
        <v>8284</v>
      </c>
      <c r="P2480">
        <f t="shared" si="155"/>
        <v>129.11000000000001</v>
      </c>
      <c r="Q2480" s="15">
        <f t="shared" si="153"/>
        <v>41257.950381944444</v>
      </c>
      <c r="R2480" s="15">
        <f t="shared" si="154"/>
        <v>41287.950381944444</v>
      </c>
      <c r="S2480">
        <f t="shared" si="156"/>
        <v>2012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8280</v>
      </c>
      <c r="O2481" t="s">
        <v>8284</v>
      </c>
      <c r="P2481">
        <f t="shared" si="155"/>
        <v>25.02</v>
      </c>
      <c r="Q2481" s="15">
        <f t="shared" si="153"/>
        <v>41107.726782407408</v>
      </c>
      <c r="R2481" s="15">
        <f t="shared" si="154"/>
        <v>41118.083333333336</v>
      </c>
      <c r="S2481">
        <f t="shared" si="156"/>
        <v>2012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8280</v>
      </c>
      <c r="O2482" t="s">
        <v>8284</v>
      </c>
      <c r="P2482">
        <f t="shared" si="155"/>
        <v>250</v>
      </c>
      <c r="Q2482" s="15">
        <f t="shared" si="153"/>
        <v>42227.936157407406</v>
      </c>
      <c r="R2482" s="15">
        <f t="shared" si="154"/>
        <v>42287.936157407406</v>
      </c>
      <c r="S2482">
        <f t="shared" si="156"/>
        <v>2015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8280</v>
      </c>
      <c r="O2483" t="s">
        <v>8284</v>
      </c>
      <c r="P2483">
        <f t="shared" si="155"/>
        <v>47.54</v>
      </c>
      <c r="Q2483" s="15">
        <f t="shared" si="153"/>
        <v>40999.645925925928</v>
      </c>
      <c r="R2483" s="15">
        <f t="shared" si="154"/>
        <v>41029.645925925928</v>
      </c>
      <c r="S2483">
        <f t="shared" si="156"/>
        <v>2012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8280</v>
      </c>
      <c r="O2484" t="s">
        <v>8284</v>
      </c>
      <c r="P2484">
        <f t="shared" si="155"/>
        <v>40.04</v>
      </c>
      <c r="Q2484" s="15">
        <f t="shared" si="153"/>
        <v>40711.782210648147</v>
      </c>
      <c r="R2484" s="15">
        <f t="shared" si="154"/>
        <v>40756.782210648147</v>
      </c>
      <c r="S2484">
        <f t="shared" si="156"/>
        <v>2011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8280</v>
      </c>
      <c r="O2485" t="s">
        <v>8284</v>
      </c>
      <c r="P2485">
        <f t="shared" si="155"/>
        <v>65.84</v>
      </c>
      <c r="Q2485" s="15">
        <f t="shared" si="153"/>
        <v>40970.750034722223</v>
      </c>
      <c r="R2485" s="15">
        <f t="shared" si="154"/>
        <v>41030.708368055559</v>
      </c>
      <c r="S2485">
        <f t="shared" si="156"/>
        <v>2012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8280</v>
      </c>
      <c r="O2486" t="s">
        <v>8284</v>
      </c>
      <c r="P2486">
        <f t="shared" si="155"/>
        <v>46.4</v>
      </c>
      <c r="Q2486" s="15">
        <f t="shared" si="153"/>
        <v>40771.916701388887</v>
      </c>
      <c r="R2486" s="15">
        <f t="shared" si="154"/>
        <v>40801.916701388887</v>
      </c>
      <c r="S2486">
        <f t="shared" si="156"/>
        <v>2011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8280</v>
      </c>
      <c r="O2487" t="s">
        <v>8284</v>
      </c>
      <c r="P2487">
        <f t="shared" si="155"/>
        <v>50.37</v>
      </c>
      <c r="Q2487" s="15">
        <f t="shared" si="153"/>
        <v>40793.998599537037</v>
      </c>
      <c r="R2487" s="15">
        <f t="shared" si="154"/>
        <v>40828.998599537037</v>
      </c>
      <c r="S2487">
        <f t="shared" si="156"/>
        <v>2011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8280</v>
      </c>
      <c r="O2488" t="s">
        <v>8284</v>
      </c>
      <c r="P2488">
        <f t="shared" si="155"/>
        <v>26.57</v>
      </c>
      <c r="Q2488" s="15">
        <f t="shared" si="153"/>
        <v>40991.708055555559</v>
      </c>
      <c r="R2488" s="15">
        <f t="shared" si="154"/>
        <v>41021.708055555559</v>
      </c>
      <c r="S2488">
        <f t="shared" si="156"/>
        <v>2012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8280</v>
      </c>
      <c r="O2489" t="s">
        <v>8284</v>
      </c>
      <c r="P2489">
        <f t="shared" si="155"/>
        <v>39.49</v>
      </c>
      <c r="Q2489" s="15">
        <f t="shared" si="153"/>
        <v>41026.083298611113</v>
      </c>
      <c r="R2489" s="15">
        <f t="shared" si="154"/>
        <v>41056.083298611113</v>
      </c>
      <c r="S2489">
        <f t="shared" si="156"/>
        <v>2012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8280</v>
      </c>
      <c r="O2490" t="s">
        <v>8284</v>
      </c>
      <c r="P2490">
        <f t="shared" si="155"/>
        <v>49.25</v>
      </c>
      <c r="Q2490" s="15">
        <f t="shared" si="153"/>
        <v>40833.633194444446</v>
      </c>
      <c r="R2490" s="15">
        <f t="shared" si="154"/>
        <v>40863.674861111111</v>
      </c>
      <c r="S2490">
        <f t="shared" si="156"/>
        <v>2011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8280</v>
      </c>
      <c r="O2491" t="s">
        <v>8284</v>
      </c>
      <c r="P2491">
        <f t="shared" si="155"/>
        <v>62.38</v>
      </c>
      <c r="Q2491" s="15">
        <f t="shared" si="153"/>
        <v>41373.690266203703</v>
      </c>
      <c r="R2491" s="15">
        <f t="shared" si="154"/>
        <v>41403.690266203703</v>
      </c>
      <c r="S2491">
        <f t="shared" si="156"/>
        <v>2013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8280</v>
      </c>
      <c r="O2492" t="s">
        <v>8284</v>
      </c>
      <c r="P2492">
        <f t="shared" si="155"/>
        <v>37.94</v>
      </c>
      <c r="Q2492" s="15">
        <f t="shared" si="153"/>
        <v>41023.227731481478</v>
      </c>
      <c r="R2492" s="15">
        <f t="shared" si="154"/>
        <v>41083.227731481478</v>
      </c>
      <c r="S2492">
        <f t="shared" si="156"/>
        <v>2012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8280</v>
      </c>
      <c r="O2493" t="s">
        <v>8284</v>
      </c>
      <c r="P2493">
        <f t="shared" si="155"/>
        <v>51.6</v>
      </c>
      <c r="Q2493" s="15">
        <f t="shared" si="153"/>
        <v>40542.839282407411</v>
      </c>
      <c r="R2493" s="15">
        <f t="shared" si="154"/>
        <v>40559.07708333333</v>
      </c>
      <c r="S2493">
        <f t="shared" si="156"/>
        <v>2010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8280</v>
      </c>
      <c r="O2494" t="s">
        <v>8284</v>
      </c>
      <c r="P2494">
        <f t="shared" si="155"/>
        <v>27.78</v>
      </c>
      <c r="Q2494" s="15">
        <f t="shared" si="153"/>
        <v>41024.985972222225</v>
      </c>
      <c r="R2494" s="15">
        <f t="shared" si="154"/>
        <v>41076.415972222225</v>
      </c>
      <c r="S2494">
        <f t="shared" si="156"/>
        <v>2012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8280</v>
      </c>
      <c r="O2495" t="s">
        <v>8284</v>
      </c>
      <c r="P2495">
        <f t="shared" si="155"/>
        <v>99.38</v>
      </c>
      <c r="Q2495" s="15">
        <f t="shared" si="153"/>
        <v>41348.168287037035</v>
      </c>
      <c r="R2495" s="15">
        <f t="shared" si="154"/>
        <v>41393.168287037035</v>
      </c>
      <c r="S2495">
        <f t="shared" si="156"/>
        <v>2013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8280</v>
      </c>
      <c r="O2496" t="s">
        <v>8284</v>
      </c>
      <c r="P2496">
        <f t="shared" si="155"/>
        <v>38.85</v>
      </c>
      <c r="Q2496" s="15">
        <f t="shared" si="153"/>
        <v>41022.645185185182</v>
      </c>
      <c r="R2496" s="15">
        <f t="shared" si="154"/>
        <v>41052.645185185182</v>
      </c>
      <c r="S2496">
        <f t="shared" si="156"/>
        <v>2012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8280</v>
      </c>
      <c r="O2497" t="s">
        <v>8284</v>
      </c>
      <c r="P2497">
        <f t="shared" si="155"/>
        <v>45.55</v>
      </c>
      <c r="Q2497" s="15">
        <f t="shared" si="153"/>
        <v>41036.946469907409</v>
      </c>
      <c r="R2497" s="15">
        <f t="shared" si="154"/>
        <v>41066.946469907409</v>
      </c>
      <c r="S2497">
        <f t="shared" si="156"/>
        <v>2012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8280</v>
      </c>
      <c r="O2498" t="s">
        <v>8284</v>
      </c>
      <c r="P2498">
        <f t="shared" si="155"/>
        <v>600</v>
      </c>
      <c r="Q2498" s="15">
        <f t="shared" ref="Q2498:Q2561" si="157">(((J2498/60)/60)/24+(DATE(1970,1,1)))</f>
        <v>41327.996435185189</v>
      </c>
      <c r="R2498" s="15">
        <f t="shared" ref="R2498:R2561" si="158">(((I2498/60)/60)/24)+DATE(1970,1,1)</f>
        <v>41362.954768518517</v>
      </c>
      <c r="S2498">
        <f t="shared" si="156"/>
        <v>2013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8280</v>
      </c>
      <c r="O2499" t="s">
        <v>8284</v>
      </c>
      <c r="P2499">
        <f t="shared" ref="P2499:P2562" si="159">IFERROR(ROUND(E2499/L2499,2),0)</f>
        <v>80.55</v>
      </c>
      <c r="Q2499" s="15">
        <f t="shared" si="157"/>
        <v>40730.878912037035</v>
      </c>
      <c r="R2499" s="15">
        <f t="shared" si="158"/>
        <v>40760.878912037035</v>
      </c>
      <c r="S2499">
        <f t="shared" ref="S2499:S2562" si="160">YEAR(Q2499)</f>
        <v>2011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8280</v>
      </c>
      <c r="O2500" t="s">
        <v>8284</v>
      </c>
      <c r="P2500">
        <f t="shared" si="159"/>
        <v>52.8</v>
      </c>
      <c r="Q2500" s="15">
        <f t="shared" si="157"/>
        <v>42017.967442129629</v>
      </c>
      <c r="R2500" s="15">
        <f t="shared" si="158"/>
        <v>42031.967442129629</v>
      </c>
      <c r="S2500">
        <f t="shared" si="160"/>
        <v>2015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8280</v>
      </c>
      <c r="O2501" t="s">
        <v>8284</v>
      </c>
      <c r="P2501">
        <f t="shared" si="159"/>
        <v>47.68</v>
      </c>
      <c r="Q2501" s="15">
        <f t="shared" si="157"/>
        <v>41226.648576388885</v>
      </c>
      <c r="R2501" s="15">
        <f t="shared" si="158"/>
        <v>41274.75</v>
      </c>
      <c r="S2501">
        <f t="shared" si="160"/>
        <v>2012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8280</v>
      </c>
      <c r="O2502" t="s">
        <v>8284</v>
      </c>
      <c r="P2502">
        <f t="shared" si="159"/>
        <v>23.45</v>
      </c>
      <c r="Q2502" s="15">
        <f t="shared" si="157"/>
        <v>41053.772858796299</v>
      </c>
      <c r="R2502" s="15">
        <f t="shared" si="158"/>
        <v>41083.772858796299</v>
      </c>
      <c r="S2502">
        <f t="shared" si="160"/>
        <v>2012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8291</v>
      </c>
      <c r="O2503" t="s">
        <v>8308</v>
      </c>
      <c r="P2503">
        <f t="shared" si="159"/>
        <v>40.14</v>
      </c>
      <c r="Q2503" s="15">
        <f t="shared" si="157"/>
        <v>42244.776666666665</v>
      </c>
      <c r="R2503" s="15">
        <f t="shared" si="158"/>
        <v>42274.776666666665</v>
      </c>
      <c r="S2503">
        <f t="shared" si="160"/>
        <v>2015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8291</v>
      </c>
      <c r="O2504" t="s">
        <v>8308</v>
      </c>
      <c r="P2504">
        <f t="shared" si="159"/>
        <v>17.2</v>
      </c>
      <c r="Q2504" s="15">
        <f t="shared" si="157"/>
        <v>41858.825439814813</v>
      </c>
      <c r="R2504" s="15">
        <f t="shared" si="158"/>
        <v>41903.825439814813</v>
      </c>
      <c r="S2504">
        <f t="shared" si="160"/>
        <v>2014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8291</v>
      </c>
      <c r="O2505" t="s">
        <v>8308</v>
      </c>
      <c r="P2505">
        <f t="shared" si="159"/>
        <v>0</v>
      </c>
      <c r="Q2505" s="15">
        <f t="shared" si="157"/>
        <v>42498.899398148147</v>
      </c>
      <c r="R2505" s="15">
        <f t="shared" si="158"/>
        <v>42528.879166666666</v>
      </c>
      <c r="S2505">
        <f t="shared" si="160"/>
        <v>2016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8291</v>
      </c>
      <c r="O2506" t="s">
        <v>8308</v>
      </c>
      <c r="P2506">
        <f t="shared" si="159"/>
        <v>0</v>
      </c>
      <c r="Q2506" s="15">
        <f t="shared" si="157"/>
        <v>41928.015439814815</v>
      </c>
      <c r="R2506" s="15">
        <f t="shared" si="158"/>
        <v>41958.057106481487</v>
      </c>
      <c r="S2506">
        <f t="shared" si="160"/>
        <v>2014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8291</v>
      </c>
      <c r="O2507" t="s">
        <v>8308</v>
      </c>
      <c r="P2507">
        <f t="shared" si="159"/>
        <v>0</v>
      </c>
      <c r="Q2507" s="15">
        <f t="shared" si="157"/>
        <v>42047.05574074074</v>
      </c>
      <c r="R2507" s="15">
        <f t="shared" si="158"/>
        <v>42077.014074074075</v>
      </c>
      <c r="S2507">
        <f t="shared" si="160"/>
        <v>2015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8291</v>
      </c>
      <c r="O2508" t="s">
        <v>8308</v>
      </c>
      <c r="P2508">
        <f t="shared" si="159"/>
        <v>15</v>
      </c>
      <c r="Q2508" s="15">
        <f t="shared" si="157"/>
        <v>42258.297094907408</v>
      </c>
      <c r="R2508" s="15">
        <f t="shared" si="158"/>
        <v>42280.875</v>
      </c>
      <c r="S2508">
        <f t="shared" si="160"/>
        <v>2015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8291</v>
      </c>
      <c r="O2509" t="s">
        <v>8308</v>
      </c>
      <c r="P2509">
        <f t="shared" si="159"/>
        <v>0</v>
      </c>
      <c r="Q2509" s="15">
        <f t="shared" si="157"/>
        <v>42105.072962962964</v>
      </c>
      <c r="R2509" s="15">
        <f t="shared" si="158"/>
        <v>42135.072962962964</v>
      </c>
      <c r="S2509">
        <f t="shared" si="160"/>
        <v>2015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8291</v>
      </c>
      <c r="O2510" t="s">
        <v>8308</v>
      </c>
      <c r="P2510">
        <f t="shared" si="159"/>
        <v>0</v>
      </c>
      <c r="Q2510" s="15">
        <f t="shared" si="157"/>
        <v>41835.951782407406</v>
      </c>
      <c r="R2510" s="15">
        <f t="shared" si="158"/>
        <v>41865.951782407406</v>
      </c>
      <c r="S2510">
        <f t="shared" si="160"/>
        <v>2014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8291</v>
      </c>
      <c r="O2511" t="s">
        <v>8308</v>
      </c>
      <c r="P2511">
        <f t="shared" si="159"/>
        <v>35.71</v>
      </c>
      <c r="Q2511" s="15">
        <f t="shared" si="157"/>
        <v>42058.809594907405</v>
      </c>
      <c r="R2511" s="15">
        <f t="shared" si="158"/>
        <v>42114.767928240741</v>
      </c>
      <c r="S2511">
        <f t="shared" si="160"/>
        <v>2015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8291</v>
      </c>
      <c r="O2512" t="s">
        <v>8308</v>
      </c>
      <c r="P2512">
        <f t="shared" si="159"/>
        <v>37.5</v>
      </c>
      <c r="Q2512" s="15">
        <f t="shared" si="157"/>
        <v>42078.997361111105</v>
      </c>
      <c r="R2512" s="15">
        <f t="shared" si="158"/>
        <v>42138.997361111105</v>
      </c>
      <c r="S2512">
        <f t="shared" si="160"/>
        <v>2015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8291</v>
      </c>
      <c r="O2513" t="s">
        <v>8308</v>
      </c>
      <c r="P2513">
        <f t="shared" si="159"/>
        <v>0</v>
      </c>
      <c r="Q2513" s="15">
        <f t="shared" si="157"/>
        <v>42371.446909722217</v>
      </c>
      <c r="R2513" s="15">
        <f t="shared" si="158"/>
        <v>42401.446909722217</v>
      </c>
      <c r="S2513">
        <f t="shared" si="160"/>
        <v>2016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8291</v>
      </c>
      <c r="O2514" t="s">
        <v>8308</v>
      </c>
      <c r="P2514">
        <f t="shared" si="159"/>
        <v>0</v>
      </c>
      <c r="Q2514" s="15">
        <f t="shared" si="157"/>
        <v>41971.876863425925</v>
      </c>
      <c r="R2514" s="15">
        <f t="shared" si="158"/>
        <v>41986.876863425925</v>
      </c>
      <c r="S2514">
        <f t="shared" si="160"/>
        <v>2014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8291</v>
      </c>
      <c r="O2515" t="s">
        <v>8308</v>
      </c>
      <c r="P2515">
        <f t="shared" si="159"/>
        <v>0</v>
      </c>
      <c r="Q2515" s="15">
        <f t="shared" si="157"/>
        <v>42732.00681712963</v>
      </c>
      <c r="R2515" s="15">
        <f t="shared" si="158"/>
        <v>42792.00681712963</v>
      </c>
      <c r="S2515">
        <f t="shared" si="160"/>
        <v>2016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8291</v>
      </c>
      <c r="O2516" t="s">
        <v>8308</v>
      </c>
      <c r="P2516">
        <f t="shared" si="159"/>
        <v>52.5</v>
      </c>
      <c r="Q2516" s="15">
        <f t="shared" si="157"/>
        <v>41854.389780092592</v>
      </c>
      <c r="R2516" s="15">
        <f t="shared" si="158"/>
        <v>41871.389780092592</v>
      </c>
      <c r="S2516">
        <f t="shared" si="160"/>
        <v>2014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8291</v>
      </c>
      <c r="O2517" t="s">
        <v>8308</v>
      </c>
      <c r="P2517">
        <f t="shared" si="159"/>
        <v>77.5</v>
      </c>
      <c r="Q2517" s="15">
        <f t="shared" si="157"/>
        <v>42027.839733796296</v>
      </c>
      <c r="R2517" s="15">
        <f t="shared" si="158"/>
        <v>42057.839733796296</v>
      </c>
      <c r="S2517">
        <f t="shared" si="160"/>
        <v>2015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8291</v>
      </c>
      <c r="O2518" t="s">
        <v>8308</v>
      </c>
      <c r="P2518">
        <f t="shared" si="159"/>
        <v>0</v>
      </c>
      <c r="Q2518" s="15">
        <f t="shared" si="157"/>
        <v>41942.653379629628</v>
      </c>
      <c r="R2518" s="15">
        <f t="shared" si="158"/>
        <v>41972.6950462963</v>
      </c>
      <c r="S2518">
        <f t="shared" si="160"/>
        <v>2014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8291</v>
      </c>
      <c r="O2519" t="s">
        <v>8308</v>
      </c>
      <c r="P2519">
        <f t="shared" si="159"/>
        <v>53.55</v>
      </c>
      <c r="Q2519" s="15">
        <f t="shared" si="157"/>
        <v>42052.802430555559</v>
      </c>
      <c r="R2519" s="15">
        <f t="shared" si="158"/>
        <v>42082.760763888888</v>
      </c>
      <c r="S2519">
        <f t="shared" si="160"/>
        <v>2015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8291</v>
      </c>
      <c r="O2520" t="s">
        <v>8308</v>
      </c>
      <c r="P2520">
        <f t="shared" si="159"/>
        <v>0</v>
      </c>
      <c r="Q2520" s="15">
        <f t="shared" si="157"/>
        <v>41926.680879629632</v>
      </c>
      <c r="R2520" s="15">
        <f t="shared" si="158"/>
        <v>41956.722546296296</v>
      </c>
      <c r="S2520">
        <f t="shared" si="160"/>
        <v>2014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8291</v>
      </c>
      <c r="O2521" t="s">
        <v>8308</v>
      </c>
      <c r="P2521">
        <f t="shared" si="159"/>
        <v>16.25</v>
      </c>
      <c r="Q2521" s="15">
        <f t="shared" si="157"/>
        <v>41809.155138888891</v>
      </c>
      <c r="R2521" s="15">
        <f t="shared" si="158"/>
        <v>41839.155138888891</v>
      </c>
      <c r="S2521">
        <f t="shared" si="160"/>
        <v>2014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8291</v>
      </c>
      <c r="O2522" t="s">
        <v>8308</v>
      </c>
      <c r="P2522">
        <f t="shared" si="159"/>
        <v>0</v>
      </c>
      <c r="Q2522" s="15">
        <f t="shared" si="157"/>
        <v>42612.600520833337</v>
      </c>
      <c r="R2522" s="15">
        <f t="shared" si="158"/>
        <v>42658.806249999994</v>
      </c>
      <c r="S2522">
        <f t="shared" si="160"/>
        <v>2016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8280</v>
      </c>
      <c r="O2523" t="s">
        <v>8309</v>
      </c>
      <c r="P2523">
        <f t="shared" si="159"/>
        <v>103.68</v>
      </c>
      <c r="Q2523" s="15">
        <f t="shared" si="157"/>
        <v>42269.967835648145</v>
      </c>
      <c r="R2523" s="15">
        <f t="shared" si="158"/>
        <v>42290.967835648145</v>
      </c>
      <c r="S2523">
        <f t="shared" si="160"/>
        <v>2015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8280</v>
      </c>
      <c r="O2524" t="s">
        <v>8309</v>
      </c>
      <c r="P2524">
        <f t="shared" si="159"/>
        <v>185.19</v>
      </c>
      <c r="Q2524" s="15">
        <f t="shared" si="157"/>
        <v>42460.573611111111</v>
      </c>
      <c r="R2524" s="15">
        <f t="shared" si="158"/>
        <v>42482.619444444441</v>
      </c>
      <c r="S2524">
        <f t="shared" si="160"/>
        <v>2016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8280</v>
      </c>
      <c r="O2525" t="s">
        <v>8309</v>
      </c>
      <c r="P2525">
        <f t="shared" si="159"/>
        <v>54.15</v>
      </c>
      <c r="Q2525" s="15">
        <f t="shared" si="157"/>
        <v>41930.975601851853</v>
      </c>
      <c r="R2525" s="15">
        <f t="shared" si="158"/>
        <v>41961.017268518524</v>
      </c>
      <c r="S2525">
        <f t="shared" si="160"/>
        <v>2014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8280</v>
      </c>
      <c r="O2526" t="s">
        <v>8309</v>
      </c>
      <c r="P2526">
        <f t="shared" si="159"/>
        <v>177.21</v>
      </c>
      <c r="Q2526" s="15">
        <f t="shared" si="157"/>
        <v>41961.807372685187</v>
      </c>
      <c r="R2526" s="15">
        <f t="shared" si="158"/>
        <v>41994.1875</v>
      </c>
      <c r="S2526">
        <f t="shared" si="160"/>
        <v>2014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8280</v>
      </c>
      <c r="O2527" t="s">
        <v>8309</v>
      </c>
      <c r="P2527">
        <f t="shared" si="159"/>
        <v>100.33</v>
      </c>
      <c r="Q2527" s="15">
        <f t="shared" si="157"/>
        <v>41058.844571759262</v>
      </c>
      <c r="R2527" s="15">
        <f t="shared" si="158"/>
        <v>41088.844571759262</v>
      </c>
      <c r="S2527">
        <f t="shared" si="160"/>
        <v>2012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8280</v>
      </c>
      <c r="O2528" t="s">
        <v>8309</v>
      </c>
      <c r="P2528">
        <f t="shared" si="159"/>
        <v>136.91</v>
      </c>
      <c r="Q2528" s="15">
        <f t="shared" si="157"/>
        <v>41953.091134259259</v>
      </c>
      <c r="R2528" s="15">
        <f t="shared" si="158"/>
        <v>41981.207638888889</v>
      </c>
      <c r="S2528">
        <f t="shared" si="160"/>
        <v>2014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8280</v>
      </c>
      <c r="O2529" t="s">
        <v>8309</v>
      </c>
      <c r="P2529">
        <f t="shared" si="159"/>
        <v>57.54</v>
      </c>
      <c r="Q2529" s="15">
        <f t="shared" si="157"/>
        <v>41546.75105324074</v>
      </c>
      <c r="R2529" s="15">
        <f t="shared" si="158"/>
        <v>41565.165972222225</v>
      </c>
      <c r="S2529">
        <f t="shared" si="160"/>
        <v>2013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8280</v>
      </c>
      <c r="O2530" t="s">
        <v>8309</v>
      </c>
      <c r="P2530">
        <f t="shared" si="159"/>
        <v>52.96</v>
      </c>
      <c r="Q2530" s="15">
        <f t="shared" si="157"/>
        <v>42217.834525462968</v>
      </c>
      <c r="R2530" s="15">
        <f t="shared" si="158"/>
        <v>42236.458333333328</v>
      </c>
      <c r="S2530">
        <f t="shared" si="160"/>
        <v>2015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8280</v>
      </c>
      <c r="O2531" t="s">
        <v>8309</v>
      </c>
      <c r="P2531">
        <f t="shared" si="159"/>
        <v>82.33</v>
      </c>
      <c r="Q2531" s="15">
        <f t="shared" si="157"/>
        <v>40948.080729166664</v>
      </c>
      <c r="R2531" s="15">
        <f t="shared" si="158"/>
        <v>40993.0390625</v>
      </c>
      <c r="S2531">
        <f t="shared" si="160"/>
        <v>2012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8280</v>
      </c>
      <c r="O2532" t="s">
        <v>8309</v>
      </c>
      <c r="P2532">
        <f t="shared" si="159"/>
        <v>135.41999999999999</v>
      </c>
      <c r="Q2532" s="15">
        <f t="shared" si="157"/>
        <v>42081.864641203705</v>
      </c>
      <c r="R2532" s="15">
        <f t="shared" si="158"/>
        <v>42114.201388888891</v>
      </c>
      <c r="S2532">
        <f t="shared" si="160"/>
        <v>2015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8280</v>
      </c>
      <c r="O2533" t="s">
        <v>8309</v>
      </c>
      <c r="P2533">
        <f t="shared" si="159"/>
        <v>74.069999999999993</v>
      </c>
      <c r="Q2533" s="15">
        <f t="shared" si="157"/>
        <v>42208.680023148147</v>
      </c>
      <c r="R2533" s="15">
        <f t="shared" si="158"/>
        <v>42231.165972222225</v>
      </c>
      <c r="S2533">
        <f t="shared" si="160"/>
        <v>2015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8280</v>
      </c>
      <c r="O2534" t="s">
        <v>8309</v>
      </c>
      <c r="P2534">
        <f t="shared" si="159"/>
        <v>84.08</v>
      </c>
      <c r="Q2534" s="15">
        <f t="shared" si="157"/>
        <v>41107.849143518521</v>
      </c>
      <c r="R2534" s="15">
        <f t="shared" si="158"/>
        <v>41137.849143518521</v>
      </c>
      <c r="S2534">
        <f t="shared" si="160"/>
        <v>2012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8280</v>
      </c>
      <c r="O2535" t="s">
        <v>8309</v>
      </c>
      <c r="P2535">
        <f t="shared" si="159"/>
        <v>61.03</v>
      </c>
      <c r="Q2535" s="15">
        <f t="shared" si="157"/>
        <v>41304.751284722224</v>
      </c>
      <c r="R2535" s="15">
        <f t="shared" si="158"/>
        <v>41334.750787037039</v>
      </c>
      <c r="S2535">
        <f t="shared" si="160"/>
        <v>2013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8280</v>
      </c>
      <c r="O2536" t="s">
        <v>8309</v>
      </c>
      <c r="P2536">
        <f t="shared" si="159"/>
        <v>150</v>
      </c>
      <c r="Q2536" s="15">
        <f t="shared" si="157"/>
        <v>40127.700370370374</v>
      </c>
      <c r="R2536" s="15">
        <f t="shared" si="158"/>
        <v>40179.25</v>
      </c>
      <c r="S2536">
        <f t="shared" si="160"/>
        <v>2009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8280</v>
      </c>
      <c r="O2537" t="s">
        <v>8309</v>
      </c>
      <c r="P2537">
        <f t="shared" si="159"/>
        <v>266.08999999999997</v>
      </c>
      <c r="Q2537" s="15">
        <f t="shared" si="157"/>
        <v>41943.791030092594</v>
      </c>
      <c r="R2537" s="15">
        <f t="shared" si="158"/>
        <v>41974.832696759258</v>
      </c>
      <c r="S2537">
        <f t="shared" si="160"/>
        <v>2014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8280</v>
      </c>
      <c r="O2538" t="s">
        <v>8309</v>
      </c>
      <c r="P2538">
        <f t="shared" si="159"/>
        <v>7.25</v>
      </c>
      <c r="Q2538" s="15">
        <f t="shared" si="157"/>
        <v>41464.106087962966</v>
      </c>
      <c r="R2538" s="15">
        <f t="shared" si="158"/>
        <v>41485.106087962966</v>
      </c>
      <c r="S2538">
        <f t="shared" si="160"/>
        <v>2013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8280</v>
      </c>
      <c r="O2539" t="s">
        <v>8309</v>
      </c>
      <c r="P2539">
        <f t="shared" si="159"/>
        <v>100</v>
      </c>
      <c r="Q2539" s="15">
        <f t="shared" si="157"/>
        <v>40696.648784722223</v>
      </c>
      <c r="R2539" s="15">
        <f t="shared" si="158"/>
        <v>40756.648784722223</v>
      </c>
      <c r="S2539">
        <f t="shared" si="160"/>
        <v>2011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8280</v>
      </c>
      <c r="O2540" t="s">
        <v>8309</v>
      </c>
      <c r="P2540">
        <f t="shared" si="159"/>
        <v>109.96</v>
      </c>
      <c r="Q2540" s="15">
        <f t="shared" si="157"/>
        <v>41298.509965277779</v>
      </c>
      <c r="R2540" s="15">
        <f t="shared" si="158"/>
        <v>41329.207638888889</v>
      </c>
      <c r="S2540">
        <f t="shared" si="160"/>
        <v>2013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8280</v>
      </c>
      <c r="O2541" t="s">
        <v>8309</v>
      </c>
      <c r="P2541">
        <f t="shared" si="159"/>
        <v>169.92</v>
      </c>
      <c r="Q2541" s="15">
        <f t="shared" si="157"/>
        <v>41977.902222222227</v>
      </c>
      <c r="R2541" s="15">
        <f t="shared" si="158"/>
        <v>42037.902222222227</v>
      </c>
      <c r="S2541">
        <f t="shared" si="160"/>
        <v>2014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8280</v>
      </c>
      <c r="O2542" t="s">
        <v>8309</v>
      </c>
      <c r="P2542">
        <f t="shared" si="159"/>
        <v>95.74</v>
      </c>
      <c r="Q2542" s="15">
        <f t="shared" si="157"/>
        <v>40785.675011574072</v>
      </c>
      <c r="R2542" s="15">
        <f t="shared" si="158"/>
        <v>40845.675011574072</v>
      </c>
      <c r="S2542">
        <f t="shared" si="160"/>
        <v>2011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8280</v>
      </c>
      <c r="O2543" t="s">
        <v>8309</v>
      </c>
      <c r="P2543">
        <f t="shared" si="159"/>
        <v>59.46</v>
      </c>
      <c r="Q2543" s="15">
        <f t="shared" si="157"/>
        <v>41483.449282407404</v>
      </c>
      <c r="R2543" s="15">
        <f t="shared" si="158"/>
        <v>41543.449282407404</v>
      </c>
      <c r="S2543">
        <f t="shared" si="160"/>
        <v>2013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8280</v>
      </c>
      <c r="O2544" t="s">
        <v>8309</v>
      </c>
      <c r="P2544">
        <f t="shared" si="159"/>
        <v>55.77</v>
      </c>
      <c r="Q2544" s="15">
        <f t="shared" si="157"/>
        <v>41509.426585648151</v>
      </c>
      <c r="R2544" s="15">
        <f t="shared" si="158"/>
        <v>41548.165972222225</v>
      </c>
      <c r="S2544">
        <f t="shared" si="160"/>
        <v>2013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8280</v>
      </c>
      <c r="O2545" t="s">
        <v>8309</v>
      </c>
      <c r="P2545">
        <f t="shared" si="159"/>
        <v>30.08</v>
      </c>
      <c r="Q2545" s="15">
        <f t="shared" si="157"/>
        <v>40514.107615740737</v>
      </c>
      <c r="R2545" s="15">
        <f t="shared" si="158"/>
        <v>40545.125</v>
      </c>
      <c r="S2545">
        <f t="shared" si="160"/>
        <v>2010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8280</v>
      </c>
      <c r="O2546" t="s">
        <v>8309</v>
      </c>
      <c r="P2546">
        <f t="shared" si="159"/>
        <v>88.44</v>
      </c>
      <c r="Q2546" s="15">
        <f t="shared" si="157"/>
        <v>41068.520474537036</v>
      </c>
      <c r="R2546" s="15">
        <f t="shared" si="158"/>
        <v>41098.520474537036</v>
      </c>
      <c r="S2546">
        <f t="shared" si="160"/>
        <v>2012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8280</v>
      </c>
      <c r="O2547" t="s">
        <v>8309</v>
      </c>
      <c r="P2547">
        <f t="shared" si="159"/>
        <v>64.03</v>
      </c>
      <c r="Q2547" s="15">
        <f t="shared" si="157"/>
        <v>42027.13817129629</v>
      </c>
      <c r="R2547" s="15">
        <f t="shared" si="158"/>
        <v>42062.020833333328</v>
      </c>
      <c r="S2547">
        <f t="shared" si="160"/>
        <v>2015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8280</v>
      </c>
      <c r="O2548" t="s">
        <v>8309</v>
      </c>
      <c r="P2548">
        <f t="shared" si="159"/>
        <v>60.15</v>
      </c>
      <c r="Q2548" s="15">
        <f t="shared" si="157"/>
        <v>41524.858553240738</v>
      </c>
      <c r="R2548" s="15">
        <f t="shared" si="158"/>
        <v>41552.208333333336</v>
      </c>
      <c r="S2548">
        <f t="shared" si="160"/>
        <v>2013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8280</v>
      </c>
      <c r="O2549" t="s">
        <v>8309</v>
      </c>
      <c r="P2549">
        <f t="shared" si="159"/>
        <v>49.19</v>
      </c>
      <c r="Q2549" s="15">
        <f t="shared" si="157"/>
        <v>40973.773182870369</v>
      </c>
      <c r="R2549" s="15">
        <f t="shared" si="158"/>
        <v>41003.731516203705</v>
      </c>
      <c r="S2549">
        <f t="shared" si="160"/>
        <v>2012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8280</v>
      </c>
      <c r="O2550" t="s">
        <v>8309</v>
      </c>
      <c r="P2550">
        <f t="shared" si="159"/>
        <v>165.16</v>
      </c>
      <c r="Q2550" s="15">
        <f t="shared" si="157"/>
        <v>42618.625428240746</v>
      </c>
      <c r="R2550" s="15">
        <f t="shared" si="158"/>
        <v>42643.185416666667</v>
      </c>
      <c r="S2550">
        <f t="shared" si="160"/>
        <v>2016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8280</v>
      </c>
      <c r="O2551" t="s">
        <v>8309</v>
      </c>
      <c r="P2551">
        <f t="shared" si="159"/>
        <v>43.62</v>
      </c>
      <c r="Q2551" s="15">
        <f t="shared" si="157"/>
        <v>41390.757754629631</v>
      </c>
      <c r="R2551" s="15">
        <f t="shared" si="158"/>
        <v>41425.708333333336</v>
      </c>
      <c r="S2551">
        <f t="shared" si="160"/>
        <v>2013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8280</v>
      </c>
      <c r="O2552" t="s">
        <v>8309</v>
      </c>
      <c r="P2552">
        <f t="shared" si="159"/>
        <v>43.7</v>
      </c>
      <c r="Q2552" s="15">
        <f t="shared" si="157"/>
        <v>42228.634328703702</v>
      </c>
      <c r="R2552" s="15">
        <f t="shared" si="158"/>
        <v>42285.165972222225</v>
      </c>
      <c r="S2552">
        <f t="shared" si="160"/>
        <v>2015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8280</v>
      </c>
      <c r="O2553" t="s">
        <v>8309</v>
      </c>
      <c r="P2553">
        <f t="shared" si="159"/>
        <v>67.42</v>
      </c>
      <c r="Q2553" s="15">
        <f t="shared" si="157"/>
        <v>40961.252141203702</v>
      </c>
      <c r="R2553" s="15">
        <f t="shared" si="158"/>
        <v>40989.866666666669</v>
      </c>
      <c r="S2553">
        <f t="shared" si="160"/>
        <v>2012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8280</v>
      </c>
      <c r="O2554" t="s">
        <v>8309</v>
      </c>
      <c r="P2554">
        <f t="shared" si="159"/>
        <v>177.5</v>
      </c>
      <c r="Q2554" s="15">
        <f t="shared" si="157"/>
        <v>42769.809965277775</v>
      </c>
      <c r="R2554" s="15">
        <f t="shared" si="158"/>
        <v>42799.809965277775</v>
      </c>
      <c r="S2554">
        <f t="shared" si="160"/>
        <v>2017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8280</v>
      </c>
      <c r="O2555" t="s">
        <v>8309</v>
      </c>
      <c r="P2555">
        <f t="shared" si="159"/>
        <v>38.880000000000003</v>
      </c>
      <c r="Q2555" s="15">
        <f t="shared" si="157"/>
        <v>41113.199155092596</v>
      </c>
      <c r="R2555" s="15">
        <f t="shared" si="158"/>
        <v>41173.199155092596</v>
      </c>
      <c r="S2555">
        <f t="shared" si="160"/>
        <v>2012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8280</v>
      </c>
      <c r="O2556" t="s">
        <v>8309</v>
      </c>
      <c r="P2556">
        <f t="shared" si="159"/>
        <v>54.99</v>
      </c>
      <c r="Q2556" s="15">
        <f t="shared" si="157"/>
        <v>42125.078275462962</v>
      </c>
      <c r="R2556" s="15">
        <f t="shared" si="158"/>
        <v>42156.165972222225</v>
      </c>
      <c r="S2556">
        <f t="shared" si="160"/>
        <v>2015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8280</v>
      </c>
      <c r="O2557" t="s">
        <v>8309</v>
      </c>
      <c r="P2557">
        <f t="shared" si="159"/>
        <v>61.34</v>
      </c>
      <c r="Q2557" s="15">
        <f t="shared" si="157"/>
        <v>41026.655011574076</v>
      </c>
      <c r="R2557" s="15">
        <f t="shared" si="158"/>
        <v>41057.655011574076</v>
      </c>
      <c r="S2557">
        <f t="shared" si="160"/>
        <v>2012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8280</v>
      </c>
      <c r="O2558" t="s">
        <v>8309</v>
      </c>
      <c r="P2558">
        <f t="shared" si="159"/>
        <v>23.12</v>
      </c>
      <c r="Q2558" s="15">
        <f t="shared" si="157"/>
        <v>41222.991400462961</v>
      </c>
      <c r="R2558" s="15">
        <f t="shared" si="158"/>
        <v>41267.991400462961</v>
      </c>
      <c r="S2558">
        <f t="shared" si="160"/>
        <v>2012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8280</v>
      </c>
      <c r="O2559" t="s">
        <v>8309</v>
      </c>
      <c r="P2559">
        <f t="shared" si="159"/>
        <v>29.61</v>
      </c>
      <c r="Q2559" s="15">
        <f t="shared" si="157"/>
        <v>41744.745208333334</v>
      </c>
      <c r="R2559" s="15">
        <f t="shared" si="158"/>
        <v>41774.745208333334</v>
      </c>
      <c r="S2559">
        <f t="shared" si="160"/>
        <v>2014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8280</v>
      </c>
      <c r="O2560" t="s">
        <v>8309</v>
      </c>
      <c r="P2560">
        <f t="shared" si="159"/>
        <v>75.61</v>
      </c>
      <c r="Q2560" s="15">
        <f t="shared" si="157"/>
        <v>42093.860023148154</v>
      </c>
      <c r="R2560" s="15">
        <f t="shared" si="158"/>
        <v>42125.582638888889</v>
      </c>
      <c r="S2560">
        <f t="shared" si="160"/>
        <v>2015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8280</v>
      </c>
      <c r="O2561" t="s">
        <v>8309</v>
      </c>
      <c r="P2561">
        <f t="shared" si="159"/>
        <v>35.6</v>
      </c>
      <c r="Q2561" s="15">
        <f t="shared" si="157"/>
        <v>40829.873657407406</v>
      </c>
      <c r="R2561" s="15">
        <f t="shared" si="158"/>
        <v>40862.817361111112</v>
      </c>
      <c r="S2561">
        <f t="shared" si="160"/>
        <v>2011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8280</v>
      </c>
      <c r="O2562" t="s">
        <v>8309</v>
      </c>
      <c r="P2562">
        <f t="shared" si="159"/>
        <v>143</v>
      </c>
      <c r="Q2562" s="15">
        <f t="shared" ref="Q2562:Q2625" si="161">(((J2562/60)/60)/24+(DATE(1970,1,1)))</f>
        <v>42039.951087962967</v>
      </c>
      <c r="R2562" s="15">
        <f t="shared" ref="R2562:R2625" si="162">(((I2562/60)/60)/24)+DATE(1970,1,1)</f>
        <v>42069.951087962967</v>
      </c>
      <c r="S2562">
        <f t="shared" si="160"/>
        <v>2015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8291</v>
      </c>
      <c r="O2563" t="s">
        <v>8292</v>
      </c>
      <c r="P2563">
        <f t="shared" ref="P2563:P2626" si="163">IFERROR(ROUND(E2563/L2563,2),0)</f>
        <v>0</v>
      </c>
      <c r="Q2563" s="15">
        <f t="shared" si="161"/>
        <v>42260.528807870374</v>
      </c>
      <c r="R2563" s="15">
        <f t="shared" si="162"/>
        <v>42290.528807870374</v>
      </c>
      <c r="S2563">
        <f t="shared" ref="S2563:S2626" si="164">YEAR(Q2563)</f>
        <v>2015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8291</v>
      </c>
      <c r="O2564" t="s">
        <v>8292</v>
      </c>
      <c r="P2564">
        <f t="shared" si="163"/>
        <v>25</v>
      </c>
      <c r="Q2564" s="15">
        <f t="shared" si="161"/>
        <v>42594.524756944447</v>
      </c>
      <c r="R2564" s="15">
        <f t="shared" si="162"/>
        <v>42654.524756944447</v>
      </c>
      <c r="S2564">
        <f t="shared" si="164"/>
        <v>2016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8291</v>
      </c>
      <c r="O2565" t="s">
        <v>8292</v>
      </c>
      <c r="P2565">
        <f t="shared" si="163"/>
        <v>0</v>
      </c>
      <c r="Q2565" s="15">
        <f t="shared" si="161"/>
        <v>42155.139479166668</v>
      </c>
      <c r="R2565" s="15">
        <f t="shared" si="162"/>
        <v>42215.139479166668</v>
      </c>
      <c r="S2565">
        <f t="shared" si="164"/>
        <v>2015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8291</v>
      </c>
      <c r="O2566" t="s">
        <v>8292</v>
      </c>
      <c r="P2566">
        <f t="shared" si="163"/>
        <v>0</v>
      </c>
      <c r="Q2566" s="15">
        <f t="shared" si="161"/>
        <v>41822.040497685186</v>
      </c>
      <c r="R2566" s="15">
        <f t="shared" si="162"/>
        <v>41852.040497685186</v>
      </c>
      <c r="S2566">
        <f t="shared" si="164"/>
        <v>2014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8291</v>
      </c>
      <c r="O2567" t="s">
        <v>8292</v>
      </c>
      <c r="P2567">
        <f t="shared" si="163"/>
        <v>100</v>
      </c>
      <c r="Q2567" s="15">
        <f t="shared" si="161"/>
        <v>42440.650335648148</v>
      </c>
      <c r="R2567" s="15">
        <f t="shared" si="162"/>
        <v>42499.868055555555</v>
      </c>
      <c r="S2567">
        <f t="shared" si="164"/>
        <v>2016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8291</v>
      </c>
      <c r="O2568" t="s">
        <v>8292</v>
      </c>
      <c r="P2568">
        <f t="shared" si="163"/>
        <v>0</v>
      </c>
      <c r="Q2568" s="15">
        <f t="shared" si="161"/>
        <v>41842.980879629627</v>
      </c>
      <c r="R2568" s="15">
        <f t="shared" si="162"/>
        <v>41872.980879629627</v>
      </c>
      <c r="S2568">
        <f t="shared" si="164"/>
        <v>2014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8291</v>
      </c>
      <c r="O2569" t="s">
        <v>8292</v>
      </c>
      <c r="P2569">
        <f t="shared" si="163"/>
        <v>60</v>
      </c>
      <c r="Q2569" s="15">
        <f t="shared" si="161"/>
        <v>42087.878912037035</v>
      </c>
      <c r="R2569" s="15">
        <f t="shared" si="162"/>
        <v>42117.878912037035</v>
      </c>
      <c r="S2569">
        <f t="shared" si="164"/>
        <v>2015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8291</v>
      </c>
      <c r="O2570" t="s">
        <v>8292</v>
      </c>
      <c r="P2570">
        <f t="shared" si="163"/>
        <v>50</v>
      </c>
      <c r="Q2570" s="15">
        <f t="shared" si="161"/>
        <v>42584.666597222225</v>
      </c>
      <c r="R2570" s="15">
        <f t="shared" si="162"/>
        <v>42614.666597222225</v>
      </c>
      <c r="S2570">
        <f t="shared" si="164"/>
        <v>2016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8291</v>
      </c>
      <c r="O2571" t="s">
        <v>8292</v>
      </c>
      <c r="P2571">
        <f t="shared" si="163"/>
        <v>72.5</v>
      </c>
      <c r="Q2571" s="15">
        <f t="shared" si="161"/>
        <v>42234.105462962965</v>
      </c>
      <c r="R2571" s="15">
        <f t="shared" si="162"/>
        <v>42264.105462962965</v>
      </c>
      <c r="S2571">
        <f t="shared" si="164"/>
        <v>2015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8291</v>
      </c>
      <c r="O2572" t="s">
        <v>8292</v>
      </c>
      <c r="P2572">
        <f t="shared" si="163"/>
        <v>29.5</v>
      </c>
      <c r="Q2572" s="15">
        <f t="shared" si="161"/>
        <v>42744.903182870374</v>
      </c>
      <c r="R2572" s="15">
        <f t="shared" si="162"/>
        <v>42774.903182870374</v>
      </c>
      <c r="S2572">
        <f t="shared" si="164"/>
        <v>2017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8291</v>
      </c>
      <c r="O2573" t="s">
        <v>8292</v>
      </c>
      <c r="P2573">
        <f t="shared" si="163"/>
        <v>62.5</v>
      </c>
      <c r="Q2573" s="15">
        <f t="shared" si="161"/>
        <v>42449.341678240744</v>
      </c>
      <c r="R2573" s="15">
        <f t="shared" si="162"/>
        <v>42509.341678240744</v>
      </c>
      <c r="S2573">
        <f t="shared" si="164"/>
        <v>2016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8291</v>
      </c>
      <c r="O2574" t="s">
        <v>8292</v>
      </c>
      <c r="P2574">
        <f t="shared" si="163"/>
        <v>0</v>
      </c>
      <c r="Q2574" s="15">
        <f t="shared" si="161"/>
        <v>42077.119409722218</v>
      </c>
      <c r="R2574" s="15">
        <f t="shared" si="162"/>
        <v>42107.119409722218</v>
      </c>
      <c r="S2574">
        <f t="shared" si="164"/>
        <v>2015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8291</v>
      </c>
      <c r="O2575" t="s">
        <v>8292</v>
      </c>
      <c r="P2575">
        <f t="shared" si="163"/>
        <v>0</v>
      </c>
      <c r="Q2575" s="15">
        <f t="shared" si="161"/>
        <v>41829.592002314814</v>
      </c>
      <c r="R2575" s="15">
        <f t="shared" si="162"/>
        <v>41874.592002314814</v>
      </c>
      <c r="S2575">
        <f t="shared" si="164"/>
        <v>2014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8291</v>
      </c>
      <c r="O2576" t="s">
        <v>8292</v>
      </c>
      <c r="P2576">
        <f t="shared" si="163"/>
        <v>0</v>
      </c>
      <c r="Q2576" s="15">
        <f t="shared" si="161"/>
        <v>42487.825752314813</v>
      </c>
      <c r="R2576" s="15">
        <f t="shared" si="162"/>
        <v>42508.825752314813</v>
      </c>
      <c r="S2576">
        <f t="shared" si="164"/>
        <v>2016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8291</v>
      </c>
      <c r="O2577" t="s">
        <v>8292</v>
      </c>
      <c r="P2577">
        <f t="shared" si="163"/>
        <v>0</v>
      </c>
      <c r="Q2577" s="15">
        <f t="shared" si="161"/>
        <v>41986.108726851846</v>
      </c>
      <c r="R2577" s="15">
        <f t="shared" si="162"/>
        <v>42016.108726851846</v>
      </c>
      <c r="S2577">
        <f t="shared" si="164"/>
        <v>2014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8291</v>
      </c>
      <c r="O2578" t="s">
        <v>8292</v>
      </c>
      <c r="P2578">
        <f t="shared" si="163"/>
        <v>0</v>
      </c>
      <c r="Q2578" s="15">
        <f t="shared" si="161"/>
        <v>42060.00980324074</v>
      </c>
      <c r="R2578" s="15">
        <f t="shared" si="162"/>
        <v>42104.968136574069</v>
      </c>
      <c r="S2578">
        <f t="shared" si="164"/>
        <v>2015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8291</v>
      </c>
      <c r="O2579" t="s">
        <v>8292</v>
      </c>
      <c r="P2579">
        <f t="shared" si="163"/>
        <v>0</v>
      </c>
      <c r="Q2579" s="15">
        <f t="shared" si="161"/>
        <v>41830.820567129631</v>
      </c>
      <c r="R2579" s="15">
        <f t="shared" si="162"/>
        <v>41855.820567129631</v>
      </c>
      <c r="S2579">
        <f t="shared" si="164"/>
        <v>2014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8291</v>
      </c>
      <c r="O2580" t="s">
        <v>8292</v>
      </c>
      <c r="P2580">
        <f t="shared" si="163"/>
        <v>0</v>
      </c>
      <c r="Q2580" s="15">
        <f t="shared" si="161"/>
        <v>42238.022905092599</v>
      </c>
      <c r="R2580" s="15">
        <f t="shared" si="162"/>
        <v>42286.708333333328</v>
      </c>
      <c r="S2580">
        <f t="shared" si="164"/>
        <v>2015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8291</v>
      </c>
      <c r="O2581" t="s">
        <v>8292</v>
      </c>
      <c r="P2581">
        <f t="shared" si="163"/>
        <v>23.08</v>
      </c>
      <c r="Q2581" s="15">
        <f t="shared" si="161"/>
        <v>41837.829895833333</v>
      </c>
      <c r="R2581" s="15">
        <f t="shared" si="162"/>
        <v>41897.829895833333</v>
      </c>
      <c r="S2581">
        <f t="shared" si="164"/>
        <v>2014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8291</v>
      </c>
      <c r="O2582" t="s">
        <v>8292</v>
      </c>
      <c r="P2582">
        <f t="shared" si="163"/>
        <v>25.5</v>
      </c>
      <c r="Q2582" s="15">
        <f t="shared" si="161"/>
        <v>42110.326423611114</v>
      </c>
      <c r="R2582" s="15">
        <f t="shared" si="162"/>
        <v>42140.125</v>
      </c>
      <c r="S2582">
        <f t="shared" si="164"/>
        <v>2015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8291</v>
      </c>
      <c r="O2583" t="s">
        <v>8292</v>
      </c>
      <c r="P2583">
        <f t="shared" si="163"/>
        <v>48.18</v>
      </c>
      <c r="Q2583" s="15">
        <f t="shared" si="161"/>
        <v>42294.628449074073</v>
      </c>
      <c r="R2583" s="15">
        <f t="shared" si="162"/>
        <v>42324.670115740737</v>
      </c>
      <c r="S2583">
        <f t="shared" si="164"/>
        <v>2015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8291</v>
      </c>
      <c r="O2584" t="s">
        <v>8292</v>
      </c>
      <c r="P2584">
        <f t="shared" si="163"/>
        <v>1</v>
      </c>
      <c r="Q2584" s="15">
        <f t="shared" si="161"/>
        <v>42642.988819444443</v>
      </c>
      <c r="R2584" s="15">
        <f t="shared" si="162"/>
        <v>42672.988819444443</v>
      </c>
      <c r="S2584">
        <f t="shared" si="164"/>
        <v>2016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8291</v>
      </c>
      <c r="O2585" t="s">
        <v>8292</v>
      </c>
      <c r="P2585">
        <f t="shared" si="163"/>
        <v>1</v>
      </c>
      <c r="Q2585" s="15">
        <f t="shared" si="161"/>
        <v>42019.76944444445</v>
      </c>
      <c r="R2585" s="15">
        <f t="shared" si="162"/>
        <v>42079.727777777778</v>
      </c>
      <c r="S2585">
        <f t="shared" si="164"/>
        <v>2015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8291</v>
      </c>
      <c r="O2586" t="s">
        <v>8292</v>
      </c>
      <c r="P2586">
        <f t="shared" si="163"/>
        <v>0</v>
      </c>
      <c r="Q2586" s="15">
        <f t="shared" si="161"/>
        <v>42140.173252314817</v>
      </c>
      <c r="R2586" s="15">
        <f t="shared" si="162"/>
        <v>42170.173252314817</v>
      </c>
      <c r="S2586">
        <f t="shared" si="164"/>
        <v>2015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8291</v>
      </c>
      <c r="O2587" t="s">
        <v>8292</v>
      </c>
      <c r="P2587">
        <f t="shared" si="163"/>
        <v>50</v>
      </c>
      <c r="Q2587" s="15">
        <f t="shared" si="161"/>
        <v>41795.963333333333</v>
      </c>
      <c r="R2587" s="15">
        <f t="shared" si="162"/>
        <v>41825.963333333333</v>
      </c>
      <c r="S2587">
        <f t="shared" si="164"/>
        <v>2014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8291</v>
      </c>
      <c r="O2588" t="s">
        <v>8292</v>
      </c>
      <c r="P2588">
        <f t="shared" si="163"/>
        <v>5</v>
      </c>
      <c r="Q2588" s="15">
        <f t="shared" si="161"/>
        <v>42333.330277777779</v>
      </c>
      <c r="R2588" s="15">
        <f t="shared" si="162"/>
        <v>42363.330277777779</v>
      </c>
      <c r="S2588">
        <f t="shared" si="164"/>
        <v>2015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8291</v>
      </c>
      <c r="O2589" t="s">
        <v>8292</v>
      </c>
      <c r="P2589">
        <f t="shared" si="163"/>
        <v>202.83</v>
      </c>
      <c r="Q2589" s="15">
        <f t="shared" si="161"/>
        <v>42338.675381944442</v>
      </c>
      <c r="R2589" s="15">
        <f t="shared" si="162"/>
        <v>42368.675381944442</v>
      </c>
      <c r="S2589">
        <f t="shared" si="164"/>
        <v>2015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8291</v>
      </c>
      <c r="O2590" t="s">
        <v>8292</v>
      </c>
      <c r="P2590">
        <f t="shared" si="163"/>
        <v>29.13</v>
      </c>
      <c r="Q2590" s="15">
        <f t="shared" si="161"/>
        <v>42042.676226851851</v>
      </c>
      <c r="R2590" s="15">
        <f t="shared" si="162"/>
        <v>42094.551388888889</v>
      </c>
      <c r="S2590">
        <f t="shared" si="164"/>
        <v>2015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8291</v>
      </c>
      <c r="O2591" t="s">
        <v>8292</v>
      </c>
      <c r="P2591">
        <f t="shared" si="163"/>
        <v>5</v>
      </c>
      <c r="Q2591" s="15">
        <f t="shared" si="161"/>
        <v>42422.536192129628</v>
      </c>
      <c r="R2591" s="15">
        <f t="shared" si="162"/>
        <v>42452.494525462964</v>
      </c>
      <c r="S2591">
        <f t="shared" si="164"/>
        <v>2016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8291</v>
      </c>
      <c r="O2592" t="s">
        <v>8292</v>
      </c>
      <c r="P2592">
        <f t="shared" si="163"/>
        <v>0</v>
      </c>
      <c r="Q2592" s="15">
        <f t="shared" si="161"/>
        <v>42388.589085648149</v>
      </c>
      <c r="R2592" s="15">
        <f t="shared" si="162"/>
        <v>42395.589085648149</v>
      </c>
      <c r="S2592">
        <f t="shared" si="164"/>
        <v>2016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8291</v>
      </c>
      <c r="O2593" t="s">
        <v>8292</v>
      </c>
      <c r="P2593">
        <f t="shared" si="163"/>
        <v>13</v>
      </c>
      <c r="Q2593" s="15">
        <f t="shared" si="161"/>
        <v>42382.906527777777</v>
      </c>
      <c r="R2593" s="15">
        <f t="shared" si="162"/>
        <v>42442.864861111113</v>
      </c>
      <c r="S2593">
        <f t="shared" si="164"/>
        <v>2016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8291</v>
      </c>
      <c r="O2594" t="s">
        <v>8292</v>
      </c>
      <c r="P2594">
        <f t="shared" si="163"/>
        <v>50</v>
      </c>
      <c r="Q2594" s="15">
        <f t="shared" si="161"/>
        <v>41887.801168981481</v>
      </c>
      <c r="R2594" s="15">
        <f t="shared" si="162"/>
        <v>41917.801168981481</v>
      </c>
      <c r="S2594">
        <f t="shared" si="164"/>
        <v>2014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8291</v>
      </c>
      <c r="O2595" t="s">
        <v>8292</v>
      </c>
      <c r="P2595">
        <f t="shared" si="163"/>
        <v>0</v>
      </c>
      <c r="Q2595" s="15">
        <f t="shared" si="161"/>
        <v>42089.84520833334</v>
      </c>
      <c r="R2595" s="15">
        <f t="shared" si="162"/>
        <v>42119.84520833334</v>
      </c>
      <c r="S2595">
        <f t="shared" si="164"/>
        <v>2015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8291</v>
      </c>
      <c r="O2596" t="s">
        <v>8292</v>
      </c>
      <c r="P2596">
        <f t="shared" si="163"/>
        <v>1</v>
      </c>
      <c r="Q2596" s="15">
        <f t="shared" si="161"/>
        <v>41828.967916666668</v>
      </c>
      <c r="R2596" s="15">
        <f t="shared" si="162"/>
        <v>41858.967916666668</v>
      </c>
      <c r="S2596">
        <f t="shared" si="164"/>
        <v>2014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8291</v>
      </c>
      <c r="O2597" t="s">
        <v>8292</v>
      </c>
      <c r="P2597">
        <f t="shared" si="163"/>
        <v>96.05</v>
      </c>
      <c r="Q2597" s="15">
        <f t="shared" si="161"/>
        <v>42760.244212962964</v>
      </c>
      <c r="R2597" s="15">
        <f t="shared" si="162"/>
        <v>42790.244212962964</v>
      </c>
      <c r="S2597">
        <f t="shared" si="164"/>
        <v>2017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8291</v>
      </c>
      <c r="O2598" t="s">
        <v>8292</v>
      </c>
      <c r="P2598">
        <f t="shared" si="163"/>
        <v>305.77999999999997</v>
      </c>
      <c r="Q2598" s="15">
        <f t="shared" si="161"/>
        <v>41828.664456018516</v>
      </c>
      <c r="R2598" s="15">
        <f t="shared" si="162"/>
        <v>41858.664456018516</v>
      </c>
      <c r="S2598">
        <f t="shared" si="164"/>
        <v>2014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8291</v>
      </c>
      <c r="O2599" t="s">
        <v>8292</v>
      </c>
      <c r="P2599">
        <f t="shared" si="163"/>
        <v>12.14</v>
      </c>
      <c r="Q2599" s="15">
        <f t="shared" si="161"/>
        <v>42510.341631944444</v>
      </c>
      <c r="R2599" s="15">
        <f t="shared" si="162"/>
        <v>42540.341631944444</v>
      </c>
      <c r="S2599">
        <f t="shared" si="164"/>
        <v>2016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8291</v>
      </c>
      <c r="O2600" t="s">
        <v>8292</v>
      </c>
      <c r="P2600">
        <f t="shared" si="163"/>
        <v>83.57</v>
      </c>
      <c r="Q2600" s="15">
        <f t="shared" si="161"/>
        <v>42240.840289351851</v>
      </c>
      <c r="R2600" s="15">
        <f t="shared" si="162"/>
        <v>42270.840289351851</v>
      </c>
      <c r="S2600">
        <f t="shared" si="164"/>
        <v>2015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8291</v>
      </c>
      <c r="O2601" t="s">
        <v>8292</v>
      </c>
      <c r="P2601">
        <f t="shared" si="163"/>
        <v>18</v>
      </c>
      <c r="Q2601" s="15">
        <f t="shared" si="161"/>
        <v>41809.754016203704</v>
      </c>
      <c r="R2601" s="15">
        <f t="shared" si="162"/>
        <v>41854.754016203704</v>
      </c>
      <c r="S2601">
        <f t="shared" si="164"/>
        <v>2014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8291</v>
      </c>
      <c r="O2602" t="s">
        <v>8292</v>
      </c>
      <c r="P2602">
        <f t="shared" si="163"/>
        <v>115.53</v>
      </c>
      <c r="Q2602" s="15">
        <f t="shared" si="161"/>
        <v>42394.900462962964</v>
      </c>
      <c r="R2602" s="15">
        <f t="shared" si="162"/>
        <v>42454.858796296292</v>
      </c>
      <c r="S2602">
        <f t="shared" si="164"/>
        <v>2016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8274</v>
      </c>
      <c r="O2603" t="s">
        <v>8310</v>
      </c>
      <c r="P2603">
        <f t="shared" si="163"/>
        <v>21.9</v>
      </c>
      <c r="Q2603" s="15">
        <f t="shared" si="161"/>
        <v>41150.902187499996</v>
      </c>
      <c r="R2603" s="15">
        <f t="shared" si="162"/>
        <v>41165.165972222225</v>
      </c>
      <c r="S2603">
        <f t="shared" si="164"/>
        <v>2012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8274</v>
      </c>
      <c r="O2604" t="s">
        <v>8310</v>
      </c>
      <c r="P2604">
        <f t="shared" si="163"/>
        <v>80.02</v>
      </c>
      <c r="Q2604" s="15">
        <f t="shared" si="161"/>
        <v>41915.747314814813</v>
      </c>
      <c r="R2604" s="15">
        <f t="shared" si="162"/>
        <v>41955.888888888891</v>
      </c>
      <c r="S2604">
        <f t="shared" si="164"/>
        <v>2014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8274</v>
      </c>
      <c r="O2605" t="s">
        <v>8310</v>
      </c>
      <c r="P2605">
        <f t="shared" si="163"/>
        <v>35.520000000000003</v>
      </c>
      <c r="Q2605" s="15">
        <f t="shared" si="161"/>
        <v>41617.912662037037</v>
      </c>
      <c r="R2605" s="15">
        <f t="shared" si="162"/>
        <v>41631.912662037037</v>
      </c>
      <c r="S2605">
        <f t="shared" si="164"/>
        <v>2013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8274</v>
      </c>
      <c r="O2606" t="s">
        <v>8310</v>
      </c>
      <c r="P2606">
        <f t="shared" si="163"/>
        <v>64.930000000000007</v>
      </c>
      <c r="Q2606" s="15">
        <f t="shared" si="161"/>
        <v>40998.051192129627</v>
      </c>
      <c r="R2606" s="15">
        <f t="shared" si="162"/>
        <v>41028.051192129627</v>
      </c>
      <c r="S2606">
        <f t="shared" si="164"/>
        <v>2012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8274</v>
      </c>
      <c r="O2607" t="s">
        <v>8310</v>
      </c>
      <c r="P2607">
        <f t="shared" si="163"/>
        <v>60.97</v>
      </c>
      <c r="Q2607" s="15">
        <f t="shared" si="161"/>
        <v>42508.541550925926</v>
      </c>
      <c r="R2607" s="15">
        <f t="shared" si="162"/>
        <v>42538.541550925926</v>
      </c>
      <c r="S2607">
        <f t="shared" si="164"/>
        <v>2016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8274</v>
      </c>
      <c r="O2608" t="s">
        <v>8310</v>
      </c>
      <c r="P2608">
        <f t="shared" si="163"/>
        <v>31.44</v>
      </c>
      <c r="Q2608" s="15">
        <f t="shared" si="161"/>
        <v>41726.712754629632</v>
      </c>
      <c r="R2608" s="15">
        <f t="shared" si="162"/>
        <v>41758.712754629632</v>
      </c>
      <c r="S2608">
        <f t="shared" si="164"/>
        <v>2014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8274</v>
      </c>
      <c r="O2609" t="s">
        <v>8310</v>
      </c>
      <c r="P2609">
        <f t="shared" si="163"/>
        <v>81.95</v>
      </c>
      <c r="Q2609" s="15">
        <f t="shared" si="161"/>
        <v>42184.874675925923</v>
      </c>
      <c r="R2609" s="15">
        <f t="shared" si="162"/>
        <v>42228.083333333328</v>
      </c>
      <c r="S2609">
        <f t="shared" si="164"/>
        <v>2015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8274</v>
      </c>
      <c r="O2610" t="s">
        <v>8310</v>
      </c>
      <c r="P2610">
        <f t="shared" si="163"/>
        <v>58.93</v>
      </c>
      <c r="Q2610" s="15">
        <f t="shared" si="161"/>
        <v>42767.801712962959</v>
      </c>
      <c r="R2610" s="15">
        <f t="shared" si="162"/>
        <v>42809</v>
      </c>
      <c r="S2610">
        <f t="shared" si="164"/>
        <v>2017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8274</v>
      </c>
      <c r="O2611" t="s">
        <v>8310</v>
      </c>
      <c r="P2611">
        <f t="shared" si="163"/>
        <v>157.29</v>
      </c>
      <c r="Q2611" s="15">
        <f t="shared" si="161"/>
        <v>41075.237858796296</v>
      </c>
      <c r="R2611" s="15">
        <f t="shared" si="162"/>
        <v>41105.237858796296</v>
      </c>
      <c r="S2611">
        <f t="shared" si="164"/>
        <v>2012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8274</v>
      </c>
      <c r="O2612" t="s">
        <v>8310</v>
      </c>
      <c r="P2612">
        <f t="shared" si="163"/>
        <v>55.76</v>
      </c>
      <c r="Q2612" s="15">
        <f t="shared" si="161"/>
        <v>42564.881076388891</v>
      </c>
      <c r="R2612" s="15">
        <f t="shared" si="162"/>
        <v>42604.290972222225</v>
      </c>
      <c r="S2612">
        <f t="shared" si="164"/>
        <v>2016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8274</v>
      </c>
      <c r="O2613" t="s">
        <v>8310</v>
      </c>
      <c r="P2613">
        <f t="shared" si="163"/>
        <v>83.8</v>
      </c>
      <c r="Q2613" s="15">
        <f t="shared" si="161"/>
        <v>42704.335810185185</v>
      </c>
      <c r="R2613" s="15">
        <f t="shared" si="162"/>
        <v>42737.957638888889</v>
      </c>
      <c r="S2613">
        <f t="shared" si="164"/>
        <v>2016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8274</v>
      </c>
      <c r="O2614" t="s">
        <v>8310</v>
      </c>
      <c r="P2614">
        <f t="shared" si="163"/>
        <v>58.42</v>
      </c>
      <c r="Q2614" s="15">
        <f t="shared" si="161"/>
        <v>41982.143171296295</v>
      </c>
      <c r="R2614" s="15">
        <f t="shared" si="162"/>
        <v>42013.143171296295</v>
      </c>
      <c r="S2614">
        <f t="shared" si="164"/>
        <v>2014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8274</v>
      </c>
      <c r="O2615" t="s">
        <v>8310</v>
      </c>
      <c r="P2615">
        <f t="shared" si="163"/>
        <v>270.57</v>
      </c>
      <c r="Q2615" s="15">
        <f t="shared" si="161"/>
        <v>41143.81821759259</v>
      </c>
      <c r="R2615" s="15">
        <f t="shared" si="162"/>
        <v>41173.81821759259</v>
      </c>
      <c r="S2615">
        <f t="shared" si="164"/>
        <v>2012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8274</v>
      </c>
      <c r="O2616" t="s">
        <v>8310</v>
      </c>
      <c r="P2616">
        <f t="shared" si="163"/>
        <v>107.1</v>
      </c>
      <c r="Q2616" s="15">
        <f t="shared" si="161"/>
        <v>41730.708472222221</v>
      </c>
      <c r="R2616" s="15">
        <f t="shared" si="162"/>
        <v>41759.208333333336</v>
      </c>
      <c r="S2616">
        <f t="shared" si="164"/>
        <v>2014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8274</v>
      </c>
      <c r="O2617" t="s">
        <v>8310</v>
      </c>
      <c r="P2617">
        <f t="shared" si="163"/>
        <v>47.18</v>
      </c>
      <c r="Q2617" s="15">
        <f t="shared" si="161"/>
        <v>42453.49726851852</v>
      </c>
      <c r="R2617" s="15">
        <f t="shared" si="162"/>
        <v>42490.5</v>
      </c>
      <c r="S2617">
        <f t="shared" si="164"/>
        <v>2016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8274</v>
      </c>
      <c r="O2618" t="s">
        <v>8310</v>
      </c>
      <c r="P2618">
        <f t="shared" si="163"/>
        <v>120.31</v>
      </c>
      <c r="Q2618" s="15">
        <f t="shared" si="161"/>
        <v>42211.99454861111</v>
      </c>
      <c r="R2618" s="15">
        <f t="shared" si="162"/>
        <v>42241.99454861111</v>
      </c>
      <c r="S2618">
        <f t="shared" si="164"/>
        <v>2015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8274</v>
      </c>
      <c r="O2619" t="s">
        <v>8310</v>
      </c>
      <c r="P2619">
        <f t="shared" si="163"/>
        <v>27.6</v>
      </c>
      <c r="Q2619" s="15">
        <f t="shared" si="161"/>
        <v>41902.874432870369</v>
      </c>
      <c r="R2619" s="15">
        <f t="shared" si="162"/>
        <v>41932.874432870369</v>
      </c>
      <c r="S2619">
        <f t="shared" si="164"/>
        <v>2014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8274</v>
      </c>
      <c r="O2620" t="s">
        <v>8310</v>
      </c>
      <c r="P2620">
        <f t="shared" si="163"/>
        <v>205.3</v>
      </c>
      <c r="Q2620" s="15">
        <f t="shared" si="161"/>
        <v>42279.792372685188</v>
      </c>
      <c r="R2620" s="15">
        <f t="shared" si="162"/>
        <v>42339.834039351852</v>
      </c>
      <c r="S2620">
        <f t="shared" si="164"/>
        <v>2015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8274</v>
      </c>
      <c r="O2621" t="s">
        <v>8310</v>
      </c>
      <c r="P2621">
        <f t="shared" si="163"/>
        <v>35.549999999999997</v>
      </c>
      <c r="Q2621" s="15">
        <f t="shared" si="161"/>
        <v>42273.884305555555</v>
      </c>
      <c r="R2621" s="15">
        <f t="shared" si="162"/>
        <v>42300.458333333328</v>
      </c>
      <c r="S2621">
        <f t="shared" si="164"/>
        <v>2015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8274</v>
      </c>
      <c r="O2622" t="s">
        <v>8310</v>
      </c>
      <c r="P2622">
        <f t="shared" si="163"/>
        <v>74.64</v>
      </c>
      <c r="Q2622" s="15">
        <f t="shared" si="161"/>
        <v>42251.16715277778</v>
      </c>
      <c r="R2622" s="15">
        <f t="shared" si="162"/>
        <v>42288.041666666672</v>
      </c>
      <c r="S2622">
        <f t="shared" si="164"/>
        <v>2015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8274</v>
      </c>
      <c r="O2623" t="s">
        <v>8310</v>
      </c>
      <c r="P2623">
        <f t="shared" si="163"/>
        <v>47.06</v>
      </c>
      <c r="Q2623" s="15">
        <f t="shared" si="161"/>
        <v>42115.74754629629</v>
      </c>
      <c r="R2623" s="15">
        <f t="shared" si="162"/>
        <v>42145.74754629629</v>
      </c>
      <c r="S2623">
        <f t="shared" si="164"/>
        <v>2015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8274</v>
      </c>
      <c r="O2624" t="s">
        <v>8310</v>
      </c>
      <c r="P2624">
        <f t="shared" si="163"/>
        <v>26.59</v>
      </c>
      <c r="Q2624" s="15">
        <f t="shared" si="161"/>
        <v>42689.74324074074</v>
      </c>
      <c r="R2624" s="15">
        <f t="shared" si="162"/>
        <v>42734.74324074074</v>
      </c>
      <c r="S2624">
        <f t="shared" si="164"/>
        <v>2016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8274</v>
      </c>
      <c r="O2625" t="s">
        <v>8310</v>
      </c>
      <c r="P2625">
        <f t="shared" si="163"/>
        <v>36.770000000000003</v>
      </c>
      <c r="Q2625" s="15">
        <f t="shared" si="161"/>
        <v>42692.256550925929</v>
      </c>
      <c r="R2625" s="15">
        <f t="shared" si="162"/>
        <v>42706.256550925929</v>
      </c>
      <c r="S2625">
        <f t="shared" si="164"/>
        <v>2016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8274</v>
      </c>
      <c r="O2626" t="s">
        <v>8310</v>
      </c>
      <c r="P2626">
        <f t="shared" si="163"/>
        <v>31.82</v>
      </c>
      <c r="Q2626" s="15">
        <f t="shared" ref="Q2626:Q2689" si="165">(((J2626/60)/60)/24+(DATE(1970,1,1)))</f>
        <v>41144.42155092593</v>
      </c>
      <c r="R2626" s="15">
        <f t="shared" ref="R2626:R2689" si="166">(((I2626/60)/60)/24)+DATE(1970,1,1)</f>
        <v>41165.42155092593</v>
      </c>
      <c r="S2626">
        <f t="shared" si="164"/>
        <v>2012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8274</v>
      </c>
      <c r="O2627" t="s">
        <v>8310</v>
      </c>
      <c r="P2627">
        <f t="shared" ref="P2627:P2690" si="167">IFERROR(ROUND(E2627/L2627,2),0)</f>
        <v>27.58</v>
      </c>
      <c r="Q2627" s="15">
        <f t="shared" si="165"/>
        <v>42658.810277777782</v>
      </c>
      <c r="R2627" s="15">
        <f t="shared" si="166"/>
        <v>42683.851944444439</v>
      </c>
      <c r="S2627">
        <f t="shared" ref="S2627:S2690" si="168">YEAR(Q2627)</f>
        <v>2016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8274</v>
      </c>
      <c r="O2628" t="s">
        <v>8310</v>
      </c>
      <c r="P2628">
        <f t="shared" si="167"/>
        <v>56</v>
      </c>
      <c r="Q2628" s="15">
        <f t="shared" si="165"/>
        <v>42128.628113425926</v>
      </c>
      <c r="R2628" s="15">
        <f t="shared" si="166"/>
        <v>42158.628113425926</v>
      </c>
      <c r="S2628">
        <f t="shared" si="168"/>
        <v>2015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8274</v>
      </c>
      <c r="O2629" t="s">
        <v>8310</v>
      </c>
      <c r="P2629">
        <f t="shared" si="167"/>
        <v>21.56</v>
      </c>
      <c r="Q2629" s="15">
        <f t="shared" si="165"/>
        <v>42304.829409722224</v>
      </c>
      <c r="R2629" s="15">
        <f t="shared" si="166"/>
        <v>42334.871076388896</v>
      </c>
      <c r="S2629">
        <f t="shared" si="168"/>
        <v>2015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8274</v>
      </c>
      <c r="O2630" t="s">
        <v>8310</v>
      </c>
      <c r="P2630">
        <f t="shared" si="167"/>
        <v>44.1</v>
      </c>
      <c r="Q2630" s="15">
        <f t="shared" si="165"/>
        <v>41953.966053240743</v>
      </c>
      <c r="R2630" s="15">
        <f t="shared" si="166"/>
        <v>41973.966053240743</v>
      </c>
      <c r="S2630">
        <f t="shared" si="168"/>
        <v>2014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8274</v>
      </c>
      <c r="O2631" t="s">
        <v>8310</v>
      </c>
      <c r="P2631">
        <f t="shared" si="167"/>
        <v>63.87</v>
      </c>
      <c r="Q2631" s="15">
        <f t="shared" si="165"/>
        <v>42108.538449074069</v>
      </c>
      <c r="R2631" s="15">
        <f t="shared" si="166"/>
        <v>42138.538449074069</v>
      </c>
      <c r="S2631">
        <f t="shared" si="168"/>
        <v>2015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8274</v>
      </c>
      <c r="O2632" t="s">
        <v>8310</v>
      </c>
      <c r="P2632">
        <f t="shared" si="167"/>
        <v>38.99</v>
      </c>
      <c r="Q2632" s="15">
        <f t="shared" si="165"/>
        <v>42524.105462962965</v>
      </c>
      <c r="R2632" s="15">
        <f t="shared" si="166"/>
        <v>42551.416666666672</v>
      </c>
      <c r="S2632">
        <f t="shared" si="168"/>
        <v>2016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8274</v>
      </c>
      <c r="O2633" t="s">
        <v>8310</v>
      </c>
      <c r="P2633">
        <f t="shared" si="167"/>
        <v>80.19</v>
      </c>
      <c r="Q2633" s="15">
        <f t="shared" si="165"/>
        <v>42218.169293981482</v>
      </c>
      <c r="R2633" s="15">
        <f t="shared" si="166"/>
        <v>42246.169293981482</v>
      </c>
      <c r="S2633">
        <f t="shared" si="168"/>
        <v>2015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8274</v>
      </c>
      <c r="O2634" t="s">
        <v>8310</v>
      </c>
      <c r="P2634">
        <f t="shared" si="167"/>
        <v>34.9</v>
      </c>
      <c r="Q2634" s="15">
        <f t="shared" si="165"/>
        <v>42494.061793981484</v>
      </c>
      <c r="R2634" s="15">
        <f t="shared" si="166"/>
        <v>42519.061793981484</v>
      </c>
      <c r="S2634">
        <f t="shared" si="168"/>
        <v>2016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8274</v>
      </c>
      <c r="O2635" t="s">
        <v>8310</v>
      </c>
      <c r="P2635">
        <f t="shared" si="167"/>
        <v>89.1</v>
      </c>
      <c r="Q2635" s="15">
        <f t="shared" si="165"/>
        <v>41667.823287037041</v>
      </c>
      <c r="R2635" s="15">
        <f t="shared" si="166"/>
        <v>41697.958333333336</v>
      </c>
      <c r="S2635">
        <f t="shared" si="168"/>
        <v>2014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8274</v>
      </c>
      <c r="O2636" t="s">
        <v>8310</v>
      </c>
      <c r="P2636">
        <f t="shared" si="167"/>
        <v>39.44</v>
      </c>
      <c r="Q2636" s="15">
        <f t="shared" si="165"/>
        <v>42612.656493055561</v>
      </c>
      <c r="R2636" s="15">
        <f t="shared" si="166"/>
        <v>42642.656493055561</v>
      </c>
      <c r="S2636">
        <f t="shared" si="168"/>
        <v>2016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8274</v>
      </c>
      <c r="O2637" t="s">
        <v>8310</v>
      </c>
      <c r="P2637">
        <f t="shared" si="167"/>
        <v>136.9</v>
      </c>
      <c r="Q2637" s="15">
        <f t="shared" si="165"/>
        <v>42037.950937500005</v>
      </c>
      <c r="R2637" s="15">
        <f t="shared" si="166"/>
        <v>42072.909270833334</v>
      </c>
      <c r="S2637">
        <f t="shared" si="168"/>
        <v>2015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8274</v>
      </c>
      <c r="O2638" t="s">
        <v>8310</v>
      </c>
      <c r="P2638">
        <f t="shared" si="167"/>
        <v>37.46</v>
      </c>
      <c r="Q2638" s="15">
        <f t="shared" si="165"/>
        <v>42636.614745370374</v>
      </c>
      <c r="R2638" s="15">
        <f t="shared" si="166"/>
        <v>42659.041666666672</v>
      </c>
      <c r="S2638">
        <f t="shared" si="168"/>
        <v>2016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8274</v>
      </c>
      <c r="O2639" t="s">
        <v>8310</v>
      </c>
      <c r="P2639">
        <f t="shared" si="167"/>
        <v>31.96</v>
      </c>
      <c r="Q2639" s="15">
        <f t="shared" si="165"/>
        <v>42639.549479166672</v>
      </c>
      <c r="R2639" s="15">
        <f t="shared" si="166"/>
        <v>42655.549479166672</v>
      </c>
      <c r="S2639">
        <f t="shared" si="168"/>
        <v>2016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8274</v>
      </c>
      <c r="O2640" t="s">
        <v>8310</v>
      </c>
      <c r="P2640">
        <f t="shared" si="167"/>
        <v>25.21</v>
      </c>
      <c r="Q2640" s="15">
        <f t="shared" si="165"/>
        <v>41989.913136574076</v>
      </c>
      <c r="R2640" s="15">
        <f t="shared" si="166"/>
        <v>42019.913136574076</v>
      </c>
      <c r="S2640">
        <f t="shared" si="168"/>
        <v>2014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8274</v>
      </c>
      <c r="O2641" t="s">
        <v>8310</v>
      </c>
      <c r="P2641">
        <f t="shared" si="167"/>
        <v>10.039999999999999</v>
      </c>
      <c r="Q2641" s="15">
        <f t="shared" si="165"/>
        <v>42024.86513888889</v>
      </c>
      <c r="R2641" s="15">
        <f t="shared" si="166"/>
        <v>42054.86513888889</v>
      </c>
      <c r="S2641">
        <f t="shared" si="168"/>
        <v>2015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8274</v>
      </c>
      <c r="O2642" t="s">
        <v>8310</v>
      </c>
      <c r="P2642">
        <f t="shared" si="167"/>
        <v>45.94</v>
      </c>
      <c r="Q2642" s="15">
        <f t="shared" si="165"/>
        <v>42103.160578703704</v>
      </c>
      <c r="R2642" s="15">
        <f t="shared" si="166"/>
        <v>42163.160578703704</v>
      </c>
      <c r="S2642">
        <f t="shared" si="168"/>
        <v>2015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8274</v>
      </c>
      <c r="O2643" t="s">
        <v>8310</v>
      </c>
      <c r="P2643">
        <f t="shared" si="167"/>
        <v>15</v>
      </c>
      <c r="Q2643" s="15">
        <f t="shared" si="165"/>
        <v>41880.827118055553</v>
      </c>
      <c r="R2643" s="15">
        <f t="shared" si="166"/>
        <v>41897.839583333334</v>
      </c>
      <c r="S2643">
        <f t="shared" si="168"/>
        <v>2014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8274</v>
      </c>
      <c r="O2644" t="s">
        <v>8310</v>
      </c>
      <c r="P2644">
        <f t="shared" si="167"/>
        <v>0</v>
      </c>
      <c r="Q2644" s="15">
        <f t="shared" si="165"/>
        <v>42536.246620370366</v>
      </c>
      <c r="R2644" s="15">
        <f t="shared" si="166"/>
        <v>42566.289583333331</v>
      </c>
      <c r="S2644">
        <f t="shared" si="168"/>
        <v>2016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8274</v>
      </c>
      <c r="O2645" t="s">
        <v>8310</v>
      </c>
      <c r="P2645">
        <f t="shared" si="167"/>
        <v>223.58</v>
      </c>
      <c r="Q2645" s="15">
        <f t="shared" si="165"/>
        <v>42689.582349537035</v>
      </c>
      <c r="R2645" s="15">
        <f t="shared" si="166"/>
        <v>42725.332638888889</v>
      </c>
      <c r="S2645">
        <f t="shared" si="168"/>
        <v>2016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8274</v>
      </c>
      <c r="O2646" t="s">
        <v>8310</v>
      </c>
      <c r="P2646">
        <f t="shared" si="167"/>
        <v>39.479999999999997</v>
      </c>
      <c r="Q2646" s="15">
        <f t="shared" si="165"/>
        <v>42774.792071759264</v>
      </c>
      <c r="R2646" s="15">
        <f t="shared" si="166"/>
        <v>42804.792071759264</v>
      </c>
      <c r="S2646">
        <f t="shared" si="168"/>
        <v>2017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8274</v>
      </c>
      <c r="O2647" t="s">
        <v>8310</v>
      </c>
      <c r="P2647">
        <f t="shared" si="167"/>
        <v>91.3</v>
      </c>
      <c r="Q2647" s="15">
        <f t="shared" si="165"/>
        <v>41921.842627314814</v>
      </c>
      <c r="R2647" s="15">
        <f t="shared" si="166"/>
        <v>41951.884293981479</v>
      </c>
      <c r="S2647">
        <f t="shared" si="168"/>
        <v>2014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8274</v>
      </c>
      <c r="O2648" t="s">
        <v>8310</v>
      </c>
      <c r="P2648">
        <f t="shared" si="167"/>
        <v>78.67</v>
      </c>
      <c r="Q2648" s="15">
        <f t="shared" si="165"/>
        <v>42226.313298611116</v>
      </c>
      <c r="R2648" s="15">
        <f t="shared" si="166"/>
        <v>42256.313298611116</v>
      </c>
      <c r="S2648">
        <f t="shared" si="168"/>
        <v>2015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8274</v>
      </c>
      <c r="O2649" t="s">
        <v>8310</v>
      </c>
      <c r="P2649">
        <f t="shared" si="167"/>
        <v>12</v>
      </c>
      <c r="Q2649" s="15">
        <f t="shared" si="165"/>
        <v>42200.261793981481</v>
      </c>
      <c r="R2649" s="15">
        <f t="shared" si="166"/>
        <v>42230.261793981481</v>
      </c>
      <c r="S2649">
        <f t="shared" si="168"/>
        <v>2015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8274</v>
      </c>
      <c r="O2650" t="s">
        <v>8310</v>
      </c>
      <c r="P2650">
        <f t="shared" si="167"/>
        <v>17.670000000000002</v>
      </c>
      <c r="Q2650" s="15">
        <f t="shared" si="165"/>
        <v>42408.714814814812</v>
      </c>
      <c r="R2650" s="15">
        <f t="shared" si="166"/>
        <v>42438.714814814812</v>
      </c>
      <c r="S2650">
        <f t="shared" si="168"/>
        <v>2016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8274</v>
      </c>
      <c r="O2651" t="s">
        <v>8310</v>
      </c>
      <c r="P2651">
        <f t="shared" si="167"/>
        <v>41.33</v>
      </c>
      <c r="Q2651" s="15">
        <f t="shared" si="165"/>
        <v>42341.99700231482</v>
      </c>
      <c r="R2651" s="15">
        <f t="shared" si="166"/>
        <v>42401.99700231482</v>
      </c>
      <c r="S2651">
        <f t="shared" si="168"/>
        <v>2015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8274</v>
      </c>
      <c r="O2652" t="s">
        <v>8310</v>
      </c>
      <c r="P2652">
        <f t="shared" si="167"/>
        <v>71.599999999999994</v>
      </c>
      <c r="Q2652" s="15">
        <f t="shared" si="165"/>
        <v>42695.624340277776</v>
      </c>
      <c r="R2652" s="15">
        <f t="shared" si="166"/>
        <v>42725.624340277776</v>
      </c>
      <c r="S2652">
        <f t="shared" si="168"/>
        <v>2016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8274</v>
      </c>
      <c r="O2653" t="s">
        <v>8310</v>
      </c>
      <c r="P2653">
        <f t="shared" si="167"/>
        <v>307.82</v>
      </c>
      <c r="Q2653" s="15">
        <f t="shared" si="165"/>
        <v>42327.805659722217</v>
      </c>
      <c r="R2653" s="15">
        <f t="shared" si="166"/>
        <v>42355.805659722217</v>
      </c>
      <c r="S2653">
        <f t="shared" si="168"/>
        <v>2015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8274</v>
      </c>
      <c r="O2654" t="s">
        <v>8310</v>
      </c>
      <c r="P2654">
        <f t="shared" si="167"/>
        <v>80.45</v>
      </c>
      <c r="Q2654" s="15">
        <f t="shared" si="165"/>
        <v>41953.158854166672</v>
      </c>
      <c r="R2654" s="15">
        <f t="shared" si="166"/>
        <v>41983.158854166672</v>
      </c>
      <c r="S2654">
        <f t="shared" si="168"/>
        <v>2014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8274</v>
      </c>
      <c r="O2655" t="s">
        <v>8310</v>
      </c>
      <c r="P2655">
        <f t="shared" si="167"/>
        <v>83.94</v>
      </c>
      <c r="Q2655" s="15">
        <f t="shared" si="165"/>
        <v>41771.651932870373</v>
      </c>
      <c r="R2655" s="15">
        <f t="shared" si="166"/>
        <v>41803.166666666664</v>
      </c>
      <c r="S2655">
        <f t="shared" si="168"/>
        <v>2014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8274</v>
      </c>
      <c r="O2656" t="s">
        <v>8310</v>
      </c>
      <c r="P2656">
        <f t="shared" si="167"/>
        <v>8.5</v>
      </c>
      <c r="Q2656" s="15">
        <f t="shared" si="165"/>
        <v>42055.600995370376</v>
      </c>
      <c r="R2656" s="15">
        <f t="shared" si="166"/>
        <v>42115.559328703705</v>
      </c>
      <c r="S2656">
        <f t="shared" si="168"/>
        <v>2015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8274</v>
      </c>
      <c r="O2657" t="s">
        <v>8310</v>
      </c>
      <c r="P2657">
        <f t="shared" si="167"/>
        <v>73.37</v>
      </c>
      <c r="Q2657" s="15">
        <f t="shared" si="165"/>
        <v>42381.866284722222</v>
      </c>
      <c r="R2657" s="15">
        <f t="shared" si="166"/>
        <v>42409.833333333328</v>
      </c>
      <c r="S2657">
        <f t="shared" si="168"/>
        <v>2016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8274</v>
      </c>
      <c r="O2658" t="s">
        <v>8310</v>
      </c>
      <c r="P2658">
        <f t="shared" si="167"/>
        <v>112.86</v>
      </c>
      <c r="Q2658" s="15">
        <f t="shared" si="165"/>
        <v>42767.688518518517</v>
      </c>
      <c r="R2658" s="15">
        <f t="shared" si="166"/>
        <v>42806.791666666672</v>
      </c>
      <c r="S2658">
        <f t="shared" si="168"/>
        <v>2017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8274</v>
      </c>
      <c r="O2659" t="s">
        <v>8310</v>
      </c>
      <c r="P2659">
        <f t="shared" si="167"/>
        <v>95.28</v>
      </c>
      <c r="Q2659" s="15">
        <f t="shared" si="165"/>
        <v>42551.928854166668</v>
      </c>
      <c r="R2659" s="15">
        <f t="shared" si="166"/>
        <v>42585.0625</v>
      </c>
      <c r="S2659">
        <f t="shared" si="168"/>
        <v>2016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8274</v>
      </c>
      <c r="O2660" t="s">
        <v>8310</v>
      </c>
      <c r="P2660">
        <f t="shared" si="167"/>
        <v>22.75</v>
      </c>
      <c r="Q2660" s="15">
        <f t="shared" si="165"/>
        <v>42551.884189814817</v>
      </c>
      <c r="R2660" s="15">
        <f t="shared" si="166"/>
        <v>42581.884189814817</v>
      </c>
      <c r="S2660">
        <f t="shared" si="168"/>
        <v>2016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8274</v>
      </c>
      <c r="O2661" t="s">
        <v>8310</v>
      </c>
      <c r="P2661">
        <f t="shared" si="167"/>
        <v>133.30000000000001</v>
      </c>
      <c r="Q2661" s="15">
        <f t="shared" si="165"/>
        <v>42082.069560185191</v>
      </c>
      <c r="R2661" s="15">
        <f t="shared" si="166"/>
        <v>42112.069560185191</v>
      </c>
      <c r="S2661">
        <f t="shared" si="168"/>
        <v>2015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8274</v>
      </c>
      <c r="O2662" t="s">
        <v>8310</v>
      </c>
      <c r="P2662">
        <f t="shared" si="167"/>
        <v>3.8</v>
      </c>
      <c r="Q2662" s="15">
        <f t="shared" si="165"/>
        <v>42272.713171296295</v>
      </c>
      <c r="R2662" s="15">
        <f t="shared" si="166"/>
        <v>42332.754837962959</v>
      </c>
      <c r="S2662">
        <f t="shared" si="168"/>
        <v>2015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8274</v>
      </c>
      <c r="O2663" t="s">
        <v>8311</v>
      </c>
      <c r="P2663">
        <f t="shared" si="167"/>
        <v>85.75</v>
      </c>
      <c r="Q2663" s="15">
        <f t="shared" si="165"/>
        <v>41542.958449074074</v>
      </c>
      <c r="R2663" s="15">
        <f t="shared" si="166"/>
        <v>41572.958449074074</v>
      </c>
      <c r="S2663">
        <f t="shared" si="168"/>
        <v>2013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8274</v>
      </c>
      <c r="O2664" t="s">
        <v>8311</v>
      </c>
      <c r="P2664">
        <f t="shared" si="167"/>
        <v>267</v>
      </c>
      <c r="Q2664" s="15">
        <f t="shared" si="165"/>
        <v>42207.746678240743</v>
      </c>
      <c r="R2664" s="15">
        <f t="shared" si="166"/>
        <v>42237.746678240743</v>
      </c>
      <c r="S2664">
        <f t="shared" si="168"/>
        <v>2015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8274</v>
      </c>
      <c r="O2665" t="s">
        <v>8311</v>
      </c>
      <c r="P2665">
        <f t="shared" si="167"/>
        <v>373.56</v>
      </c>
      <c r="Q2665" s="15">
        <f t="shared" si="165"/>
        <v>42222.622766203705</v>
      </c>
      <c r="R2665" s="15">
        <f t="shared" si="166"/>
        <v>42251.625</v>
      </c>
      <c r="S2665">
        <f t="shared" si="168"/>
        <v>2015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8274</v>
      </c>
      <c r="O2666" t="s">
        <v>8311</v>
      </c>
      <c r="P2666">
        <f t="shared" si="167"/>
        <v>174.04</v>
      </c>
      <c r="Q2666" s="15">
        <f t="shared" si="165"/>
        <v>42313.02542824074</v>
      </c>
      <c r="R2666" s="15">
        <f t="shared" si="166"/>
        <v>42347.290972222225</v>
      </c>
      <c r="S2666">
        <f t="shared" si="168"/>
        <v>2015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8274</v>
      </c>
      <c r="O2667" t="s">
        <v>8311</v>
      </c>
      <c r="P2667">
        <f t="shared" si="167"/>
        <v>93.7</v>
      </c>
      <c r="Q2667" s="15">
        <f t="shared" si="165"/>
        <v>42083.895532407405</v>
      </c>
      <c r="R2667" s="15">
        <f t="shared" si="166"/>
        <v>42128.895532407405</v>
      </c>
      <c r="S2667">
        <f t="shared" si="168"/>
        <v>2015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8274</v>
      </c>
      <c r="O2668" t="s">
        <v>8311</v>
      </c>
      <c r="P2668">
        <f t="shared" si="167"/>
        <v>77.33</v>
      </c>
      <c r="Q2668" s="15">
        <f t="shared" si="165"/>
        <v>42235.764340277776</v>
      </c>
      <c r="R2668" s="15">
        <f t="shared" si="166"/>
        <v>42272.875</v>
      </c>
      <c r="S2668">
        <f t="shared" si="168"/>
        <v>2015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8274</v>
      </c>
      <c r="O2669" t="s">
        <v>8311</v>
      </c>
      <c r="P2669">
        <f t="shared" si="167"/>
        <v>92.22</v>
      </c>
      <c r="Q2669" s="15">
        <f t="shared" si="165"/>
        <v>42380.926111111112</v>
      </c>
      <c r="R2669" s="15">
        <f t="shared" si="166"/>
        <v>42410.926111111112</v>
      </c>
      <c r="S2669">
        <f t="shared" si="168"/>
        <v>2016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8274</v>
      </c>
      <c r="O2670" t="s">
        <v>8311</v>
      </c>
      <c r="P2670">
        <f t="shared" si="167"/>
        <v>60.96</v>
      </c>
      <c r="Q2670" s="15">
        <f t="shared" si="165"/>
        <v>42275.588715277772</v>
      </c>
      <c r="R2670" s="15">
        <f t="shared" si="166"/>
        <v>42317.60555555555</v>
      </c>
      <c r="S2670">
        <f t="shared" si="168"/>
        <v>2015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8274</v>
      </c>
      <c r="O2671" t="s">
        <v>8311</v>
      </c>
      <c r="P2671">
        <f t="shared" si="167"/>
        <v>91</v>
      </c>
      <c r="Q2671" s="15">
        <f t="shared" si="165"/>
        <v>42319.035833333335</v>
      </c>
      <c r="R2671" s="15">
        <f t="shared" si="166"/>
        <v>42379.035833333335</v>
      </c>
      <c r="S2671">
        <f t="shared" si="168"/>
        <v>2015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8274</v>
      </c>
      <c r="O2672" t="s">
        <v>8311</v>
      </c>
      <c r="P2672">
        <f t="shared" si="167"/>
        <v>41.58</v>
      </c>
      <c r="Q2672" s="15">
        <f t="shared" si="165"/>
        <v>41821.020601851851</v>
      </c>
      <c r="R2672" s="15">
        <f t="shared" si="166"/>
        <v>41849.020601851851</v>
      </c>
      <c r="S2672">
        <f t="shared" si="168"/>
        <v>2014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8274</v>
      </c>
      <c r="O2673" t="s">
        <v>8311</v>
      </c>
      <c r="P2673">
        <f t="shared" si="167"/>
        <v>33.76</v>
      </c>
      <c r="Q2673" s="15">
        <f t="shared" si="165"/>
        <v>41962.749027777783</v>
      </c>
      <c r="R2673" s="15">
        <f t="shared" si="166"/>
        <v>41992.818055555559</v>
      </c>
      <c r="S2673">
        <f t="shared" si="168"/>
        <v>2014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8274</v>
      </c>
      <c r="O2674" t="s">
        <v>8311</v>
      </c>
      <c r="P2674">
        <f t="shared" si="167"/>
        <v>70.62</v>
      </c>
      <c r="Q2674" s="15">
        <f t="shared" si="165"/>
        <v>42344.884143518517</v>
      </c>
      <c r="R2674" s="15">
        <f t="shared" si="166"/>
        <v>42366.25</v>
      </c>
      <c r="S2674">
        <f t="shared" si="168"/>
        <v>2015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8274</v>
      </c>
      <c r="O2675" t="s">
        <v>8311</v>
      </c>
      <c r="P2675">
        <f t="shared" si="167"/>
        <v>167.15</v>
      </c>
      <c r="Q2675" s="15">
        <f t="shared" si="165"/>
        <v>41912.541655092595</v>
      </c>
      <c r="R2675" s="15">
        <f t="shared" si="166"/>
        <v>41941.947916666664</v>
      </c>
      <c r="S2675">
        <f t="shared" si="168"/>
        <v>2014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8274</v>
      </c>
      <c r="O2676" t="s">
        <v>8311</v>
      </c>
      <c r="P2676">
        <f t="shared" si="167"/>
        <v>128.62</v>
      </c>
      <c r="Q2676" s="15">
        <f t="shared" si="165"/>
        <v>42529.632754629631</v>
      </c>
      <c r="R2676" s="15">
        <f t="shared" si="166"/>
        <v>42556.207638888889</v>
      </c>
      <c r="S2676">
        <f t="shared" si="168"/>
        <v>2016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8274</v>
      </c>
      <c r="O2677" t="s">
        <v>8311</v>
      </c>
      <c r="P2677">
        <f t="shared" si="167"/>
        <v>65.41</v>
      </c>
      <c r="Q2677" s="15">
        <f t="shared" si="165"/>
        <v>41923.857511574075</v>
      </c>
      <c r="R2677" s="15">
        <f t="shared" si="166"/>
        <v>41953.899178240739</v>
      </c>
      <c r="S2677">
        <f t="shared" si="168"/>
        <v>2014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8274</v>
      </c>
      <c r="O2678" t="s">
        <v>8311</v>
      </c>
      <c r="P2678">
        <f t="shared" si="167"/>
        <v>117.56</v>
      </c>
      <c r="Q2678" s="15">
        <f t="shared" si="165"/>
        <v>42482.624699074076</v>
      </c>
      <c r="R2678" s="15">
        <f t="shared" si="166"/>
        <v>42512.624699074076</v>
      </c>
      <c r="S2678">
        <f t="shared" si="168"/>
        <v>2016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8274</v>
      </c>
      <c r="O2679" t="s">
        <v>8311</v>
      </c>
      <c r="P2679">
        <f t="shared" si="167"/>
        <v>126.48</v>
      </c>
      <c r="Q2679" s="15">
        <f t="shared" si="165"/>
        <v>41793.029432870368</v>
      </c>
      <c r="R2679" s="15">
        <f t="shared" si="166"/>
        <v>41823.029432870368</v>
      </c>
      <c r="S2679">
        <f t="shared" si="168"/>
        <v>2014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8274</v>
      </c>
      <c r="O2680" t="s">
        <v>8311</v>
      </c>
      <c r="P2680">
        <f t="shared" si="167"/>
        <v>550</v>
      </c>
      <c r="Q2680" s="15">
        <f t="shared" si="165"/>
        <v>42241.798206018517</v>
      </c>
      <c r="R2680" s="15">
        <f t="shared" si="166"/>
        <v>42271.798206018517</v>
      </c>
      <c r="S2680">
        <f t="shared" si="168"/>
        <v>2015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8274</v>
      </c>
      <c r="O2681" t="s">
        <v>8311</v>
      </c>
      <c r="P2681">
        <f t="shared" si="167"/>
        <v>44</v>
      </c>
      <c r="Q2681" s="15">
        <f t="shared" si="165"/>
        <v>42033.001087962963</v>
      </c>
      <c r="R2681" s="15">
        <f t="shared" si="166"/>
        <v>42063.001087962963</v>
      </c>
      <c r="S2681">
        <f t="shared" si="168"/>
        <v>2015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8274</v>
      </c>
      <c r="O2682" t="s">
        <v>8311</v>
      </c>
      <c r="P2682">
        <f t="shared" si="167"/>
        <v>69</v>
      </c>
      <c r="Q2682" s="15">
        <f t="shared" si="165"/>
        <v>42436.211701388893</v>
      </c>
      <c r="R2682" s="15">
        <f t="shared" si="166"/>
        <v>42466.170034722221</v>
      </c>
      <c r="S2682">
        <f t="shared" si="168"/>
        <v>2016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8291</v>
      </c>
      <c r="O2683" t="s">
        <v>8292</v>
      </c>
      <c r="P2683">
        <f t="shared" si="167"/>
        <v>27.5</v>
      </c>
      <c r="Q2683" s="15">
        <f t="shared" si="165"/>
        <v>41805.895254629628</v>
      </c>
      <c r="R2683" s="15">
        <f t="shared" si="166"/>
        <v>41830.895254629628</v>
      </c>
      <c r="S2683">
        <f t="shared" si="168"/>
        <v>2014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8291</v>
      </c>
      <c r="O2684" t="s">
        <v>8292</v>
      </c>
      <c r="P2684">
        <f t="shared" si="167"/>
        <v>84.9</v>
      </c>
      <c r="Q2684" s="15">
        <f t="shared" si="165"/>
        <v>41932.871990740743</v>
      </c>
      <c r="R2684" s="15">
        <f t="shared" si="166"/>
        <v>41965.249305555553</v>
      </c>
      <c r="S2684">
        <f t="shared" si="168"/>
        <v>2014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8291</v>
      </c>
      <c r="O2685" t="s">
        <v>8292</v>
      </c>
      <c r="P2685">
        <f t="shared" si="167"/>
        <v>12</v>
      </c>
      <c r="Q2685" s="15">
        <f t="shared" si="165"/>
        <v>42034.75509259259</v>
      </c>
      <c r="R2685" s="15">
        <f t="shared" si="166"/>
        <v>42064.75509259259</v>
      </c>
      <c r="S2685">
        <f t="shared" si="168"/>
        <v>2015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8291</v>
      </c>
      <c r="O2686" t="s">
        <v>8292</v>
      </c>
      <c r="P2686">
        <f t="shared" si="167"/>
        <v>200</v>
      </c>
      <c r="Q2686" s="15">
        <f t="shared" si="165"/>
        <v>41820.914641203701</v>
      </c>
      <c r="R2686" s="15">
        <f t="shared" si="166"/>
        <v>41860.914641203701</v>
      </c>
      <c r="S2686">
        <f t="shared" si="168"/>
        <v>2014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8291</v>
      </c>
      <c r="O2687" t="s">
        <v>8292</v>
      </c>
      <c r="P2687">
        <f t="shared" si="167"/>
        <v>10</v>
      </c>
      <c r="Q2687" s="15">
        <f t="shared" si="165"/>
        <v>42061.69594907407</v>
      </c>
      <c r="R2687" s="15">
        <f t="shared" si="166"/>
        <v>42121.654282407413</v>
      </c>
      <c r="S2687">
        <f t="shared" si="168"/>
        <v>2015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8291</v>
      </c>
      <c r="O2688" t="s">
        <v>8292</v>
      </c>
      <c r="P2688">
        <f t="shared" si="167"/>
        <v>0</v>
      </c>
      <c r="Q2688" s="15">
        <f t="shared" si="165"/>
        <v>41892.974803240737</v>
      </c>
      <c r="R2688" s="15">
        <f t="shared" si="166"/>
        <v>41912.974803240737</v>
      </c>
      <c r="S2688">
        <f t="shared" si="168"/>
        <v>2014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8291</v>
      </c>
      <c r="O2689" t="s">
        <v>8292</v>
      </c>
      <c r="P2689">
        <f t="shared" si="167"/>
        <v>0</v>
      </c>
      <c r="Q2689" s="15">
        <f t="shared" si="165"/>
        <v>42154.64025462963</v>
      </c>
      <c r="R2689" s="15">
        <f t="shared" si="166"/>
        <v>42184.64025462963</v>
      </c>
      <c r="S2689">
        <f t="shared" si="168"/>
        <v>2015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8291</v>
      </c>
      <c r="O2690" t="s">
        <v>8292</v>
      </c>
      <c r="P2690">
        <f t="shared" si="167"/>
        <v>5.29</v>
      </c>
      <c r="Q2690" s="15">
        <f t="shared" ref="Q2690:Q2753" si="169">(((J2690/60)/60)/24+(DATE(1970,1,1)))</f>
        <v>42028.118865740747</v>
      </c>
      <c r="R2690" s="15">
        <f t="shared" ref="R2690:R2753" si="170">(((I2690/60)/60)/24)+DATE(1970,1,1)</f>
        <v>42059.125</v>
      </c>
      <c r="S2690">
        <f t="shared" si="168"/>
        <v>2015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8291</v>
      </c>
      <c r="O2691" t="s">
        <v>8292</v>
      </c>
      <c r="P2691">
        <f t="shared" ref="P2691:P2754" si="171">IFERROR(ROUND(E2691/L2691,2),0)</f>
        <v>1</v>
      </c>
      <c r="Q2691" s="15">
        <f t="shared" si="169"/>
        <v>42551.961689814809</v>
      </c>
      <c r="R2691" s="15">
        <f t="shared" si="170"/>
        <v>42581.961689814809</v>
      </c>
      <c r="S2691">
        <f t="shared" ref="S2691:S2754" si="172">YEAR(Q2691)</f>
        <v>2016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8291</v>
      </c>
      <c r="O2692" t="s">
        <v>8292</v>
      </c>
      <c r="P2692">
        <f t="shared" si="171"/>
        <v>72.760000000000005</v>
      </c>
      <c r="Q2692" s="15">
        <f t="shared" si="169"/>
        <v>42113.105046296296</v>
      </c>
      <c r="R2692" s="15">
        <f t="shared" si="170"/>
        <v>42158.105046296296</v>
      </c>
      <c r="S2692">
        <f t="shared" si="172"/>
        <v>2015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8291</v>
      </c>
      <c r="O2693" t="s">
        <v>8292</v>
      </c>
      <c r="P2693">
        <f t="shared" si="171"/>
        <v>17.5</v>
      </c>
      <c r="Q2693" s="15">
        <f t="shared" si="169"/>
        <v>42089.724039351851</v>
      </c>
      <c r="R2693" s="15">
        <f t="shared" si="170"/>
        <v>42134.724039351851</v>
      </c>
      <c r="S2693">
        <f t="shared" si="172"/>
        <v>2015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8291</v>
      </c>
      <c r="O2694" t="s">
        <v>8292</v>
      </c>
      <c r="P2694">
        <f t="shared" si="171"/>
        <v>25</v>
      </c>
      <c r="Q2694" s="15">
        <f t="shared" si="169"/>
        <v>42058.334027777775</v>
      </c>
      <c r="R2694" s="15">
        <f t="shared" si="170"/>
        <v>42088.292361111111</v>
      </c>
      <c r="S2694">
        <f t="shared" si="172"/>
        <v>2015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8291</v>
      </c>
      <c r="O2695" t="s">
        <v>8292</v>
      </c>
      <c r="P2695">
        <f t="shared" si="171"/>
        <v>13.33</v>
      </c>
      <c r="Q2695" s="15">
        <f t="shared" si="169"/>
        <v>41834.138495370367</v>
      </c>
      <c r="R2695" s="15">
        <f t="shared" si="170"/>
        <v>41864.138495370367</v>
      </c>
      <c r="S2695">
        <f t="shared" si="172"/>
        <v>2014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8291</v>
      </c>
      <c r="O2696" t="s">
        <v>8292</v>
      </c>
      <c r="P2696">
        <f t="shared" si="171"/>
        <v>1</v>
      </c>
      <c r="Q2696" s="15">
        <f t="shared" si="169"/>
        <v>41878.140497685185</v>
      </c>
      <c r="R2696" s="15">
        <f t="shared" si="170"/>
        <v>41908.140497685185</v>
      </c>
      <c r="S2696">
        <f t="shared" si="172"/>
        <v>2014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8291</v>
      </c>
      <c r="O2697" t="s">
        <v>8292</v>
      </c>
      <c r="P2697">
        <f t="shared" si="171"/>
        <v>23.67</v>
      </c>
      <c r="Q2697" s="15">
        <f t="shared" si="169"/>
        <v>42048.181921296295</v>
      </c>
      <c r="R2697" s="15">
        <f t="shared" si="170"/>
        <v>42108.14025462963</v>
      </c>
      <c r="S2697">
        <f t="shared" si="172"/>
        <v>2015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8291</v>
      </c>
      <c r="O2698" t="s">
        <v>8292</v>
      </c>
      <c r="P2698">
        <f t="shared" si="171"/>
        <v>89.21</v>
      </c>
      <c r="Q2698" s="15">
        <f t="shared" si="169"/>
        <v>41964.844444444447</v>
      </c>
      <c r="R2698" s="15">
        <f t="shared" si="170"/>
        <v>41998.844444444447</v>
      </c>
      <c r="S2698">
        <f t="shared" si="172"/>
        <v>2014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8291</v>
      </c>
      <c r="O2699" t="s">
        <v>8292</v>
      </c>
      <c r="P2699">
        <f t="shared" si="171"/>
        <v>116.56</v>
      </c>
      <c r="Q2699" s="15">
        <f t="shared" si="169"/>
        <v>42187.940081018518</v>
      </c>
      <c r="R2699" s="15">
        <f t="shared" si="170"/>
        <v>42218.916666666672</v>
      </c>
      <c r="S2699">
        <f t="shared" si="172"/>
        <v>2015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8291</v>
      </c>
      <c r="O2700" t="s">
        <v>8292</v>
      </c>
      <c r="P2700">
        <f t="shared" si="171"/>
        <v>13.01</v>
      </c>
      <c r="Q2700" s="15">
        <f t="shared" si="169"/>
        <v>41787.898240740738</v>
      </c>
      <c r="R2700" s="15">
        <f t="shared" si="170"/>
        <v>41817.898240740738</v>
      </c>
      <c r="S2700">
        <f t="shared" si="172"/>
        <v>2014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8291</v>
      </c>
      <c r="O2701" t="s">
        <v>8292</v>
      </c>
      <c r="P2701">
        <f t="shared" si="171"/>
        <v>0</v>
      </c>
      <c r="Q2701" s="15">
        <f t="shared" si="169"/>
        <v>41829.896562499998</v>
      </c>
      <c r="R2701" s="15">
        <f t="shared" si="170"/>
        <v>41859.896562499998</v>
      </c>
      <c r="S2701">
        <f t="shared" si="172"/>
        <v>2014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8291</v>
      </c>
      <c r="O2702" t="s">
        <v>8292</v>
      </c>
      <c r="P2702">
        <f t="shared" si="171"/>
        <v>17.5</v>
      </c>
      <c r="Q2702" s="15">
        <f t="shared" si="169"/>
        <v>41870.87467592593</v>
      </c>
      <c r="R2702" s="15">
        <f t="shared" si="170"/>
        <v>41900.87467592593</v>
      </c>
      <c r="S2702">
        <f t="shared" si="172"/>
        <v>2014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8272</v>
      </c>
      <c r="O2703" t="s">
        <v>8312</v>
      </c>
      <c r="P2703">
        <f t="shared" si="171"/>
        <v>34.130000000000003</v>
      </c>
      <c r="Q2703" s="15">
        <f t="shared" si="169"/>
        <v>42801.774699074071</v>
      </c>
      <c r="R2703" s="15">
        <f t="shared" si="170"/>
        <v>42832.733032407406</v>
      </c>
      <c r="S2703">
        <f t="shared" si="172"/>
        <v>2017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8272</v>
      </c>
      <c r="O2704" t="s">
        <v>8312</v>
      </c>
      <c r="P2704">
        <f t="shared" si="171"/>
        <v>132.35</v>
      </c>
      <c r="Q2704" s="15">
        <f t="shared" si="169"/>
        <v>42800.801817129628</v>
      </c>
      <c r="R2704" s="15">
        <f t="shared" si="170"/>
        <v>42830.760150462964</v>
      </c>
      <c r="S2704">
        <f t="shared" si="172"/>
        <v>2017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8272</v>
      </c>
      <c r="O2705" t="s">
        <v>8312</v>
      </c>
      <c r="P2705">
        <f t="shared" si="171"/>
        <v>922.22</v>
      </c>
      <c r="Q2705" s="15">
        <f t="shared" si="169"/>
        <v>42756.690162037034</v>
      </c>
      <c r="R2705" s="15">
        <f t="shared" si="170"/>
        <v>42816.648495370369</v>
      </c>
      <c r="S2705">
        <f t="shared" si="172"/>
        <v>2017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8272</v>
      </c>
      <c r="O2706" t="s">
        <v>8312</v>
      </c>
      <c r="P2706">
        <f t="shared" si="171"/>
        <v>163.57</v>
      </c>
      <c r="Q2706" s="15">
        <f t="shared" si="169"/>
        <v>42787.862430555557</v>
      </c>
      <c r="R2706" s="15">
        <f t="shared" si="170"/>
        <v>42830.820763888885</v>
      </c>
      <c r="S2706">
        <f t="shared" si="172"/>
        <v>2017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8272</v>
      </c>
      <c r="O2707" t="s">
        <v>8312</v>
      </c>
      <c r="P2707">
        <f t="shared" si="171"/>
        <v>217.38</v>
      </c>
      <c r="Q2707" s="15">
        <f t="shared" si="169"/>
        <v>42773.916180555556</v>
      </c>
      <c r="R2707" s="15">
        <f t="shared" si="170"/>
        <v>42818.874513888892</v>
      </c>
      <c r="S2707">
        <f t="shared" si="172"/>
        <v>2017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8272</v>
      </c>
      <c r="O2708" t="s">
        <v>8312</v>
      </c>
      <c r="P2708">
        <f t="shared" si="171"/>
        <v>149.44</v>
      </c>
      <c r="Q2708" s="15">
        <f t="shared" si="169"/>
        <v>41899.294942129629</v>
      </c>
      <c r="R2708" s="15">
        <f t="shared" si="170"/>
        <v>41928.290972222225</v>
      </c>
      <c r="S2708">
        <f t="shared" si="172"/>
        <v>2014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8272</v>
      </c>
      <c r="O2709" t="s">
        <v>8312</v>
      </c>
      <c r="P2709">
        <f t="shared" si="171"/>
        <v>71.239999999999995</v>
      </c>
      <c r="Q2709" s="15">
        <f t="shared" si="169"/>
        <v>41391.782905092594</v>
      </c>
      <c r="R2709" s="15">
        <f t="shared" si="170"/>
        <v>41421.290972222225</v>
      </c>
      <c r="S2709">
        <f t="shared" si="172"/>
        <v>2013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8272</v>
      </c>
      <c r="O2710" t="s">
        <v>8312</v>
      </c>
      <c r="P2710">
        <f t="shared" si="171"/>
        <v>44.46</v>
      </c>
      <c r="Q2710" s="15">
        <f t="shared" si="169"/>
        <v>42512.698217592595</v>
      </c>
      <c r="R2710" s="15">
        <f t="shared" si="170"/>
        <v>42572.698217592595</v>
      </c>
      <c r="S2710">
        <f t="shared" si="172"/>
        <v>2016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8272</v>
      </c>
      <c r="O2711" t="s">
        <v>8312</v>
      </c>
      <c r="P2711">
        <f t="shared" si="171"/>
        <v>164.94</v>
      </c>
      <c r="Q2711" s="15">
        <f t="shared" si="169"/>
        <v>42612.149780092594</v>
      </c>
      <c r="R2711" s="15">
        <f t="shared" si="170"/>
        <v>42647.165972222225</v>
      </c>
      <c r="S2711">
        <f t="shared" si="172"/>
        <v>2016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8272</v>
      </c>
      <c r="O2712" t="s">
        <v>8312</v>
      </c>
      <c r="P2712">
        <f t="shared" si="171"/>
        <v>84.87</v>
      </c>
      <c r="Q2712" s="15">
        <f t="shared" si="169"/>
        <v>41828.229490740741</v>
      </c>
      <c r="R2712" s="15">
        <f t="shared" si="170"/>
        <v>41860.083333333336</v>
      </c>
      <c r="S2712">
        <f t="shared" si="172"/>
        <v>2014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8272</v>
      </c>
      <c r="O2713" t="s">
        <v>8312</v>
      </c>
      <c r="P2713">
        <f t="shared" si="171"/>
        <v>53.95</v>
      </c>
      <c r="Q2713" s="15">
        <f t="shared" si="169"/>
        <v>41780.745254629634</v>
      </c>
      <c r="R2713" s="15">
        <f t="shared" si="170"/>
        <v>41810.917361111111</v>
      </c>
      <c r="S2713">
        <f t="shared" si="172"/>
        <v>2014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8272</v>
      </c>
      <c r="O2714" t="s">
        <v>8312</v>
      </c>
      <c r="P2714">
        <f t="shared" si="171"/>
        <v>50.53</v>
      </c>
      <c r="Q2714" s="15">
        <f t="shared" si="169"/>
        <v>41432.062037037038</v>
      </c>
      <c r="R2714" s="15">
        <f t="shared" si="170"/>
        <v>41468.75</v>
      </c>
      <c r="S2714">
        <f t="shared" si="172"/>
        <v>2013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8272</v>
      </c>
      <c r="O2715" t="s">
        <v>8312</v>
      </c>
      <c r="P2715">
        <f t="shared" si="171"/>
        <v>108</v>
      </c>
      <c r="Q2715" s="15">
        <f t="shared" si="169"/>
        <v>42322.653749999998</v>
      </c>
      <c r="R2715" s="15">
        <f t="shared" si="170"/>
        <v>42362.653749999998</v>
      </c>
      <c r="S2715">
        <f t="shared" si="172"/>
        <v>2015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8272</v>
      </c>
      <c r="O2716" t="s">
        <v>8312</v>
      </c>
      <c r="P2716">
        <f t="shared" si="171"/>
        <v>95.37</v>
      </c>
      <c r="Q2716" s="15">
        <f t="shared" si="169"/>
        <v>42629.655046296291</v>
      </c>
      <c r="R2716" s="15">
        <f t="shared" si="170"/>
        <v>42657.958333333328</v>
      </c>
      <c r="S2716">
        <f t="shared" si="172"/>
        <v>2016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8272</v>
      </c>
      <c r="O2717" t="s">
        <v>8312</v>
      </c>
      <c r="P2717">
        <f t="shared" si="171"/>
        <v>57.63</v>
      </c>
      <c r="Q2717" s="15">
        <f t="shared" si="169"/>
        <v>42387.398472222223</v>
      </c>
      <c r="R2717" s="15">
        <f t="shared" si="170"/>
        <v>42421.398472222223</v>
      </c>
      <c r="S2717">
        <f t="shared" si="172"/>
        <v>2016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8272</v>
      </c>
      <c r="O2718" t="s">
        <v>8312</v>
      </c>
      <c r="P2718">
        <f t="shared" si="171"/>
        <v>64.16</v>
      </c>
      <c r="Q2718" s="15">
        <f t="shared" si="169"/>
        <v>42255.333252314813</v>
      </c>
      <c r="R2718" s="15">
        <f t="shared" si="170"/>
        <v>42285.333252314813</v>
      </c>
      <c r="S2718">
        <f t="shared" si="172"/>
        <v>2015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8272</v>
      </c>
      <c r="O2719" t="s">
        <v>8312</v>
      </c>
      <c r="P2719">
        <f t="shared" si="171"/>
        <v>92.39</v>
      </c>
      <c r="Q2719" s="15">
        <f t="shared" si="169"/>
        <v>41934.914918981485</v>
      </c>
      <c r="R2719" s="15">
        <f t="shared" si="170"/>
        <v>41979.956585648149</v>
      </c>
      <c r="S2719">
        <f t="shared" si="172"/>
        <v>2014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8272</v>
      </c>
      <c r="O2720" t="s">
        <v>8312</v>
      </c>
      <c r="P2720">
        <f t="shared" si="171"/>
        <v>125.98</v>
      </c>
      <c r="Q2720" s="15">
        <f t="shared" si="169"/>
        <v>42465.596585648149</v>
      </c>
      <c r="R2720" s="15">
        <f t="shared" si="170"/>
        <v>42493.958333333328</v>
      </c>
      <c r="S2720">
        <f t="shared" si="172"/>
        <v>2016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8272</v>
      </c>
      <c r="O2721" t="s">
        <v>8312</v>
      </c>
      <c r="P2721">
        <f t="shared" si="171"/>
        <v>94.64</v>
      </c>
      <c r="Q2721" s="15">
        <f t="shared" si="169"/>
        <v>42418.031180555554</v>
      </c>
      <c r="R2721" s="15">
        <f t="shared" si="170"/>
        <v>42477.989513888882</v>
      </c>
      <c r="S2721">
        <f t="shared" si="172"/>
        <v>2016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8272</v>
      </c>
      <c r="O2722" t="s">
        <v>8312</v>
      </c>
      <c r="P2722">
        <f t="shared" si="171"/>
        <v>170.7</v>
      </c>
      <c r="Q2722" s="15">
        <f t="shared" si="169"/>
        <v>42655.465891203698</v>
      </c>
      <c r="R2722" s="15">
        <f t="shared" si="170"/>
        <v>42685.507557870369</v>
      </c>
      <c r="S2722">
        <f t="shared" si="172"/>
        <v>2016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8274</v>
      </c>
      <c r="O2723" t="s">
        <v>8304</v>
      </c>
      <c r="P2723">
        <f t="shared" si="171"/>
        <v>40.76</v>
      </c>
      <c r="Q2723" s="15">
        <f t="shared" si="169"/>
        <v>41493.543958333335</v>
      </c>
      <c r="R2723" s="15">
        <f t="shared" si="170"/>
        <v>41523.791666666664</v>
      </c>
      <c r="S2723">
        <f t="shared" si="172"/>
        <v>2013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8274</v>
      </c>
      <c r="O2724" t="s">
        <v>8304</v>
      </c>
      <c r="P2724">
        <f t="shared" si="171"/>
        <v>68.25</v>
      </c>
      <c r="Q2724" s="15">
        <f t="shared" si="169"/>
        <v>42704.857094907406</v>
      </c>
      <c r="R2724" s="15">
        <f t="shared" si="170"/>
        <v>42764.857094907406</v>
      </c>
      <c r="S2724">
        <f t="shared" si="172"/>
        <v>2016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8274</v>
      </c>
      <c r="O2725" t="s">
        <v>8304</v>
      </c>
      <c r="P2725">
        <f t="shared" si="171"/>
        <v>95.49</v>
      </c>
      <c r="Q2725" s="15">
        <f t="shared" si="169"/>
        <v>41944.83898148148</v>
      </c>
      <c r="R2725" s="15">
        <f t="shared" si="170"/>
        <v>42004.880648148144</v>
      </c>
      <c r="S2725">
        <f t="shared" si="172"/>
        <v>2014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8274</v>
      </c>
      <c r="O2726" t="s">
        <v>8304</v>
      </c>
      <c r="P2726">
        <f t="shared" si="171"/>
        <v>7.19</v>
      </c>
      <c r="Q2726" s="15">
        <f t="shared" si="169"/>
        <v>42199.32707175926</v>
      </c>
      <c r="R2726" s="15">
        <f t="shared" si="170"/>
        <v>42231.32707175926</v>
      </c>
      <c r="S2726">
        <f t="shared" si="172"/>
        <v>2015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8274</v>
      </c>
      <c r="O2727" t="s">
        <v>8304</v>
      </c>
      <c r="P2727">
        <f t="shared" si="171"/>
        <v>511.65</v>
      </c>
      <c r="Q2727" s="15">
        <f t="shared" si="169"/>
        <v>42745.744618055556</v>
      </c>
      <c r="R2727" s="15">
        <f t="shared" si="170"/>
        <v>42795.744618055556</v>
      </c>
      <c r="S2727">
        <f t="shared" si="172"/>
        <v>2017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8274</v>
      </c>
      <c r="O2728" t="s">
        <v>8304</v>
      </c>
      <c r="P2728">
        <f t="shared" si="171"/>
        <v>261.75</v>
      </c>
      <c r="Q2728" s="15">
        <f t="shared" si="169"/>
        <v>42452.579988425925</v>
      </c>
      <c r="R2728" s="15">
        <f t="shared" si="170"/>
        <v>42482.579988425925</v>
      </c>
      <c r="S2728">
        <f t="shared" si="172"/>
        <v>2016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8274</v>
      </c>
      <c r="O2729" t="s">
        <v>8304</v>
      </c>
      <c r="P2729">
        <f t="shared" si="171"/>
        <v>69.760000000000005</v>
      </c>
      <c r="Q2729" s="15">
        <f t="shared" si="169"/>
        <v>42198.676655092597</v>
      </c>
      <c r="R2729" s="15">
        <f t="shared" si="170"/>
        <v>42223.676655092597</v>
      </c>
      <c r="S2729">
        <f t="shared" si="172"/>
        <v>2015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8274</v>
      </c>
      <c r="O2730" t="s">
        <v>8304</v>
      </c>
      <c r="P2730">
        <f t="shared" si="171"/>
        <v>77.23</v>
      </c>
      <c r="Q2730" s="15">
        <f t="shared" si="169"/>
        <v>42333.59993055556</v>
      </c>
      <c r="R2730" s="15">
        <f t="shared" si="170"/>
        <v>42368.59993055556</v>
      </c>
      <c r="S2730">
        <f t="shared" si="172"/>
        <v>2015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8274</v>
      </c>
      <c r="O2731" t="s">
        <v>8304</v>
      </c>
      <c r="P2731">
        <f t="shared" si="171"/>
        <v>340.57</v>
      </c>
      <c r="Q2731" s="15">
        <f t="shared" si="169"/>
        <v>42095.240706018521</v>
      </c>
      <c r="R2731" s="15">
        <f t="shared" si="170"/>
        <v>42125.240706018521</v>
      </c>
      <c r="S2731">
        <f t="shared" si="172"/>
        <v>2015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8274</v>
      </c>
      <c r="O2732" t="s">
        <v>8304</v>
      </c>
      <c r="P2732">
        <f t="shared" si="171"/>
        <v>67.42</v>
      </c>
      <c r="Q2732" s="15">
        <f t="shared" si="169"/>
        <v>41351.541377314818</v>
      </c>
      <c r="R2732" s="15">
        <f t="shared" si="170"/>
        <v>41386.541377314818</v>
      </c>
      <c r="S2732">
        <f t="shared" si="172"/>
        <v>2013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8274</v>
      </c>
      <c r="O2733" t="s">
        <v>8304</v>
      </c>
      <c r="P2733">
        <f t="shared" si="171"/>
        <v>845.7</v>
      </c>
      <c r="Q2733" s="15">
        <f t="shared" si="169"/>
        <v>41872.525717592594</v>
      </c>
      <c r="R2733" s="15">
        <f t="shared" si="170"/>
        <v>41930.166666666664</v>
      </c>
      <c r="S2733">
        <f t="shared" si="172"/>
        <v>2014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8274</v>
      </c>
      <c r="O2734" t="s">
        <v>8304</v>
      </c>
      <c r="P2734">
        <f t="shared" si="171"/>
        <v>97.19</v>
      </c>
      <c r="Q2734" s="15">
        <f t="shared" si="169"/>
        <v>41389.808194444442</v>
      </c>
      <c r="R2734" s="15">
        <f t="shared" si="170"/>
        <v>41422</v>
      </c>
      <c r="S2734">
        <f t="shared" si="172"/>
        <v>2013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8274</v>
      </c>
      <c r="O2735" t="s">
        <v>8304</v>
      </c>
      <c r="P2735">
        <f t="shared" si="171"/>
        <v>451.84</v>
      </c>
      <c r="Q2735" s="15">
        <f t="shared" si="169"/>
        <v>42044.272847222222</v>
      </c>
      <c r="R2735" s="15">
        <f t="shared" si="170"/>
        <v>42104.231180555551</v>
      </c>
      <c r="S2735">
        <f t="shared" si="172"/>
        <v>2015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8274</v>
      </c>
      <c r="O2736" t="s">
        <v>8304</v>
      </c>
      <c r="P2736">
        <f t="shared" si="171"/>
        <v>138.66999999999999</v>
      </c>
      <c r="Q2736" s="15">
        <f t="shared" si="169"/>
        <v>42626.668888888889</v>
      </c>
      <c r="R2736" s="15">
        <f t="shared" si="170"/>
        <v>42656.915972222225</v>
      </c>
      <c r="S2736">
        <f t="shared" si="172"/>
        <v>2016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8274</v>
      </c>
      <c r="O2737" t="s">
        <v>8304</v>
      </c>
      <c r="P2737">
        <f t="shared" si="171"/>
        <v>21.64</v>
      </c>
      <c r="Q2737" s="15">
        <f t="shared" si="169"/>
        <v>41316.120949074073</v>
      </c>
      <c r="R2737" s="15">
        <f t="shared" si="170"/>
        <v>41346.833333333336</v>
      </c>
      <c r="S2737">
        <f t="shared" si="172"/>
        <v>2013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8274</v>
      </c>
      <c r="O2738" t="s">
        <v>8304</v>
      </c>
      <c r="P2738">
        <f t="shared" si="171"/>
        <v>169.52</v>
      </c>
      <c r="Q2738" s="15">
        <f t="shared" si="169"/>
        <v>41722.666354166664</v>
      </c>
      <c r="R2738" s="15">
        <f t="shared" si="170"/>
        <v>41752.666354166664</v>
      </c>
      <c r="S2738">
        <f t="shared" si="172"/>
        <v>2014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8274</v>
      </c>
      <c r="O2739" t="s">
        <v>8304</v>
      </c>
      <c r="P2739">
        <f t="shared" si="171"/>
        <v>161.88</v>
      </c>
      <c r="Q2739" s="15">
        <f t="shared" si="169"/>
        <v>41611.917673611111</v>
      </c>
      <c r="R2739" s="15">
        <f t="shared" si="170"/>
        <v>41654.791666666664</v>
      </c>
      <c r="S2739">
        <f t="shared" si="172"/>
        <v>2013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8274</v>
      </c>
      <c r="O2740" t="s">
        <v>8304</v>
      </c>
      <c r="P2740">
        <f t="shared" si="171"/>
        <v>493.13</v>
      </c>
      <c r="Q2740" s="15">
        <f t="shared" si="169"/>
        <v>42620.143564814818</v>
      </c>
      <c r="R2740" s="15">
        <f t="shared" si="170"/>
        <v>42680.143564814818</v>
      </c>
      <c r="S2740">
        <f t="shared" si="172"/>
        <v>2016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8274</v>
      </c>
      <c r="O2741" t="s">
        <v>8304</v>
      </c>
      <c r="P2741">
        <f t="shared" si="171"/>
        <v>22.12</v>
      </c>
      <c r="Q2741" s="15">
        <f t="shared" si="169"/>
        <v>41719.887928240743</v>
      </c>
      <c r="R2741" s="15">
        <f t="shared" si="170"/>
        <v>41764.887928240743</v>
      </c>
      <c r="S2741">
        <f t="shared" si="172"/>
        <v>2014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8274</v>
      </c>
      <c r="O2742" t="s">
        <v>8304</v>
      </c>
      <c r="P2742">
        <f t="shared" si="171"/>
        <v>18.239999999999998</v>
      </c>
      <c r="Q2742" s="15">
        <f t="shared" si="169"/>
        <v>42045.031851851847</v>
      </c>
      <c r="R2742" s="15">
        <f t="shared" si="170"/>
        <v>42074.99018518519</v>
      </c>
      <c r="S2742">
        <f t="shared" si="172"/>
        <v>2015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8277</v>
      </c>
      <c r="O2743" t="s">
        <v>8313</v>
      </c>
      <c r="P2743">
        <f t="shared" si="171"/>
        <v>8.75</v>
      </c>
      <c r="Q2743" s="15">
        <f t="shared" si="169"/>
        <v>41911.657430555555</v>
      </c>
      <c r="R2743" s="15">
        <f t="shared" si="170"/>
        <v>41932.088194444441</v>
      </c>
      <c r="S2743">
        <f t="shared" si="172"/>
        <v>2014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8277</v>
      </c>
      <c r="O2744" t="s">
        <v>8313</v>
      </c>
      <c r="P2744">
        <f t="shared" si="171"/>
        <v>40.61</v>
      </c>
      <c r="Q2744" s="15">
        <f t="shared" si="169"/>
        <v>41030.719756944447</v>
      </c>
      <c r="R2744" s="15">
        <f t="shared" si="170"/>
        <v>41044.719756944447</v>
      </c>
      <c r="S2744">
        <f t="shared" si="172"/>
        <v>2012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8277</v>
      </c>
      <c r="O2745" t="s">
        <v>8313</v>
      </c>
      <c r="P2745">
        <f t="shared" si="171"/>
        <v>0</v>
      </c>
      <c r="Q2745" s="15">
        <f t="shared" si="169"/>
        <v>42632.328784722224</v>
      </c>
      <c r="R2745" s="15">
        <f t="shared" si="170"/>
        <v>42662.328784722224</v>
      </c>
      <c r="S2745">
        <f t="shared" si="172"/>
        <v>2016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8277</v>
      </c>
      <c r="O2746" t="s">
        <v>8313</v>
      </c>
      <c r="P2746">
        <f t="shared" si="171"/>
        <v>37.950000000000003</v>
      </c>
      <c r="Q2746" s="15">
        <f t="shared" si="169"/>
        <v>40938.062476851854</v>
      </c>
      <c r="R2746" s="15">
        <f t="shared" si="170"/>
        <v>40968.062476851854</v>
      </c>
      <c r="S2746">
        <f t="shared" si="172"/>
        <v>2012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8277</v>
      </c>
      <c r="O2747" t="s">
        <v>8313</v>
      </c>
      <c r="P2747">
        <f t="shared" si="171"/>
        <v>35.729999999999997</v>
      </c>
      <c r="Q2747" s="15">
        <f t="shared" si="169"/>
        <v>41044.988055555557</v>
      </c>
      <c r="R2747" s="15">
        <f t="shared" si="170"/>
        <v>41104.988055555557</v>
      </c>
      <c r="S2747">
        <f t="shared" si="172"/>
        <v>2012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8277</v>
      </c>
      <c r="O2748" t="s">
        <v>8313</v>
      </c>
      <c r="P2748">
        <f t="shared" si="171"/>
        <v>42.16</v>
      </c>
      <c r="Q2748" s="15">
        <f t="shared" si="169"/>
        <v>41850.781377314815</v>
      </c>
      <c r="R2748" s="15">
        <f t="shared" si="170"/>
        <v>41880.781377314815</v>
      </c>
      <c r="S2748">
        <f t="shared" si="172"/>
        <v>2014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8277</v>
      </c>
      <c r="O2749" t="s">
        <v>8313</v>
      </c>
      <c r="P2749">
        <f t="shared" si="171"/>
        <v>35</v>
      </c>
      <c r="Q2749" s="15">
        <f t="shared" si="169"/>
        <v>41044.64811342593</v>
      </c>
      <c r="R2749" s="15">
        <f t="shared" si="170"/>
        <v>41076.131944444445</v>
      </c>
      <c r="S2749">
        <f t="shared" si="172"/>
        <v>2012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8277</v>
      </c>
      <c r="O2750" t="s">
        <v>8313</v>
      </c>
      <c r="P2750">
        <f t="shared" si="171"/>
        <v>13.25</v>
      </c>
      <c r="Q2750" s="15">
        <f t="shared" si="169"/>
        <v>42585.7106712963</v>
      </c>
      <c r="R2750" s="15">
        <f t="shared" si="170"/>
        <v>42615.7106712963</v>
      </c>
      <c r="S2750">
        <f t="shared" si="172"/>
        <v>2016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8277</v>
      </c>
      <c r="O2751" t="s">
        <v>8313</v>
      </c>
      <c r="P2751">
        <f t="shared" si="171"/>
        <v>55</v>
      </c>
      <c r="Q2751" s="15">
        <f t="shared" si="169"/>
        <v>42068.799039351856</v>
      </c>
      <c r="R2751" s="15">
        <f t="shared" si="170"/>
        <v>42098.757372685184</v>
      </c>
      <c r="S2751">
        <f t="shared" si="172"/>
        <v>2015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8277</v>
      </c>
      <c r="O2752" t="s">
        <v>8313</v>
      </c>
      <c r="P2752">
        <f t="shared" si="171"/>
        <v>0</v>
      </c>
      <c r="Q2752" s="15">
        <f t="shared" si="169"/>
        <v>41078.899826388886</v>
      </c>
      <c r="R2752" s="15">
        <f t="shared" si="170"/>
        <v>41090.833333333336</v>
      </c>
      <c r="S2752">
        <f t="shared" si="172"/>
        <v>2012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8277</v>
      </c>
      <c r="O2753" t="s">
        <v>8313</v>
      </c>
      <c r="P2753">
        <f t="shared" si="171"/>
        <v>0</v>
      </c>
      <c r="Q2753" s="15">
        <f t="shared" si="169"/>
        <v>41747.887060185189</v>
      </c>
      <c r="R2753" s="15">
        <f t="shared" si="170"/>
        <v>41807.887060185189</v>
      </c>
      <c r="S2753">
        <f t="shared" si="172"/>
        <v>2014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8277</v>
      </c>
      <c r="O2754" t="s">
        <v>8313</v>
      </c>
      <c r="P2754">
        <f t="shared" si="171"/>
        <v>39.29</v>
      </c>
      <c r="Q2754" s="15">
        <f t="shared" ref="Q2754:Q2817" si="173">(((J2754/60)/60)/24+(DATE(1970,1,1)))</f>
        <v>40855.765092592592</v>
      </c>
      <c r="R2754" s="15">
        <f t="shared" ref="R2754:R2817" si="174">(((I2754/60)/60)/24)+DATE(1970,1,1)</f>
        <v>40895.765092592592</v>
      </c>
      <c r="S2754">
        <f t="shared" si="172"/>
        <v>2011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8277</v>
      </c>
      <c r="O2755" t="s">
        <v>8313</v>
      </c>
      <c r="P2755">
        <f t="shared" ref="P2755:P2818" si="175">IFERROR(ROUND(E2755/L2755,2),0)</f>
        <v>47.5</v>
      </c>
      <c r="Q2755" s="15">
        <f t="shared" si="173"/>
        <v>41117.900729166664</v>
      </c>
      <c r="R2755" s="15">
        <f t="shared" si="174"/>
        <v>41147.900729166664</v>
      </c>
      <c r="S2755">
        <f t="shared" ref="S2755:S2818" si="176">YEAR(Q2755)</f>
        <v>2012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8277</v>
      </c>
      <c r="O2756" t="s">
        <v>8313</v>
      </c>
      <c r="P2756">
        <f t="shared" si="175"/>
        <v>0</v>
      </c>
      <c r="Q2756" s="15">
        <f t="shared" si="173"/>
        <v>41863.636006944449</v>
      </c>
      <c r="R2756" s="15">
        <f t="shared" si="174"/>
        <v>41893.636006944449</v>
      </c>
      <c r="S2756">
        <f t="shared" si="176"/>
        <v>2014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8277</v>
      </c>
      <c r="O2757" t="s">
        <v>8313</v>
      </c>
      <c r="P2757">
        <f t="shared" si="175"/>
        <v>17.329999999999998</v>
      </c>
      <c r="Q2757" s="15">
        <f t="shared" si="173"/>
        <v>42072.790821759263</v>
      </c>
      <c r="R2757" s="15">
        <f t="shared" si="174"/>
        <v>42102.790821759263</v>
      </c>
      <c r="S2757">
        <f t="shared" si="176"/>
        <v>2015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8277</v>
      </c>
      <c r="O2758" t="s">
        <v>8313</v>
      </c>
      <c r="P2758">
        <f t="shared" si="175"/>
        <v>31.76</v>
      </c>
      <c r="Q2758" s="15">
        <f t="shared" si="173"/>
        <v>41620.90047453704</v>
      </c>
      <c r="R2758" s="15">
        <f t="shared" si="174"/>
        <v>41650.90047453704</v>
      </c>
      <c r="S2758">
        <f t="shared" si="176"/>
        <v>2013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8277</v>
      </c>
      <c r="O2759" t="s">
        <v>8313</v>
      </c>
      <c r="P2759">
        <f t="shared" si="175"/>
        <v>5</v>
      </c>
      <c r="Q2759" s="15">
        <f t="shared" si="173"/>
        <v>42573.65662037037</v>
      </c>
      <c r="R2759" s="15">
        <f t="shared" si="174"/>
        <v>42588.65662037037</v>
      </c>
      <c r="S2759">
        <f t="shared" si="176"/>
        <v>2016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8277</v>
      </c>
      <c r="O2760" t="s">
        <v>8313</v>
      </c>
      <c r="P2760">
        <f t="shared" si="175"/>
        <v>39</v>
      </c>
      <c r="Q2760" s="15">
        <f t="shared" si="173"/>
        <v>42639.441932870366</v>
      </c>
      <c r="R2760" s="15">
        <f t="shared" si="174"/>
        <v>42653.441932870366</v>
      </c>
      <c r="S2760">
        <f t="shared" si="176"/>
        <v>2016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8277</v>
      </c>
      <c r="O2761" t="s">
        <v>8313</v>
      </c>
      <c r="P2761">
        <f t="shared" si="175"/>
        <v>52.5</v>
      </c>
      <c r="Q2761" s="15">
        <f t="shared" si="173"/>
        <v>42524.36650462963</v>
      </c>
      <c r="R2761" s="15">
        <f t="shared" si="174"/>
        <v>42567.36650462963</v>
      </c>
      <c r="S2761">
        <f t="shared" si="176"/>
        <v>2016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8277</v>
      </c>
      <c r="O2762" t="s">
        <v>8313</v>
      </c>
      <c r="P2762">
        <f t="shared" si="175"/>
        <v>0</v>
      </c>
      <c r="Q2762" s="15">
        <f t="shared" si="173"/>
        <v>41415.461319444446</v>
      </c>
      <c r="R2762" s="15">
        <f t="shared" si="174"/>
        <v>41445.461319444446</v>
      </c>
      <c r="S2762">
        <f t="shared" si="176"/>
        <v>2013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8277</v>
      </c>
      <c r="O2763" t="s">
        <v>8313</v>
      </c>
      <c r="P2763">
        <f t="shared" si="175"/>
        <v>9</v>
      </c>
      <c r="Q2763" s="15">
        <f t="shared" si="173"/>
        <v>41247.063576388886</v>
      </c>
      <c r="R2763" s="15">
        <f t="shared" si="174"/>
        <v>41277.063576388886</v>
      </c>
      <c r="S2763">
        <f t="shared" si="176"/>
        <v>2012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8277</v>
      </c>
      <c r="O2764" t="s">
        <v>8313</v>
      </c>
      <c r="P2764">
        <f t="shared" si="175"/>
        <v>25</v>
      </c>
      <c r="Q2764" s="15">
        <f t="shared" si="173"/>
        <v>40927.036979166667</v>
      </c>
      <c r="R2764" s="15">
        <f t="shared" si="174"/>
        <v>40986.995312500003</v>
      </c>
      <c r="S2764">
        <f t="shared" si="176"/>
        <v>2012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8277</v>
      </c>
      <c r="O2765" t="s">
        <v>8313</v>
      </c>
      <c r="P2765">
        <f t="shared" si="175"/>
        <v>30</v>
      </c>
      <c r="Q2765" s="15">
        <f t="shared" si="173"/>
        <v>41373.579675925925</v>
      </c>
      <c r="R2765" s="15">
        <f t="shared" si="174"/>
        <v>41418.579675925925</v>
      </c>
      <c r="S2765">
        <f t="shared" si="176"/>
        <v>2013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8277</v>
      </c>
      <c r="O2766" t="s">
        <v>8313</v>
      </c>
      <c r="P2766">
        <f t="shared" si="175"/>
        <v>11.25</v>
      </c>
      <c r="Q2766" s="15">
        <f t="shared" si="173"/>
        <v>41030.292025462964</v>
      </c>
      <c r="R2766" s="15">
        <f t="shared" si="174"/>
        <v>41059.791666666664</v>
      </c>
      <c r="S2766">
        <f t="shared" si="176"/>
        <v>2012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8277</v>
      </c>
      <c r="O2767" t="s">
        <v>8313</v>
      </c>
      <c r="P2767">
        <f t="shared" si="175"/>
        <v>0</v>
      </c>
      <c r="Q2767" s="15">
        <f t="shared" si="173"/>
        <v>41194.579027777778</v>
      </c>
      <c r="R2767" s="15">
        <f t="shared" si="174"/>
        <v>41210.579027777778</v>
      </c>
      <c r="S2767">
        <f t="shared" si="176"/>
        <v>2012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8277</v>
      </c>
      <c r="O2768" t="s">
        <v>8313</v>
      </c>
      <c r="P2768">
        <f t="shared" si="175"/>
        <v>25</v>
      </c>
      <c r="Q2768" s="15">
        <f t="shared" si="173"/>
        <v>40736.668032407404</v>
      </c>
      <c r="R2768" s="15">
        <f t="shared" si="174"/>
        <v>40766.668032407404</v>
      </c>
      <c r="S2768">
        <f t="shared" si="176"/>
        <v>2011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8277</v>
      </c>
      <c r="O2769" t="s">
        <v>8313</v>
      </c>
      <c r="P2769">
        <f t="shared" si="175"/>
        <v>11.33</v>
      </c>
      <c r="Q2769" s="15">
        <f t="shared" si="173"/>
        <v>42172.958912037036</v>
      </c>
      <c r="R2769" s="15">
        <f t="shared" si="174"/>
        <v>42232.958912037036</v>
      </c>
      <c r="S2769">
        <f t="shared" si="176"/>
        <v>2015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8277</v>
      </c>
      <c r="O2770" t="s">
        <v>8313</v>
      </c>
      <c r="P2770">
        <f t="shared" si="175"/>
        <v>29.47</v>
      </c>
      <c r="Q2770" s="15">
        <f t="shared" si="173"/>
        <v>40967.614849537036</v>
      </c>
      <c r="R2770" s="15">
        <f t="shared" si="174"/>
        <v>40997.573182870372</v>
      </c>
      <c r="S2770">
        <f t="shared" si="176"/>
        <v>2012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8277</v>
      </c>
      <c r="O2771" t="s">
        <v>8313</v>
      </c>
      <c r="P2771">
        <f t="shared" si="175"/>
        <v>1</v>
      </c>
      <c r="Q2771" s="15">
        <f t="shared" si="173"/>
        <v>41745.826273148145</v>
      </c>
      <c r="R2771" s="15">
        <f t="shared" si="174"/>
        <v>41795.826273148145</v>
      </c>
      <c r="S2771">
        <f t="shared" si="176"/>
        <v>2014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8277</v>
      </c>
      <c r="O2772" t="s">
        <v>8313</v>
      </c>
      <c r="P2772">
        <f t="shared" si="175"/>
        <v>63.1</v>
      </c>
      <c r="Q2772" s="15">
        <f t="shared" si="173"/>
        <v>41686.705208333333</v>
      </c>
      <c r="R2772" s="15">
        <f t="shared" si="174"/>
        <v>41716.663541666669</v>
      </c>
      <c r="S2772">
        <f t="shared" si="176"/>
        <v>2014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8277</v>
      </c>
      <c r="O2773" t="s">
        <v>8313</v>
      </c>
      <c r="P2773">
        <f t="shared" si="175"/>
        <v>0</v>
      </c>
      <c r="Q2773" s="15">
        <f t="shared" si="173"/>
        <v>41257.531712962962</v>
      </c>
      <c r="R2773" s="15">
        <f t="shared" si="174"/>
        <v>41306.708333333336</v>
      </c>
      <c r="S2773">
        <f t="shared" si="176"/>
        <v>2012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8277</v>
      </c>
      <c r="O2774" t="s">
        <v>8313</v>
      </c>
      <c r="P2774">
        <f t="shared" si="175"/>
        <v>0</v>
      </c>
      <c r="Q2774" s="15">
        <f t="shared" si="173"/>
        <v>41537.869143518517</v>
      </c>
      <c r="R2774" s="15">
        <f t="shared" si="174"/>
        <v>41552.869143518517</v>
      </c>
      <c r="S2774">
        <f t="shared" si="176"/>
        <v>2013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8277</v>
      </c>
      <c r="O2775" t="s">
        <v>8313</v>
      </c>
      <c r="P2775">
        <f t="shared" si="175"/>
        <v>1</v>
      </c>
      <c r="Q2775" s="15">
        <f t="shared" si="173"/>
        <v>42474.86482638889</v>
      </c>
      <c r="R2775" s="15">
        <f t="shared" si="174"/>
        <v>42484.86482638889</v>
      </c>
      <c r="S2775">
        <f t="shared" si="176"/>
        <v>2016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8277</v>
      </c>
      <c r="O2776" t="s">
        <v>8313</v>
      </c>
      <c r="P2776">
        <f t="shared" si="175"/>
        <v>43.85</v>
      </c>
      <c r="Q2776" s="15">
        <f t="shared" si="173"/>
        <v>41311.126481481479</v>
      </c>
      <c r="R2776" s="15">
        <f t="shared" si="174"/>
        <v>41341.126481481479</v>
      </c>
      <c r="S2776">
        <f t="shared" si="176"/>
        <v>2013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8277</v>
      </c>
      <c r="O2777" t="s">
        <v>8313</v>
      </c>
      <c r="P2777">
        <f t="shared" si="175"/>
        <v>75</v>
      </c>
      <c r="Q2777" s="15">
        <f t="shared" si="173"/>
        <v>40863.013356481482</v>
      </c>
      <c r="R2777" s="15">
        <f t="shared" si="174"/>
        <v>40893.013356481482</v>
      </c>
      <c r="S2777">
        <f t="shared" si="176"/>
        <v>2011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8277</v>
      </c>
      <c r="O2778" t="s">
        <v>8313</v>
      </c>
      <c r="P2778">
        <f t="shared" si="175"/>
        <v>45.97</v>
      </c>
      <c r="Q2778" s="15">
        <f t="shared" si="173"/>
        <v>42136.297175925924</v>
      </c>
      <c r="R2778" s="15">
        <f t="shared" si="174"/>
        <v>42167.297175925924</v>
      </c>
      <c r="S2778">
        <f t="shared" si="176"/>
        <v>2015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8277</v>
      </c>
      <c r="O2779" t="s">
        <v>8313</v>
      </c>
      <c r="P2779">
        <f t="shared" si="175"/>
        <v>10</v>
      </c>
      <c r="Q2779" s="15">
        <f t="shared" si="173"/>
        <v>42172.669027777782</v>
      </c>
      <c r="R2779" s="15">
        <f t="shared" si="174"/>
        <v>42202.669027777782</v>
      </c>
      <c r="S2779">
        <f t="shared" si="176"/>
        <v>2015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8277</v>
      </c>
      <c r="O2780" t="s">
        <v>8313</v>
      </c>
      <c r="P2780">
        <f t="shared" si="175"/>
        <v>93.67</v>
      </c>
      <c r="Q2780" s="15">
        <f t="shared" si="173"/>
        <v>41846.978078703702</v>
      </c>
      <c r="R2780" s="15">
        <f t="shared" si="174"/>
        <v>41876.978078703702</v>
      </c>
      <c r="S2780">
        <f t="shared" si="176"/>
        <v>2014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8277</v>
      </c>
      <c r="O2781" t="s">
        <v>8313</v>
      </c>
      <c r="P2781">
        <f t="shared" si="175"/>
        <v>53</v>
      </c>
      <c r="Q2781" s="15">
        <f t="shared" si="173"/>
        <v>42300.585891203707</v>
      </c>
      <c r="R2781" s="15">
        <f t="shared" si="174"/>
        <v>42330.627557870372</v>
      </c>
      <c r="S2781">
        <f t="shared" si="176"/>
        <v>2015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8277</v>
      </c>
      <c r="O2782" t="s">
        <v>8313</v>
      </c>
      <c r="P2782">
        <f t="shared" si="175"/>
        <v>0</v>
      </c>
      <c r="Q2782" s="15">
        <f t="shared" si="173"/>
        <v>42774.447777777779</v>
      </c>
      <c r="R2782" s="15">
        <f t="shared" si="174"/>
        <v>42804.447777777779</v>
      </c>
      <c r="S2782">
        <f t="shared" si="176"/>
        <v>2017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8272</v>
      </c>
      <c r="O2783" t="s">
        <v>8273</v>
      </c>
      <c r="P2783">
        <f t="shared" si="175"/>
        <v>47</v>
      </c>
      <c r="Q2783" s="15">
        <f t="shared" si="173"/>
        <v>42018.94159722222</v>
      </c>
      <c r="R2783" s="15">
        <f t="shared" si="174"/>
        <v>42047.291666666672</v>
      </c>
      <c r="S2783">
        <f t="shared" si="176"/>
        <v>2015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8272</v>
      </c>
      <c r="O2784" t="s">
        <v>8273</v>
      </c>
      <c r="P2784">
        <f t="shared" si="175"/>
        <v>66.67</v>
      </c>
      <c r="Q2784" s="15">
        <f t="shared" si="173"/>
        <v>42026.924976851849</v>
      </c>
      <c r="R2784" s="15">
        <f t="shared" si="174"/>
        <v>42052.207638888889</v>
      </c>
      <c r="S2784">
        <f t="shared" si="176"/>
        <v>2015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8272</v>
      </c>
      <c r="O2785" t="s">
        <v>8273</v>
      </c>
      <c r="P2785">
        <f t="shared" si="175"/>
        <v>18.77</v>
      </c>
      <c r="Q2785" s="15">
        <f t="shared" si="173"/>
        <v>42103.535254629634</v>
      </c>
      <c r="R2785" s="15">
        <f t="shared" si="174"/>
        <v>42117.535254629634</v>
      </c>
      <c r="S2785">
        <f t="shared" si="176"/>
        <v>2015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8272</v>
      </c>
      <c r="O2786" t="s">
        <v>8273</v>
      </c>
      <c r="P2786">
        <f t="shared" si="175"/>
        <v>66.11</v>
      </c>
      <c r="Q2786" s="15">
        <f t="shared" si="173"/>
        <v>41920.787534722222</v>
      </c>
      <c r="R2786" s="15">
        <f t="shared" si="174"/>
        <v>41941.787534722222</v>
      </c>
      <c r="S2786">
        <f t="shared" si="176"/>
        <v>2014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8272</v>
      </c>
      <c r="O2787" t="s">
        <v>8273</v>
      </c>
      <c r="P2787">
        <f t="shared" si="175"/>
        <v>36.86</v>
      </c>
      <c r="Q2787" s="15">
        <f t="shared" si="173"/>
        <v>42558.189432870371</v>
      </c>
      <c r="R2787" s="15">
        <f t="shared" si="174"/>
        <v>42587.875</v>
      </c>
      <c r="S2787">
        <f t="shared" si="176"/>
        <v>2016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8272</v>
      </c>
      <c r="O2788" t="s">
        <v>8273</v>
      </c>
      <c r="P2788">
        <f t="shared" si="175"/>
        <v>39.81</v>
      </c>
      <c r="Q2788" s="15">
        <f t="shared" si="173"/>
        <v>41815.569212962961</v>
      </c>
      <c r="R2788" s="15">
        <f t="shared" si="174"/>
        <v>41829.569212962961</v>
      </c>
      <c r="S2788">
        <f t="shared" si="176"/>
        <v>2014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8272</v>
      </c>
      <c r="O2789" t="s">
        <v>8273</v>
      </c>
      <c r="P2789">
        <f t="shared" si="175"/>
        <v>31.5</v>
      </c>
      <c r="Q2789" s="15">
        <f t="shared" si="173"/>
        <v>41808.198518518519</v>
      </c>
      <c r="R2789" s="15">
        <f t="shared" si="174"/>
        <v>41838.198518518519</v>
      </c>
      <c r="S2789">
        <f t="shared" si="176"/>
        <v>2014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8272</v>
      </c>
      <c r="O2790" t="s">
        <v>8273</v>
      </c>
      <c r="P2790">
        <f t="shared" si="175"/>
        <v>102.5</v>
      </c>
      <c r="Q2790" s="15">
        <f t="shared" si="173"/>
        <v>42550.701886574068</v>
      </c>
      <c r="R2790" s="15">
        <f t="shared" si="174"/>
        <v>42580.701886574068</v>
      </c>
      <c r="S2790">
        <f t="shared" si="176"/>
        <v>2016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8272</v>
      </c>
      <c r="O2791" t="s">
        <v>8273</v>
      </c>
      <c r="P2791">
        <f t="shared" si="175"/>
        <v>126.46</v>
      </c>
      <c r="Q2791" s="15">
        <f t="shared" si="173"/>
        <v>42056.013124999998</v>
      </c>
      <c r="R2791" s="15">
        <f t="shared" si="174"/>
        <v>42075.166666666672</v>
      </c>
      <c r="S2791">
        <f t="shared" si="176"/>
        <v>2015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8272</v>
      </c>
      <c r="O2792" t="s">
        <v>8273</v>
      </c>
      <c r="P2792">
        <f t="shared" si="175"/>
        <v>47.88</v>
      </c>
      <c r="Q2792" s="15">
        <f t="shared" si="173"/>
        <v>42016.938692129625</v>
      </c>
      <c r="R2792" s="15">
        <f t="shared" si="174"/>
        <v>42046.938692129625</v>
      </c>
      <c r="S2792">
        <f t="shared" si="176"/>
        <v>2015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8272</v>
      </c>
      <c r="O2793" t="s">
        <v>8273</v>
      </c>
      <c r="P2793">
        <f t="shared" si="175"/>
        <v>73.209999999999994</v>
      </c>
      <c r="Q2793" s="15">
        <f t="shared" si="173"/>
        <v>42591.899988425925</v>
      </c>
      <c r="R2793" s="15">
        <f t="shared" si="174"/>
        <v>42622.166666666672</v>
      </c>
      <c r="S2793">
        <f t="shared" si="176"/>
        <v>2016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8272</v>
      </c>
      <c r="O2794" t="s">
        <v>8273</v>
      </c>
      <c r="P2794">
        <f t="shared" si="175"/>
        <v>89.67</v>
      </c>
      <c r="Q2794" s="15">
        <f t="shared" si="173"/>
        <v>42183.231006944443</v>
      </c>
      <c r="R2794" s="15">
        <f t="shared" si="174"/>
        <v>42228.231006944443</v>
      </c>
      <c r="S2794">
        <f t="shared" si="176"/>
        <v>2015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8272</v>
      </c>
      <c r="O2795" t="s">
        <v>8273</v>
      </c>
      <c r="P2795">
        <f t="shared" si="175"/>
        <v>151.46</v>
      </c>
      <c r="Q2795" s="15">
        <f t="shared" si="173"/>
        <v>42176.419039351851</v>
      </c>
      <c r="R2795" s="15">
        <f t="shared" si="174"/>
        <v>42206.419039351851</v>
      </c>
      <c r="S2795">
        <f t="shared" si="176"/>
        <v>2015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8272</v>
      </c>
      <c r="O2796" t="s">
        <v>8273</v>
      </c>
      <c r="P2796">
        <f t="shared" si="175"/>
        <v>25</v>
      </c>
      <c r="Q2796" s="15">
        <f t="shared" si="173"/>
        <v>42416.691655092596</v>
      </c>
      <c r="R2796" s="15">
        <f t="shared" si="174"/>
        <v>42432.791666666672</v>
      </c>
      <c r="S2796">
        <f t="shared" si="176"/>
        <v>2016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8272</v>
      </c>
      <c r="O2797" t="s">
        <v>8273</v>
      </c>
      <c r="P2797">
        <f t="shared" si="175"/>
        <v>36.5</v>
      </c>
      <c r="Q2797" s="15">
        <f t="shared" si="173"/>
        <v>41780.525937500002</v>
      </c>
      <c r="R2797" s="15">
        <f t="shared" si="174"/>
        <v>41796.958333333336</v>
      </c>
      <c r="S2797">
        <f t="shared" si="176"/>
        <v>2014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8272</v>
      </c>
      <c r="O2798" t="s">
        <v>8273</v>
      </c>
      <c r="P2798">
        <f t="shared" si="175"/>
        <v>44</v>
      </c>
      <c r="Q2798" s="15">
        <f t="shared" si="173"/>
        <v>41795.528101851851</v>
      </c>
      <c r="R2798" s="15">
        <f t="shared" si="174"/>
        <v>41825.528101851851</v>
      </c>
      <c r="S2798">
        <f t="shared" si="176"/>
        <v>2014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8272</v>
      </c>
      <c r="O2799" t="s">
        <v>8273</v>
      </c>
      <c r="P2799">
        <f t="shared" si="175"/>
        <v>87.36</v>
      </c>
      <c r="Q2799" s="15">
        <f t="shared" si="173"/>
        <v>41798.94027777778</v>
      </c>
      <c r="R2799" s="15">
        <f t="shared" si="174"/>
        <v>41828.94027777778</v>
      </c>
      <c r="S2799">
        <f t="shared" si="176"/>
        <v>2014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8272</v>
      </c>
      <c r="O2800" t="s">
        <v>8273</v>
      </c>
      <c r="P2800">
        <f t="shared" si="175"/>
        <v>36.47</v>
      </c>
      <c r="Q2800" s="15">
        <f t="shared" si="173"/>
        <v>42201.675011574072</v>
      </c>
      <c r="R2800" s="15">
        <f t="shared" si="174"/>
        <v>42216.666666666672</v>
      </c>
      <c r="S2800">
        <f t="shared" si="176"/>
        <v>2015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8272</v>
      </c>
      <c r="O2801" t="s">
        <v>8273</v>
      </c>
      <c r="P2801">
        <f t="shared" si="175"/>
        <v>44.86</v>
      </c>
      <c r="Q2801" s="15">
        <f t="shared" si="173"/>
        <v>42507.264699074076</v>
      </c>
      <c r="R2801" s="15">
        <f t="shared" si="174"/>
        <v>42538.666666666672</v>
      </c>
      <c r="S2801">
        <f t="shared" si="176"/>
        <v>2016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8272</v>
      </c>
      <c r="O2802" t="s">
        <v>8273</v>
      </c>
      <c r="P2802">
        <f t="shared" si="175"/>
        <v>42.9</v>
      </c>
      <c r="Q2802" s="15">
        <f t="shared" si="173"/>
        <v>41948.552847222221</v>
      </c>
      <c r="R2802" s="15">
        <f t="shared" si="174"/>
        <v>42008.552847222221</v>
      </c>
      <c r="S2802">
        <f t="shared" si="176"/>
        <v>2014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8272</v>
      </c>
      <c r="O2803" t="s">
        <v>8273</v>
      </c>
      <c r="P2803">
        <f t="shared" si="175"/>
        <v>51.23</v>
      </c>
      <c r="Q2803" s="15">
        <f t="shared" si="173"/>
        <v>41900.243159722224</v>
      </c>
      <c r="R2803" s="15">
        <f t="shared" si="174"/>
        <v>41922.458333333336</v>
      </c>
      <c r="S2803">
        <f t="shared" si="176"/>
        <v>2014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8272</v>
      </c>
      <c r="O2804" t="s">
        <v>8273</v>
      </c>
      <c r="P2804">
        <f t="shared" si="175"/>
        <v>33.94</v>
      </c>
      <c r="Q2804" s="15">
        <f t="shared" si="173"/>
        <v>42192.64707175926</v>
      </c>
      <c r="R2804" s="15">
        <f t="shared" si="174"/>
        <v>42222.64707175926</v>
      </c>
      <c r="S2804">
        <f t="shared" si="176"/>
        <v>2015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8272</v>
      </c>
      <c r="O2805" t="s">
        <v>8273</v>
      </c>
      <c r="P2805">
        <f t="shared" si="175"/>
        <v>90.74</v>
      </c>
      <c r="Q2805" s="15">
        <f t="shared" si="173"/>
        <v>42158.065694444449</v>
      </c>
      <c r="R2805" s="15">
        <f t="shared" si="174"/>
        <v>42201</v>
      </c>
      <c r="S2805">
        <f t="shared" si="176"/>
        <v>2015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8272</v>
      </c>
      <c r="O2806" t="s">
        <v>8273</v>
      </c>
      <c r="P2806">
        <f t="shared" si="175"/>
        <v>50</v>
      </c>
      <c r="Q2806" s="15">
        <f t="shared" si="173"/>
        <v>41881.453587962962</v>
      </c>
      <c r="R2806" s="15">
        <f t="shared" si="174"/>
        <v>41911.453587962962</v>
      </c>
      <c r="S2806">
        <f t="shared" si="176"/>
        <v>2014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8272</v>
      </c>
      <c r="O2807" t="s">
        <v>8273</v>
      </c>
      <c r="P2807">
        <f t="shared" si="175"/>
        <v>24.44</v>
      </c>
      <c r="Q2807" s="15">
        <f t="shared" si="173"/>
        <v>42213.505474537036</v>
      </c>
      <c r="R2807" s="15">
        <f t="shared" si="174"/>
        <v>42238.505474537036</v>
      </c>
      <c r="S2807">
        <f t="shared" si="176"/>
        <v>2015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8272</v>
      </c>
      <c r="O2808" t="s">
        <v>8273</v>
      </c>
      <c r="P2808">
        <f t="shared" si="175"/>
        <v>44.25</v>
      </c>
      <c r="Q2808" s="15">
        <f t="shared" si="173"/>
        <v>42185.267245370371</v>
      </c>
      <c r="R2808" s="15">
        <f t="shared" si="174"/>
        <v>42221.458333333328</v>
      </c>
      <c r="S2808">
        <f t="shared" si="176"/>
        <v>2015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8272</v>
      </c>
      <c r="O2809" t="s">
        <v>8273</v>
      </c>
      <c r="P2809">
        <f t="shared" si="175"/>
        <v>67.739999999999995</v>
      </c>
      <c r="Q2809" s="15">
        <f t="shared" si="173"/>
        <v>42154.873124999998</v>
      </c>
      <c r="R2809" s="15">
        <f t="shared" si="174"/>
        <v>42184.873124999998</v>
      </c>
      <c r="S2809">
        <f t="shared" si="176"/>
        <v>2015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8272</v>
      </c>
      <c r="O2810" t="s">
        <v>8273</v>
      </c>
      <c r="P2810">
        <f t="shared" si="175"/>
        <v>65.38</v>
      </c>
      <c r="Q2810" s="15">
        <f t="shared" si="173"/>
        <v>42208.84646990741</v>
      </c>
      <c r="R2810" s="15">
        <f t="shared" si="174"/>
        <v>42238.84646990741</v>
      </c>
      <c r="S2810">
        <f t="shared" si="176"/>
        <v>2015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8272</v>
      </c>
      <c r="O2811" t="s">
        <v>8273</v>
      </c>
      <c r="P2811">
        <f t="shared" si="175"/>
        <v>121.9</v>
      </c>
      <c r="Q2811" s="15">
        <f t="shared" si="173"/>
        <v>42451.496817129635</v>
      </c>
      <c r="R2811" s="15">
        <f t="shared" si="174"/>
        <v>42459.610416666663</v>
      </c>
      <c r="S2811">
        <f t="shared" si="176"/>
        <v>2016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8272</v>
      </c>
      <c r="O2812" t="s">
        <v>8273</v>
      </c>
      <c r="P2812">
        <f t="shared" si="175"/>
        <v>47.46</v>
      </c>
      <c r="Q2812" s="15">
        <f t="shared" si="173"/>
        <v>41759.13962962963</v>
      </c>
      <c r="R2812" s="15">
        <f t="shared" si="174"/>
        <v>41791.165972222225</v>
      </c>
      <c r="S2812">
        <f t="shared" si="176"/>
        <v>2014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8272</v>
      </c>
      <c r="O2813" t="s">
        <v>8273</v>
      </c>
      <c r="P2813">
        <f t="shared" si="175"/>
        <v>92.84</v>
      </c>
      <c r="Q2813" s="15">
        <f t="shared" si="173"/>
        <v>42028.496562500004</v>
      </c>
      <c r="R2813" s="15">
        <f t="shared" si="174"/>
        <v>42058.496562500004</v>
      </c>
      <c r="S2813">
        <f t="shared" si="176"/>
        <v>2015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8272</v>
      </c>
      <c r="O2814" t="s">
        <v>8273</v>
      </c>
      <c r="P2814">
        <f t="shared" si="175"/>
        <v>68.25</v>
      </c>
      <c r="Q2814" s="15">
        <f t="shared" si="173"/>
        <v>42054.74418981481</v>
      </c>
      <c r="R2814" s="15">
        <f t="shared" si="174"/>
        <v>42100.166666666672</v>
      </c>
      <c r="S2814">
        <f t="shared" si="176"/>
        <v>2015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8272</v>
      </c>
      <c r="O2815" t="s">
        <v>8273</v>
      </c>
      <c r="P2815">
        <f t="shared" si="175"/>
        <v>37.21</v>
      </c>
      <c r="Q2815" s="15">
        <f t="shared" si="173"/>
        <v>42693.742604166662</v>
      </c>
      <c r="R2815" s="15">
        <f t="shared" si="174"/>
        <v>42718.742604166662</v>
      </c>
      <c r="S2815">
        <f t="shared" si="176"/>
        <v>2016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8272</v>
      </c>
      <c r="O2816" t="s">
        <v>8273</v>
      </c>
      <c r="P2816">
        <f t="shared" si="175"/>
        <v>25.25</v>
      </c>
      <c r="Q2816" s="15">
        <f t="shared" si="173"/>
        <v>42103.399479166663</v>
      </c>
      <c r="R2816" s="15">
        <f t="shared" si="174"/>
        <v>42133.399479166663</v>
      </c>
      <c r="S2816">
        <f t="shared" si="176"/>
        <v>2015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8272</v>
      </c>
      <c r="O2817" t="s">
        <v>8273</v>
      </c>
      <c r="P2817">
        <f t="shared" si="175"/>
        <v>43.21</v>
      </c>
      <c r="Q2817" s="15">
        <f t="shared" si="173"/>
        <v>42559.776724537034</v>
      </c>
      <c r="R2817" s="15">
        <f t="shared" si="174"/>
        <v>42589.776724537034</v>
      </c>
      <c r="S2817">
        <f t="shared" si="176"/>
        <v>2016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8272</v>
      </c>
      <c r="O2818" t="s">
        <v>8273</v>
      </c>
      <c r="P2818">
        <f t="shared" si="175"/>
        <v>25.13</v>
      </c>
      <c r="Q2818" s="15">
        <f t="shared" ref="Q2818:Q2881" si="177">(((J2818/60)/60)/24+(DATE(1970,1,1)))</f>
        <v>42188.467499999999</v>
      </c>
      <c r="R2818" s="15">
        <f t="shared" ref="R2818:R2881" si="178">(((I2818/60)/60)/24)+DATE(1970,1,1)</f>
        <v>42218.666666666672</v>
      </c>
      <c r="S2818">
        <f t="shared" si="176"/>
        <v>2015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8272</v>
      </c>
      <c r="O2819" t="s">
        <v>8273</v>
      </c>
      <c r="P2819">
        <f t="shared" ref="P2819:P2882" si="179">IFERROR(ROUND(E2819/L2819,2),0)</f>
        <v>23.64</v>
      </c>
      <c r="Q2819" s="15">
        <f t="shared" si="177"/>
        <v>42023.634976851856</v>
      </c>
      <c r="R2819" s="15">
        <f t="shared" si="178"/>
        <v>42063.634976851856</v>
      </c>
      <c r="S2819">
        <f t="shared" ref="S2819:S2882" si="180">YEAR(Q2819)</f>
        <v>2015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8272</v>
      </c>
      <c r="O2820" t="s">
        <v>8273</v>
      </c>
      <c r="P2820">
        <f t="shared" si="179"/>
        <v>103.95</v>
      </c>
      <c r="Q2820" s="15">
        <f t="shared" si="177"/>
        <v>42250.598217592589</v>
      </c>
      <c r="R2820" s="15">
        <f t="shared" si="178"/>
        <v>42270.598217592589</v>
      </c>
      <c r="S2820">
        <f t="shared" si="180"/>
        <v>2015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8272</v>
      </c>
      <c r="O2821" t="s">
        <v>8273</v>
      </c>
      <c r="P2821">
        <f t="shared" si="179"/>
        <v>50.38</v>
      </c>
      <c r="Q2821" s="15">
        <f t="shared" si="177"/>
        <v>42139.525567129633</v>
      </c>
      <c r="R2821" s="15">
        <f t="shared" si="178"/>
        <v>42169.525567129633</v>
      </c>
      <c r="S2821">
        <f t="shared" si="180"/>
        <v>2015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8272</v>
      </c>
      <c r="O2822" t="s">
        <v>8273</v>
      </c>
      <c r="P2822">
        <f t="shared" si="179"/>
        <v>13.6</v>
      </c>
      <c r="Q2822" s="15">
        <f t="shared" si="177"/>
        <v>42401.610983796301</v>
      </c>
      <c r="R2822" s="15">
        <f t="shared" si="178"/>
        <v>42426</v>
      </c>
      <c r="S2822">
        <f t="shared" si="180"/>
        <v>2016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8272</v>
      </c>
      <c r="O2823" t="s">
        <v>8273</v>
      </c>
      <c r="P2823">
        <f t="shared" si="179"/>
        <v>28.57</v>
      </c>
      <c r="Q2823" s="15">
        <f t="shared" si="177"/>
        <v>41875.922858796301</v>
      </c>
      <c r="R2823" s="15">
        <f t="shared" si="178"/>
        <v>41905.922858796301</v>
      </c>
      <c r="S2823">
        <f t="shared" si="180"/>
        <v>2014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8272</v>
      </c>
      <c r="O2824" t="s">
        <v>8273</v>
      </c>
      <c r="P2824">
        <f t="shared" si="179"/>
        <v>63.83</v>
      </c>
      <c r="Q2824" s="15">
        <f t="shared" si="177"/>
        <v>42060.683935185181</v>
      </c>
      <c r="R2824" s="15">
        <f t="shared" si="178"/>
        <v>42090.642268518524</v>
      </c>
      <c r="S2824">
        <f t="shared" si="180"/>
        <v>2015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8272</v>
      </c>
      <c r="O2825" t="s">
        <v>8273</v>
      </c>
      <c r="P2825">
        <f t="shared" si="179"/>
        <v>8.86</v>
      </c>
      <c r="Q2825" s="15">
        <f t="shared" si="177"/>
        <v>42067.011643518519</v>
      </c>
      <c r="R2825" s="15">
        <f t="shared" si="178"/>
        <v>42094.957638888889</v>
      </c>
      <c r="S2825">
        <f t="shared" si="180"/>
        <v>2015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8272</v>
      </c>
      <c r="O2826" t="s">
        <v>8273</v>
      </c>
      <c r="P2826">
        <f t="shared" si="179"/>
        <v>50.67</v>
      </c>
      <c r="Q2826" s="15">
        <f t="shared" si="177"/>
        <v>42136.270787037036</v>
      </c>
      <c r="R2826" s="15">
        <f t="shared" si="178"/>
        <v>42168.071527777778</v>
      </c>
      <c r="S2826">
        <f t="shared" si="180"/>
        <v>2015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8272</v>
      </c>
      <c r="O2827" t="s">
        <v>8273</v>
      </c>
      <c r="P2827">
        <f t="shared" si="179"/>
        <v>60.78</v>
      </c>
      <c r="Q2827" s="15">
        <f t="shared" si="177"/>
        <v>42312.792662037042</v>
      </c>
      <c r="R2827" s="15">
        <f t="shared" si="178"/>
        <v>42342.792662037042</v>
      </c>
      <c r="S2827">
        <f t="shared" si="180"/>
        <v>2015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8272</v>
      </c>
      <c r="O2828" t="s">
        <v>8273</v>
      </c>
      <c r="P2828">
        <f t="shared" si="179"/>
        <v>113.42</v>
      </c>
      <c r="Q2828" s="15">
        <f t="shared" si="177"/>
        <v>42171.034861111111</v>
      </c>
      <c r="R2828" s="15">
        <f t="shared" si="178"/>
        <v>42195.291666666672</v>
      </c>
      <c r="S2828">
        <f t="shared" si="180"/>
        <v>2015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8272</v>
      </c>
      <c r="O2829" t="s">
        <v>8273</v>
      </c>
      <c r="P2829">
        <f t="shared" si="179"/>
        <v>104.57</v>
      </c>
      <c r="Q2829" s="15">
        <f t="shared" si="177"/>
        <v>42494.683634259258</v>
      </c>
      <c r="R2829" s="15">
        <f t="shared" si="178"/>
        <v>42524.6875</v>
      </c>
      <c r="S2829">
        <f t="shared" si="180"/>
        <v>2016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8272</v>
      </c>
      <c r="O2830" t="s">
        <v>8273</v>
      </c>
      <c r="P2830">
        <f t="shared" si="179"/>
        <v>98.31</v>
      </c>
      <c r="Q2830" s="15">
        <f t="shared" si="177"/>
        <v>42254.264687499999</v>
      </c>
      <c r="R2830" s="15">
        <f t="shared" si="178"/>
        <v>42279.958333333328</v>
      </c>
      <c r="S2830">
        <f t="shared" si="180"/>
        <v>2015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8272</v>
      </c>
      <c r="O2831" t="s">
        <v>8273</v>
      </c>
      <c r="P2831">
        <f t="shared" si="179"/>
        <v>35.04</v>
      </c>
      <c r="Q2831" s="15">
        <f t="shared" si="177"/>
        <v>42495.434236111112</v>
      </c>
      <c r="R2831" s="15">
        <f t="shared" si="178"/>
        <v>42523.434236111112</v>
      </c>
      <c r="S2831">
        <f t="shared" si="180"/>
        <v>2016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8272</v>
      </c>
      <c r="O2832" t="s">
        <v>8273</v>
      </c>
      <c r="P2832">
        <f t="shared" si="179"/>
        <v>272.73</v>
      </c>
      <c r="Q2832" s="15">
        <f t="shared" si="177"/>
        <v>41758.839675925927</v>
      </c>
      <c r="R2832" s="15">
        <f t="shared" si="178"/>
        <v>41771.165972222225</v>
      </c>
      <c r="S2832">
        <f t="shared" si="180"/>
        <v>2014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8272</v>
      </c>
      <c r="O2833" t="s">
        <v>8273</v>
      </c>
      <c r="P2833">
        <f t="shared" si="179"/>
        <v>63.85</v>
      </c>
      <c r="Q2833" s="15">
        <f t="shared" si="177"/>
        <v>42171.824884259258</v>
      </c>
      <c r="R2833" s="15">
        <f t="shared" si="178"/>
        <v>42201.824884259258</v>
      </c>
      <c r="S2833">
        <f t="shared" si="180"/>
        <v>2015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8272</v>
      </c>
      <c r="O2834" t="s">
        <v>8273</v>
      </c>
      <c r="P2834">
        <f t="shared" si="179"/>
        <v>30.19</v>
      </c>
      <c r="Q2834" s="15">
        <f t="shared" si="177"/>
        <v>41938.709421296298</v>
      </c>
      <c r="R2834" s="15">
        <f t="shared" si="178"/>
        <v>41966.916666666672</v>
      </c>
      <c r="S2834">
        <f t="shared" si="180"/>
        <v>2014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8272</v>
      </c>
      <c r="O2835" t="s">
        <v>8273</v>
      </c>
      <c r="P2835">
        <f t="shared" si="179"/>
        <v>83.51</v>
      </c>
      <c r="Q2835" s="15">
        <f t="shared" si="177"/>
        <v>42268.127696759257</v>
      </c>
      <c r="R2835" s="15">
        <f t="shared" si="178"/>
        <v>42288.083333333328</v>
      </c>
      <c r="S2835">
        <f t="shared" si="180"/>
        <v>2015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8272</v>
      </c>
      <c r="O2836" t="s">
        <v>8273</v>
      </c>
      <c r="P2836">
        <f t="shared" si="179"/>
        <v>64.760000000000005</v>
      </c>
      <c r="Q2836" s="15">
        <f t="shared" si="177"/>
        <v>42019.959837962961</v>
      </c>
      <c r="R2836" s="15">
        <f t="shared" si="178"/>
        <v>42034.959837962961</v>
      </c>
      <c r="S2836">
        <f t="shared" si="180"/>
        <v>2015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8272</v>
      </c>
      <c r="O2837" t="s">
        <v>8273</v>
      </c>
      <c r="P2837">
        <f t="shared" si="179"/>
        <v>20.12</v>
      </c>
      <c r="Q2837" s="15">
        <f t="shared" si="177"/>
        <v>42313.703900462962</v>
      </c>
      <c r="R2837" s="15">
        <f t="shared" si="178"/>
        <v>42343</v>
      </c>
      <c r="S2837">
        <f t="shared" si="180"/>
        <v>2015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8272</v>
      </c>
      <c r="O2838" t="s">
        <v>8273</v>
      </c>
      <c r="P2838">
        <f t="shared" si="179"/>
        <v>44.09</v>
      </c>
      <c r="Q2838" s="15">
        <f t="shared" si="177"/>
        <v>42746.261782407411</v>
      </c>
      <c r="R2838" s="15">
        <f t="shared" si="178"/>
        <v>42784.207638888889</v>
      </c>
      <c r="S2838">
        <f t="shared" si="180"/>
        <v>2017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8272</v>
      </c>
      <c r="O2839" t="s">
        <v>8273</v>
      </c>
      <c r="P2839">
        <f t="shared" si="179"/>
        <v>40.479999999999997</v>
      </c>
      <c r="Q2839" s="15">
        <f t="shared" si="177"/>
        <v>42307.908379629633</v>
      </c>
      <c r="R2839" s="15">
        <f t="shared" si="178"/>
        <v>42347.950046296297</v>
      </c>
      <c r="S2839">
        <f t="shared" si="180"/>
        <v>2015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8272</v>
      </c>
      <c r="O2840" t="s">
        <v>8273</v>
      </c>
      <c r="P2840">
        <f t="shared" si="179"/>
        <v>44.54</v>
      </c>
      <c r="Q2840" s="15">
        <f t="shared" si="177"/>
        <v>41842.607592592591</v>
      </c>
      <c r="R2840" s="15">
        <f t="shared" si="178"/>
        <v>41864.916666666664</v>
      </c>
      <c r="S2840">
        <f t="shared" si="180"/>
        <v>2014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8272</v>
      </c>
      <c r="O2841" t="s">
        <v>8273</v>
      </c>
      <c r="P2841">
        <f t="shared" si="179"/>
        <v>125.81</v>
      </c>
      <c r="Q2841" s="15">
        <f t="shared" si="177"/>
        <v>41853.240208333329</v>
      </c>
      <c r="R2841" s="15">
        <f t="shared" si="178"/>
        <v>41876.207638888889</v>
      </c>
      <c r="S2841">
        <f t="shared" si="180"/>
        <v>2014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8272</v>
      </c>
      <c r="O2842" t="s">
        <v>8273</v>
      </c>
      <c r="P2842">
        <f t="shared" si="179"/>
        <v>19.7</v>
      </c>
      <c r="Q2842" s="15">
        <f t="shared" si="177"/>
        <v>42060.035636574074</v>
      </c>
      <c r="R2842" s="15">
        <f t="shared" si="178"/>
        <v>42081.708333333328</v>
      </c>
      <c r="S2842">
        <f t="shared" si="180"/>
        <v>2015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8272</v>
      </c>
      <c r="O2843" t="s">
        <v>8273</v>
      </c>
      <c r="P2843">
        <f t="shared" si="179"/>
        <v>10</v>
      </c>
      <c r="Q2843" s="15">
        <f t="shared" si="177"/>
        <v>42291.739548611105</v>
      </c>
      <c r="R2843" s="15">
        <f t="shared" si="178"/>
        <v>42351.781215277777</v>
      </c>
      <c r="S2843">
        <f t="shared" si="180"/>
        <v>2015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8272</v>
      </c>
      <c r="O2844" t="s">
        <v>8273</v>
      </c>
      <c r="P2844">
        <f t="shared" si="179"/>
        <v>0</v>
      </c>
      <c r="Q2844" s="15">
        <f t="shared" si="177"/>
        <v>41784.952488425923</v>
      </c>
      <c r="R2844" s="15">
        <f t="shared" si="178"/>
        <v>41811.458333333336</v>
      </c>
      <c r="S2844">
        <f t="shared" si="180"/>
        <v>2014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8272</v>
      </c>
      <c r="O2845" t="s">
        <v>8273</v>
      </c>
      <c r="P2845">
        <f t="shared" si="179"/>
        <v>0</v>
      </c>
      <c r="Q2845" s="15">
        <f t="shared" si="177"/>
        <v>42492.737847222219</v>
      </c>
      <c r="R2845" s="15">
        <f t="shared" si="178"/>
        <v>42534.166666666672</v>
      </c>
      <c r="S2845">
        <f t="shared" si="180"/>
        <v>2016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8272</v>
      </c>
      <c r="O2846" t="s">
        <v>8273</v>
      </c>
      <c r="P2846">
        <f t="shared" si="179"/>
        <v>30</v>
      </c>
      <c r="Q2846" s="15">
        <f t="shared" si="177"/>
        <v>42709.546064814815</v>
      </c>
      <c r="R2846" s="15">
        <f t="shared" si="178"/>
        <v>42739.546064814815</v>
      </c>
      <c r="S2846">
        <f t="shared" si="180"/>
        <v>2016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8272</v>
      </c>
      <c r="O2847" t="s">
        <v>8273</v>
      </c>
      <c r="P2847">
        <f t="shared" si="179"/>
        <v>60.67</v>
      </c>
      <c r="Q2847" s="15">
        <f t="shared" si="177"/>
        <v>42103.016585648147</v>
      </c>
      <c r="R2847" s="15">
        <f t="shared" si="178"/>
        <v>42163.016585648147</v>
      </c>
      <c r="S2847">
        <f t="shared" si="180"/>
        <v>2015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8272</v>
      </c>
      <c r="O2848" t="s">
        <v>8273</v>
      </c>
      <c r="P2848">
        <f t="shared" si="179"/>
        <v>0</v>
      </c>
      <c r="Q2848" s="15">
        <f t="shared" si="177"/>
        <v>42108.692060185189</v>
      </c>
      <c r="R2848" s="15">
        <f t="shared" si="178"/>
        <v>42153.692060185189</v>
      </c>
      <c r="S2848">
        <f t="shared" si="180"/>
        <v>2015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8272</v>
      </c>
      <c r="O2849" t="s">
        <v>8273</v>
      </c>
      <c r="P2849">
        <f t="shared" si="179"/>
        <v>0</v>
      </c>
      <c r="Q2849" s="15">
        <f t="shared" si="177"/>
        <v>42453.806307870371</v>
      </c>
      <c r="R2849" s="15">
        <f t="shared" si="178"/>
        <v>42513.806307870371</v>
      </c>
      <c r="S2849">
        <f t="shared" si="180"/>
        <v>2016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8272</v>
      </c>
      <c r="O2850" t="s">
        <v>8273</v>
      </c>
      <c r="P2850">
        <f t="shared" si="179"/>
        <v>23.33</v>
      </c>
      <c r="Q2850" s="15">
        <f t="shared" si="177"/>
        <v>42123.648831018523</v>
      </c>
      <c r="R2850" s="15">
        <f t="shared" si="178"/>
        <v>42153.648831018523</v>
      </c>
      <c r="S2850">
        <f t="shared" si="180"/>
        <v>2015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8272</v>
      </c>
      <c r="O2851" t="s">
        <v>8273</v>
      </c>
      <c r="P2851">
        <f t="shared" si="179"/>
        <v>5</v>
      </c>
      <c r="Q2851" s="15">
        <f t="shared" si="177"/>
        <v>42453.428240740745</v>
      </c>
      <c r="R2851" s="15">
        <f t="shared" si="178"/>
        <v>42483.428240740745</v>
      </c>
      <c r="S2851">
        <f t="shared" si="180"/>
        <v>2016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8272</v>
      </c>
      <c r="O2852" t="s">
        <v>8273</v>
      </c>
      <c r="P2852">
        <f t="shared" si="179"/>
        <v>23.92</v>
      </c>
      <c r="Q2852" s="15">
        <f t="shared" si="177"/>
        <v>41858.007071759261</v>
      </c>
      <c r="R2852" s="15">
        <f t="shared" si="178"/>
        <v>41888.007071759261</v>
      </c>
      <c r="S2852">
        <f t="shared" si="180"/>
        <v>2014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8272</v>
      </c>
      <c r="O2853" t="s">
        <v>8273</v>
      </c>
      <c r="P2853">
        <f t="shared" si="179"/>
        <v>0</v>
      </c>
      <c r="Q2853" s="15">
        <f t="shared" si="177"/>
        <v>42390.002650462964</v>
      </c>
      <c r="R2853" s="15">
        <f t="shared" si="178"/>
        <v>42398.970138888893</v>
      </c>
      <c r="S2853">
        <f t="shared" si="180"/>
        <v>2016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8272</v>
      </c>
      <c r="O2854" t="s">
        <v>8273</v>
      </c>
      <c r="P2854">
        <f t="shared" si="179"/>
        <v>15.83</v>
      </c>
      <c r="Q2854" s="15">
        <f t="shared" si="177"/>
        <v>41781.045173611114</v>
      </c>
      <c r="R2854" s="15">
        <f t="shared" si="178"/>
        <v>41811.045173611114</v>
      </c>
      <c r="S2854">
        <f t="shared" si="180"/>
        <v>2014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8272</v>
      </c>
      <c r="O2855" t="s">
        <v>8273</v>
      </c>
      <c r="P2855">
        <f t="shared" si="179"/>
        <v>0</v>
      </c>
      <c r="Q2855" s="15">
        <f t="shared" si="177"/>
        <v>41836.190937499996</v>
      </c>
      <c r="R2855" s="15">
        <f t="shared" si="178"/>
        <v>41896.190937499996</v>
      </c>
      <c r="S2855">
        <f t="shared" si="180"/>
        <v>2014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8272</v>
      </c>
      <c r="O2856" t="s">
        <v>8273</v>
      </c>
      <c r="P2856">
        <f t="shared" si="179"/>
        <v>29.79</v>
      </c>
      <c r="Q2856" s="15">
        <f t="shared" si="177"/>
        <v>42111.71665509259</v>
      </c>
      <c r="R2856" s="15">
        <f t="shared" si="178"/>
        <v>42131.71665509259</v>
      </c>
      <c r="S2856">
        <f t="shared" si="180"/>
        <v>2015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8272</v>
      </c>
      <c r="O2857" t="s">
        <v>8273</v>
      </c>
      <c r="P2857">
        <f t="shared" si="179"/>
        <v>60</v>
      </c>
      <c r="Q2857" s="15">
        <f t="shared" si="177"/>
        <v>42370.007766203707</v>
      </c>
      <c r="R2857" s="15">
        <f t="shared" si="178"/>
        <v>42398.981944444444</v>
      </c>
      <c r="S2857">
        <f t="shared" si="180"/>
        <v>2016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8272</v>
      </c>
      <c r="O2858" t="s">
        <v>8273</v>
      </c>
      <c r="P2858">
        <f t="shared" si="179"/>
        <v>24.33</v>
      </c>
      <c r="Q2858" s="15">
        <f t="shared" si="177"/>
        <v>42165.037581018521</v>
      </c>
      <c r="R2858" s="15">
        <f t="shared" si="178"/>
        <v>42224.898611111115</v>
      </c>
      <c r="S2858">
        <f t="shared" si="180"/>
        <v>2015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8272</v>
      </c>
      <c r="O2859" t="s">
        <v>8273</v>
      </c>
      <c r="P2859">
        <f t="shared" si="179"/>
        <v>500</v>
      </c>
      <c r="Q2859" s="15">
        <f t="shared" si="177"/>
        <v>42726.920081018514</v>
      </c>
      <c r="R2859" s="15">
        <f t="shared" si="178"/>
        <v>42786.75</v>
      </c>
      <c r="S2859">
        <f t="shared" si="180"/>
        <v>2016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8272</v>
      </c>
      <c r="O2860" t="s">
        <v>8273</v>
      </c>
      <c r="P2860">
        <f t="shared" si="179"/>
        <v>0</v>
      </c>
      <c r="Q2860" s="15">
        <f t="shared" si="177"/>
        <v>41954.545081018514</v>
      </c>
      <c r="R2860" s="15">
        <f t="shared" si="178"/>
        <v>41978.477777777778</v>
      </c>
      <c r="S2860">
        <f t="shared" si="180"/>
        <v>2014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8272</v>
      </c>
      <c r="O2861" t="s">
        <v>8273</v>
      </c>
      <c r="P2861">
        <f t="shared" si="179"/>
        <v>35</v>
      </c>
      <c r="Q2861" s="15">
        <f t="shared" si="177"/>
        <v>42233.362314814818</v>
      </c>
      <c r="R2861" s="15">
        <f t="shared" si="178"/>
        <v>42293.362314814818</v>
      </c>
      <c r="S2861">
        <f t="shared" si="180"/>
        <v>2015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8272</v>
      </c>
      <c r="O2862" t="s">
        <v>8273</v>
      </c>
      <c r="P2862">
        <f t="shared" si="179"/>
        <v>29.56</v>
      </c>
      <c r="Q2862" s="15">
        <f t="shared" si="177"/>
        <v>42480.800648148142</v>
      </c>
      <c r="R2862" s="15">
        <f t="shared" si="178"/>
        <v>42540.800648148142</v>
      </c>
      <c r="S2862">
        <f t="shared" si="180"/>
        <v>2016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8272</v>
      </c>
      <c r="O2863" t="s">
        <v>8273</v>
      </c>
      <c r="P2863">
        <f t="shared" si="179"/>
        <v>26.67</v>
      </c>
      <c r="Q2863" s="15">
        <f t="shared" si="177"/>
        <v>42257.590833333335</v>
      </c>
      <c r="R2863" s="15">
        <f t="shared" si="178"/>
        <v>42271.590833333335</v>
      </c>
      <c r="S2863">
        <f t="shared" si="180"/>
        <v>2015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8272</v>
      </c>
      <c r="O2864" t="s">
        <v>8273</v>
      </c>
      <c r="P2864">
        <f t="shared" si="179"/>
        <v>18.329999999999998</v>
      </c>
      <c r="Q2864" s="15">
        <f t="shared" si="177"/>
        <v>41784.789687500001</v>
      </c>
      <c r="R2864" s="15">
        <f t="shared" si="178"/>
        <v>41814.789687500001</v>
      </c>
      <c r="S2864">
        <f t="shared" si="180"/>
        <v>2014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8272</v>
      </c>
      <c r="O2865" t="s">
        <v>8273</v>
      </c>
      <c r="P2865">
        <f t="shared" si="179"/>
        <v>20</v>
      </c>
      <c r="Q2865" s="15">
        <f t="shared" si="177"/>
        <v>41831.675034722226</v>
      </c>
      <c r="R2865" s="15">
        <f t="shared" si="178"/>
        <v>41891.675034722226</v>
      </c>
      <c r="S2865">
        <f t="shared" si="180"/>
        <v>2014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8272</v>
      </c>
      <c r="O2866" t="s">
        <v>8273</v>
      </c>
      <c r="P2866">
        <f t="shared" si="179"/>
        <v>13.33</v>
      </c>
      <c r="Q2866" s="15">
        <f t="shared" si="177"/>
        <v>42172.613506944443</v>
      </c>
      <c r="R2866" s="15">
        <f t="shared" si="178"/>
        <v>42202.554166666669</v>
      </c>
      <c r="S2866">
        <f t="shared" si="180"/>
        <v>2015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8272</v>
      </c>
      <c r="O2867" t="s">
        <v>8273</v>
      </c>
      <c r="P2867">
        <f t="shared" si="179"/>
        <v>0</v>
      </c>
      <c r="Q2867" s="15">
        <f t="shared" si="177"/>
        <v>41950.114108796297</v>
      </c>
      <c r="R2867" s="15">
        <f t="shared" si="178"/>
        <v>42010.114108796297</v>
      </c>
      <c r="S2867">
        <f t="shared" si="180"/>
        <v>2014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8272</v>
      </c>
      <c r="O2868" t="s">
        <v>8273</v>
      </c>
      <c r="P2868">
        <f t="shared" si="179"/>
        <v>22.5</v>
      </c>
      <c r="Q2868" s="15">
        <f t="shared" si="177"/>
        <v>42627.955104166671</v>
      </c>
      <c r="R2868" s="15">
        <f t="shared" si="178"/>
        <v>42657.916666666672</v>
      </c>
      <c r="S2868">
        <f t="shared" si="180"/>
        <v>2016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8272</v>
      </c>
      <c r="O2869" t="s">
        <v>8273</v>
      </c>
      <c r="P2869">
        <f t="shared" si="179"/>
        <v>50.4</v>
      </c>
      <c r="Q2869" s="15">
        <f t="shared" si="177"/>
        <v>42531.195277777777</v>
      </c>
      <c r="R2869" s="15">
        <f t="shared" si="178"/>
        <v>42555.166666666672</v>
      </c>
      <c r="S2869">
        <f t="shared" si="180"/>
        <v>2016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8272</v>
      </c>
      <c r="O2870" t="s">
        <v>8273</v>
      </c>
      <c r="P2870">
        <f t="shared" si="179"/>
        <v>105.03</v>
      </c>
      <c r="Q2870" s="15">
        <f t="shared" si="177"/>
        <v>42618.827013888891</v>
      </c>
      <c r="R2870" s="15">
        <f t="shared" si="178"/>
        <v>42648.827013888891</v>
      </c>
      <c r="S2870">
        <f t="shared" si="180"/>
        <v>2016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8272</v>
      </c>
      <c r="O2871" t="s">
        <v>8273</v>
      </c>
      <c r="P2871">
        <f t="shared" si="179"/>
        <v>35.4</v>
      </c>
      <c r="Q2871" s="15">
        <f t="shared" si="177"/>
        <v>42540.593530092592</v>
      </c>
      <c r="R2871" s="15">
        <f t="shared" si="178"/>
        <v>42570.593530092592</v>
      </c>
      <c r="S2871">
        <f t="shared" si="180"/>
        <v>2016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8272</v>
      </c>
      <c r="O2872" t="s">
        <v>8273</v>
      </c>
      <c r="P2872">
        <f t="shared" si="179"/>
        <v>83.33</v>
      </c>
      <c r="Q2872" s="15">
        <f t="shared" si="177"/>
        <v>41746.189409722225</v>
      </c>
      <c r="R2872" s="15">
        <f t="shared" si="178"/>
        <v>41776.189409722225</v>
      </c>
      <c r="S2872">
        <f t="shared" si="180"/>
        <v>2014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8272</v>
      </c>
      <c r="O2873" t="s">
        <v>8273</v>
      </c>
      <c r="P2873">
        <f t="shared" si="179"/>
        <v>35.92</v>
      </c>
      <c r="Q2873" s="15">
        <f t="shared" si="177"/>
        <v>41974.738576388889</v>
      </c>
      <c r="R2873" s="15">
        <f t="shared" si="178"/>
        <v>41994.738576388889</v>
      </c>
      <c r="S2873">
        <f t="shared" si="180"/>
        <v>2014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8272</v>
      </c>
      <c r="O2874" t="s">
        <v>8273</v>
      </c>
      <c r="P2874">
        <f t="shared" si="179"/>
        <v>0</v>
      </c>
      <c r="Q2874" s="15">
        <f t="shared" si="177"/>
        <v>42115.11618055556</v>
      </c>
      <c r="R2874" s="15">
        <f t="shared" si="178"/>
        <v>42175.11618055556</v>
      </c>
      <c r="S2874">
        <f t="shared" si="180"/>
        <v>2015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8272</v>
      </c>
      <c r="O2875" t="s">
        <v>8273</v>
      </c>
      <c r="P2875">
        <f t="shared" si="179"/>
        <v>119.13</v>
      </c>
      <c r="Q2875" s="15">
        <f t="shared" si="177"/>
        <v>42002.817488425921</v>
      </c>
      <c r="R2875" s="15">
        <f t="shared" si="178"/>
        <v>42032.817488425921</v>
      </c>
      <c r="S2875">
        <f t="shared" si="180"/>
        <v>2014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8272</v>
      </c>
      <c r="O2876" t="s">
        <v>8273</v>
      </c>
      <c r="P2876">
        <f t="shared" si="179"/>
        <v>90.33</v>
      </c>
      <c r="Q2876" s="15">
        <f t="shared" si="177"/>
        <v>42722.84474537037</v>
      </c>
      <c r="R2876" s="15">
        <f t="shared" si="178"/>
        <v>42752.84474537037</v>
      </c>
      <c r="S2876">
        <f t="shared" si="180"/>
        <v>2016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8272</v>
      </c>
      <c r="O2877" t="s">
        <v>8273</v>
      </c>
      <c r="P2877">
        <f t="shared" si="179"/>
        <v>2.33</v>
      </c>
      <c r="Q2877" s="15">
        <f t="shared" si="177"/>
        <v>42465.128391203703</v>
      </c>
      <c r="R2877" s="15">
        <f t="shared" si="178"/>
        <v>42495.128391203703</v>
      </c>
      <c r="S2877">
        <f t="shared" si="180"/>
        <v>2016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8272</v>
      </c>
      <c r="O2878" t="s">
        <v>8273</v>
      </c>
      <c r="P2878">
        <f t="shared" si="179"/>
        <v>0</v>
      </c>
      <c r="Q2878" s="15">
        <f t="shared" si="177"/>
        <v>42171.743969907402</v>
      </c>
      <c r="R2878" s="15">
        <f t="shared" si="178"/>
        <v>42201.743969907402</v>
      </c>
      <c r="S2878">
        <f t="shared" si="180"/>
        <v>2015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8272</v>
      </c>
      <c r="O2879" t="s">
        <v>8273</v>
      </c>
      <c r="P2879">
        <f t="shared" si="179"/>
        <v>108.33</v>
      </c>
      <c r="Q2879" s="15">
        <f t="shared" si="177"/>
        <v>42672.955138888887</v>
      </c>
      <c r="R2879" s="15">
        <f t="shared" si="178"/>
        <v>42704.708333333328</v>
      </c>
      <c r="S2879">
        <f t="shared" si="180"/>
        <v>2016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8272</v>
      </c>
      <c r="O2880" t="s">
        <v>8273</v>
      </c>
      <c r="P2880">
        <f t="shared" si="179"/>
        <v>15.75</v>
      </c>
      <c r="Q2880" s="15">
        <f t="shared" si="177"/>
        <v>42128.615682870368</v>
      </c>
      <c r="R2880" s="15">
        <f t="shared" si="178"/>
        <v>42188.615682870368</v>
      </c>
      <c r="S2880">
        <f t="shared" si="180"/>
        <v>2015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8272</v>
      </c>
      <c r="O2881" t="s">
        <v>8273</v>
      </c>
      <c r="P2881">
        <f t="shared" si="179"/>
        <v>29</v>
      </c>
      <c r="Q2881" s="15">
        <f t="shared" si="177"/>
        <v>42359.725243055553</v>
      </c>
      <c r="R2881" s="15">
        <f t="shared" si="178"/>
        <v>42389.725243055553</v>
      </c>
      <c r="S2881">
        <f t="shared" si="180"/>
        <v>2015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8272</v>
      </c>
      <c r="O2882" t="s">
        <v>8273</v>
      </c>
      <c r="P2882">
        <f t="shared" si="179"/>
        <v>96.55</v>
      </c>
      <c r="Q2882" s="15">
        <f t="shared" ref="Q2882:Q2945" si="181">(((J2882/60)/60)/24+(DATE(1970,1,1)))</f>
        <v>42192.905694444446</v>
      </c>
      <c r="R2882" s="15">
        <f t="shared" ref="R2882:R2945" si="182">(((I2882/60)/60)/24)+DATE(1970,1,1)</f>
        <v>42236.711805555555</v>
      </c>
      <c r="S2882">
        <f t="shared" si="180"/>
        <v>2015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8272</v>
      </c>
      <c r="O2883" t="s">
        <v>8273</v>
      </c>
      <c r="P2883">
        <f t="shared" ref="P2883:P2946" si="183">IFERROR(ROUND(E2883/L2883,2),0)</f>
        <v>0</v>
      </c>
      <c r="Q2883" s="15">
        <f t="shared" si="181"/>
        <v>41916.597638888888</v>
      </c>
      <c r="R2883" s="15">
        <f t="shared" si="182"/>
        <v>41976.639305555553</v>
      </c>
      <c r="S2883">
        <f t="shared" ref="S2883:S2923" si="184">YEAR(Q2883)</f>
        <v>2014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8272</v>
      </c>
      <c r="O2884" t="s">
        <v>8273</v>
      </c>
      <c r="P2884">
        <f t="shared" si="183"/>
        <v>63</v>
      </c>
      <c r="Q2884" s="15">
        <f t="shared" si="181"/>
        <v>42461.596273148149</v>
      </c>
      <c r="R2884" s="15">
        <f t="shared" si="182"/>
        <v>42491.596273148149</v>
      </c>
      <c r="S2884">
        <f t="shared" si="184"/>
        <v>2016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8272</v>
      </c>
      <c r="O2885" t="s">
        <v>8273</v>
      </c>
      <c r="P2885">
        <f t="shared" si="183"/>
        <v>381.6</v>
      </c>
      <c r="Q2885" s="15">
        <f t="shared" si="181"/>
        <v>42370.90320601852</v>
      </c>
      <c r="R2885" s="15">
        <f t="shared" si="182"/>
        <v>42406.207638888889</v>
      </c>
      <c r="S2885">
        <f t="shared" si="184"/>
        <v>2016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8272</v>
      </c>
      <c r="O2886" t="s">
        <v>8273</v>
      </c>
      <c r="P2886">
        <f t="shared" si="183"/>
        <v>46.25</v>
      </c>
      <c r="Q2886" s="15">
        <f t="shared" si="181"/>
        <v>41948.727256944447</v>
      </c>
      <c r="R2886" s="15">
        <f t="shared" si="182"/>
        <v>41978.727256944447</v>
      </c>
      <c r="S2886">
        <f t="shared" si="184"/>
        <v>2014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8272</v>
      </c>
      <c r="O2887" t="s">
        <v>8273</v>
      </c>
      <c r="P2887">
        <f t="shared" si="183"/>
        <v>26</v>
      </c>
      <c r="Q2887" s="15">
        <f t="shared" si="181"/>
        <v>42047.07640046296</v>
      </c>
      <c r="R2887" s="15">
        <f t="shared" si="182"/>
        <v>42077.034733796296</v>
      </c>
      <c r="S2887">
        <f t="shared" si="184"/>
        <v>2015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8272</v>
      </c>
      <c r="O2888" t="s">
        <v>8273</v>
      </c>
      <c r="P2888">
        <f t="shared" si="183"/>
        <v>10</v>
      </c>
      <c r="Q2888" s="15">
        <f t="shared" si="181"/>
        <v>42261.632916666669</v>
      </c>
      <c r="R2888" s="15">
        <f t="shared" si="182"/>
        <v>42266.165972222225</v>
      </c>
      <c r="S2888">
        <f t="shared" si="184"/>
        <v>2015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8272</v>
      </c>
      <c r="O2889" t="s">
        <v>8273</v>
      </c>
      <c r="P2889">
        <f t="shared" si="183"/>
        <v>5</v>
      </c>
      <c r="Q2889" s="15">
        <f t="shared" si="181"/>
        <v>41985.427361111113</v>
      </c>
      <c r="R2889" s="15">
        <f t="shared" si="182"/>
        <v>42015.427361111113</v>
      </c>
      <c r="S2889">
        <f t="shared" si="184"/>
        <v>2014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8272</v>
      </c>
      <c r="O2890" t="s">
        <v>8273</v>
      </c>
      <c r="P2890">
        <f t="shared" si="183"/>
        <v>0</v>
      </c>
      <c r="Q2890" s="15">
        <f t="shared" si="181"/>
        <v>41922.535185185188</v>
      </c>
      <c r="R2890" s="15">
        <f t="shared" si="182"/>
        <v>41930.207638888889</v>
      </c>
      <c r="S2890">
        <f t="shared" si="184"/>
        <v>2014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8272</v>
      </c>
      <c r="O2891" t="s">
        <v>8273</v>
      </c>
      <c r="P2891">
        <f t="shared" si="183"/>
        <v>81.569999999999993</v>
      </c>
      <c r="Q2891" s="15">
        <f t="shared" si="181"/>
        <v>41850.863252314812</v>
      </c>
      <c r="R2891" s="15">
        <f t="shared" si="182"/>
        <v>41880.863252314812</v>
      </c>
      <c r="S2891">
        <f t="shared" si="184"/>
        <v>2014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8272</v>
      </c>
      <c r="O2892" t="s">
        <v>8273</v>
      </c>
      <c r="P2892">
        <f t="shared" si="183"/>
        <v>7</v>
      </c>
      <c r="Q2892" s="15">
        <f t="shared" si="181"/>
        <v>41831.742962962962</v>
      </c>
      <c r="R2892" s="15">
        <f t="shared" si="182"/>
        <v>41860.125</v>
      </c>
      <c r="S2892">
        <f t="shared" si="184"/>
        <v>2014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8272</v>
      </c>
      <c r="O2893" t="s">
        <v>8273</v>
      </c>
      <c r="P2893">
        <f t="shared" si="183"/>
        <v>27.3</v>
      </c>
      <c r="Q2893" s="15">
        <f t="shared" si="181"/>
        <v>42415.883425925931</v>
      </c>
      <c r="R2893" s="15">
        <f t="shared" si="182"/>
        <v>42475.84175925926</v>
      </c>
      <c r="S2893">
        <f t="shared" si="184"/>
        <v>2016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8272</v>
      </c>
      <c r="O2894" t="s">
        <v>8273</v>
      </c>
      <c r="P2894">
        <f t="shared" si="183"/>
        <v>29.41</v>
      </c>
      <c r="Q2894" s="15">
        <f t="shared" si="181"/>
        <v>41869.714166666665</v>
      </c>
      <c r="R2894" s="15">
        <f t="shared" si="182"/>
        <v>41876.875</v>
      </c>
      <c r="S2894">
        <f t="shared" si="184"/>
        <v>2014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8272</v>
      </c>
      <c r="O2895" t="s">
        <v>8273</v>
      </c>
      <c r="P2895">
        <f t="shared" si="183"/>
        <v>12.5</v>
      </c>
      <c r="Q2895" s="15">
        <f t="shared" si="181"/>
        <v>41953.773090277777</v>
      </c>
      <c r="R2895" s="15">
        <f t="shared" si="182"/>
        <v>42013.083333333328</v>
      </c>
      <c r="S2895">
        <f t="shared" si="184"/>
        <v>2014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8272</v>
      </c>
      <c r="O2896" t="s">
        <v>8273</v>
      </c>
      <c r="P2896">
        <f t="shared" si="183"/>
        <v>0</v>
      </c>
      <c r="Q2896" s="15">
        <f t="shared" si="181"/>
        <v>42037.986284722225</v>
      </c>
      <c r="R2896" s="15">
        <f t="shared" si="182"/>
        <v>42097.944618055553</v>
      </c>
      <c r="S2896">
        <f t="shared" si="184"/>
        <v>2015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8272</v>
      </c>
      <c r="O2897" t="s">
        <v>8273</v>
      </c>
      <c r="P2897">
        <f t="shared" si="183"/>
        <v>5.75</v>
      </c>
      <c r="Q2897" s="15">
        <f t="shared" si="181"/>
        <v>41811.555462962962</v>
      </c>
      <c r="R2897" s="15">
        <f t="shared" si="182"/>
        <v>41812.875</v>
      </c>
      <c r="S2897">
        <f t="shared" si="184"/>
        <v>2014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8272</v>
      </c>
      <c r="O2898" t="s">
        <v>8273</v>
      </c>
      <c r="P2898">
        <f t="shared" si="183"/>
        <v>52.08</v>
      </c>
      <c r="Q2898" s="15">
        <f t="shared" si="181"/>
        <v>42701.908807870372</v>
      </c>
      <c r="R2898" s="15">
        <f t="shared" si="182"/>
        <v>42716.25</v>
      </c>
      <c r="S2898">
        <f t="shared" si="184"/>
        <v>2016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8272</v>
      </c>
      <c r="O2899" t="s">
        <v>8273</v>
      </c>
      <c r="P2899">
        <f t="shared" si="183"/>
        <v>183.33</v>
      </c>
      <c r="Q2899" s="15">
        <f t="shared" si="181"/>
        <v>42258.646504629629</v>
      </c>
      <c r="R2899" s="15">
        <f t="shared" si="182"/>
        <v>42288.645196759258</v>
      </c>
      <c r="S2899">
        <f t="shared" si="184"/>
        <v>2015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8272</v>
      </c>
      <c r="O2900" t="s">
        <v>8273</v>
      </c>
      <c r="P2900">
        <f t="shared" si="183"/>
        <v>26.33</v>
      </c>
      <c r="Q2900" s="15">
        <f t="shared" si="181"/>
        <v>42278.664965277778</v>
      </c>
      <c r="R2900" s="15">
        <f t="shared" si="182"/>
        <v>42308.664965277778</v>
      </c>
      <c r="S2900">
        <f t="shared" si="184"/>
        <v>2015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8272</v>
      </c>
      <c r="O2901" t="s">
        <v>8273</v>
      </c>
      <c r="P2901">
        <f t="shared" si="183"/>
        <v>0</v>
      </c>
      <c r="Q2901" s="15">
        <f t="shared" si="181"/>
        <v>42515.078217592592</v>
      </c>
      <c r="R2901" s="15">
        <f t="shared" si="182"/>
        <v>42575.078217592592</v>
      </c>
      <c r="S2901">
        <f t="shared" si="184"/>
        <v>2016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8272</v>
      </c>
      <c r="O2902" t="s">
        <v>8273</v>
      </c>
      <c r="P2902">
        <f t="shared" si="183"/>
        <v>486.43</v>
      </c>
      <c r="Q2902" s="15">
        <f t="shared" si="181"/>
        <v>41830.234166666669</v>
      </c>
      <c r="R2902" s="15">
        <f t="shared" si="182"/>
        <v>41860.234166666669</v>
      </c>
      <c r="S2902">
        <f t="shared" si="184"/>
        <v>2014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8272</v>
      </c>
      <c r="O2903" t="s">
        <v>8273</v>
      </c>
      <c r="P2903">
        <f t="shared" si="183"/>
        <v>3</v>
      </c>
      <c r="Q2903" s="15">
        <f t="shared" si="181"/>
        <v>41982.904386574075</v>
      </c>
      <c r="R2903" s="15">
        <f t="shared" si="182"/>
        <v>42042.904386574075</v>
      </c>
      <c r="S2903">
        <f t="shared" si="184"/>
        <v>2014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8272</v>
      </c>
      <c r="O2904" t="s">
        <v>8273</v>
      </c>
      <c r="P2904">
        <f t="shared" si="183"/>
        <v>25</v>
      </c>
      <c r="Q2904" s="15">
        <f t="shared" si="181"/>
        <v>42210.439768518518</v>
      </c>
      <c r="R2904" s="15">
        <f t="shared" si="182"/>
        <v>42240.439768518518</v>
      </c>
      <c r="S2904">
        <f t="shared" si="184"/>
        <v>2015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8272</v>
      </c>
      <c r="O2905" t="s">
        <v>8273</v>
      </c>
      <c r="P2905">
        <f t="shared" si="183"/>
        <v>9.75</v>
      </c>
      <c r="Q2905" s="15">
        <f t="shared" si="181"/>
        <v>42196.166874999995</v>
      </c>
      <c r="R2905" s="15">
        <f t="shared" si="182"/>
        <v>42256.166874999995</v>
      </c>
      <c r="S2905">
        <f t="shared" si="184"/>
        <v>2015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8272</v>
      </c>
      <c r="O2906" t="s">
        <v>8273</v>
      </c>
      <c r="P2906">
        <f t="shared" si="183"/>
        <v>18.75</v>
      </c>
      <c r="Q2906" s="15">
        <f t="shared" si="181"/>
        <v>41940.967951388891</v>
      </c>
      <c r="R2906" s="15">
        <f t="shared" si="182"/>
        <v>41952.5</v>
      </c>
      <c r="S2906">
        <f t="shared" si="184"/>
        <v>2014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8272</v>
      </c>
      <c r="O2907" t="s">
        <v>8273</v>
      </c>
      <c r="P2907">
        <f t="shared" si="183"/>
        <v>36.590000000000003</v>
      </c>
      <c r="Q2907" s="15">
        <f t="shared" si="181"/>
        <v>42606.056863425925</v>
      </c>
      <c r="R2907" s="15">
        <f t="shared" si="182"/>
        <v>42620.056863425925</v>
      </c>
      <c r="S2907">
        <f t="shared" si="184"/>
        <v>2016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8272</v>
      </c>
      <c r="O2908" t="s">
        <v>8273</v>
      </c>
      <c r="P2908">
        <f t="shared" si="183"/>
        <v>80.709999999999994</v>
      </c>
      <c r="Q2908" s="15">
        <f t="shared" si="181"/>
        <v>42199.648912037039</v>
      </c>
      <c r="R2908" s="15">
        <f t="shared" si="182"/>
        <v>42217.041666666672</v>
      </c>
      <c r="S2908">
        <f t="shared" si="184"/>
        <v>2015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8272</v>
      </c>
      <c r="O2909" t="s">
        <v>8273</v>
      </c>
      <c r="P2909">
        <f t="shared" si="183"/>
        <v>1</v>
      </c>
      <c r="Q2909" s="15">
        <f t="shared" si="181"/>
        <v>42444.877743055549</v>
      </c>
      <c r="R2909" s="15">
        <f t="shared" si="182"/>
        <v>42504.877743055549</v>
      </c>
      <c r="S2909">
        <f t="shared" si="184"/>
        <v>2016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8272</v>
      </c>
      <c r="O2910" t="s">
        <v>8273</v>
      </c>
      <c r="P2910">
        <f t="shared" si="183"/>
        <v>52.8</v>
      </c>
      <c r="Q2910" s="15">
        <f t="shared" si="181"/>
        <v>42499.731701388882</v>
      </c>
      <c r="R2910" s="15">
        <f t="shared" si="182"/>
        <v>42529.731701388882</v>
      </c>
      <c r="S2910">
        <f t="shared" si="184"/>
        <v>2016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8272</v>
      </c>
      <c r="O2911" t="s">
        <v>8273</v>
      </c>
      <c r="P2911">
        <f t="shared" si="183"/>
        <v>20</v>
      </c>
      <c r="Q2911" s="15">
        <f t="shared" si="181"/>
        <v>41929.266215277778</v>
      </c>
      <c r="R2911" s="15">
        <f t="shared" si="182"/>
        <v>41968.823611111111</v>
      </c>
      <c r="S2911">
        <f t="shared" si="184"/>
        <v>2014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8272</v>
      </c>
      <c r="O2912" t="s">
        <v>8273</v>
      </c>
      <c r="P2912">
        <f t="shared" si="183"/>
        <v>1</v>
      </c>
      <c r="Q2912" s="15">
        <f t="shared" si="181"/>
        <v>42107.841284722221</v>
      </c>
      <c r="R2912" s="15">
        <f t="shared" si="182"/>
        <v>42167.841284722221</v>
      </c>
      <c r="S2912">
        <f t="shared" si="184"/>
        <v>2015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8272</v>
      </c>
      <c r="O2913" t="s">
        <v>8273</v>
      </c>
      <c r="P2913">
        <f t="shared" si="183"/>
        <v>46.93</v>
      </c>
      <c r="Q2913" s="15">
        <f t="shared" si="181"/>
        <v>42142.768819444449</v>
      </c>
      <c r="R2913" s="15">
        <f t="shared" si="182"/>
        <v>42182.768819444449</v>
      </c>
      <c r="S2913">
        <f t="shared" si="184"/>
        <v>2015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8272</v>
      </c>
      <c r="O2914" t="s">
        <v>8273</v>
      </c>
      <c r="P2914">
        <f t="shared" si="183"/>
        <v>78.08</v>
      </c>
      <c r="Q2914" s="15">
        <f t="shared" si="181"/>
        <v>42354.131643518514</v>
      </c>
      <c r="R2914" s="15">
        <f t="shared" si="182"/>
        <v>42384.131643518514</v>
      </c>
      <c r="S2914">
        <f t="shared" si="184"/>
        <v>2015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8272</v>
      </c>
      <c r="O2915" t="s">
        <v>8273</v>
      </c>
      <c r="P2915">
        <f t="shared" si="183"/>
        <v>1</v>
      </c>
      <c r="Q2915" s="15">
        <f t="shared" si="181"/>
        <v>41828.922905092593</v>
      </c>
      <c r="R2915" s="15">
        <f t="shared" si="182"/>
        <v>41888.922905092593</v>
      </c>
      <c r="S2915">
        <f t="shared" si="184"/>
        <v>2014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8272</v>
      </c>
      <c r="O2916" t="s">
        <v>8273</v>
      </c>
      <c r="P2916">
        <f t="shared" si="183"/>
        <v>1</v>
      </c>
      <c r="Q2916" s="15">
        <f t="shared" si="181"/>
        <v>42017.907337962963</v>
      </c>
      <c r="R2916" s="15">
        <f t="shared" si="182"/>
        <v>42077.865671296298</v>
      </c>
      <c r="S2916">
        <f t="shared" si="184"/>
        <v>2015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8272</v>
      </c>
      <c r="O2917" t="s">
        <v>8273</v>
      </c>
      <c r="P2917">
        <f t="shared" si="183"/>
        <v>203.67</v>
      </c>
      <c r="Q2917" s="15">
        <f t="shared" si="181"/>
        <v>42415.398032407407</v>
      </c>
      <c r="R2917" s="15">
        <f t="shared" si="182"/>
        <v>42445.356365740736</v>
      </c>
      <c r="S2917">
        <f t="shared" si="184"/>
        <v>2016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8272</v>
      </c>
      <c r="O2918" t="s">
        <v>8273</v>
      </c>
      <c r="P2918">
        <f t="shared" si="183"/>
        <v>20.71</v>
      </c>
      <c r="Q2918" s="15">
        <f t="shared" si="181"/>
        <v>41755.476724537039</v>
      </c>
      <c r="R2918" s="15">
        <f t="shared" si="182"/>
        <v>41778.476724537039</v>
      </c>
      <c r="S2918">
        <f t="shared" si="184"/>
        <v>2014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8272</v>
      </c>
      <c r="O2919" t="s">
        <v>8273</v>
      </c>
      <c r="P2919">
        <f t="shared" si="183"/>
        <v>48.56</v>
      </c>
      <c r="Q2919" s="15">
        <f t="shared" si="181"/>
        <v>42245.234340277777</v>
      </c>
      <c r="R2919" s="15">
        <f t="shared" si="182"/>
        <v>42263.234340277777</v>
      </c>
      <c r="S2919">
        <f t="shared" si="184"/>
        <v>2015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8272</v>
      </c>
      <c r="O2920" t="s">
        <v>8273</v>
      </c>
      <c r="P2920">
        <f t="shared" si="183"/>
        <v>68.099999999999994</v>
      </c>
      <c r="Q2920" s="15">
        <f t="shared" si="181"/>
        <v>42278.629710648151</v>
      </c>
      <c r="R2920" s="15">
        <f t="shared" si="182"/>
        <v>42306.629710648151</v>
      </c>
      <c r="S2920">
        <f t="shared" si="184"/>
        <v>2015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8272</v>
      </c>
      <c r="O2921" t="s">
        <v>8273</v>
      </c>
      <c r="P2921">
        <f t="shared" si="183"/>
        <v>8.5</v>
      </c>
      <c r="Q2921" s="15">
        <f t="shared" si="181"/>
        <v>41826.61954861111</v>
      </c>
      <c r="R2921" s="15">
        <f t="shared" si="182"/>
        <v>41856.61954861111</v>
      </c>
      <c r="S2921">
        <f t="shared" si="184"/>
        <v>2014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8272</v>
      </c>
      <c r="O2922" t="s">
        <v>8273</v>
      </c>
      <c r="P2922">
        <f t="shared" si="183"/>
        <v>51.62</v>
      </c>
      <c r="Q2922" s="15">
        <f t="shared" si="181"/>
        <v>42058.792476851857</v>
      </c>
      <c r="R2922" s="15">
        <f t="shared" si="182"/>
        <v>42088.750810185185</v>
      </c>
      <c r="S2922">
        <f t="shared" si="184"/>
        <v>2015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8272</v>
      </c>
      <c r="O2923" t="s">
        <v>8314</v>
      </c>
      <c r="P2923">
        <f t="shared" si="183"/>
        <v>43</v>
      </c>
      <c r="Q2923" s="15">
        <f t="shared" si="181"/>
        <v>41877.886620370373</v>
      </c>
      <c r="R2923" s="15">
        <f t="shared" si="182"/>
        <v>41907.886620370373</v>
      </c>
      <c r="S2923">
        <f t="shared" si="184"/>
        <v>2014</v>
      </c>
    </row>
    <row r="2924" spans="1:19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8272</v>
      </c>
      <c r="O2924" t="s">
        <v>8314</v>
      </c>
      <c r="P2924">
        <f t="shared" si="183"/>
        <v>83.33</v>
      </c>
      <c r="Q2924" s="15">
        <f t="shared" si="181"/>
        <v>42097.874155092592</v>
      </c>
      <c r="R2924" s="15">
        <f t="shared" si="182"/>
        <v>42142.874155092592</v>
      </c>
      <c r="S2924">
        <f>YEAR(Q2924)</f>
        <v>2015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8272</v>
      </c>
      <c r="O2925" t="s">
        <v>8314</v>
      </c>
      <c r="P2925">
        <f t="shared" si="183"/>
        <v>30</v>
      </c>
      <c r="Q2925" s="15">
        <f t="shared" si="181"/>
        <v>42013.15253472222</v>
      </c>
      <c r="R2925" s="15">
        <f t="shared" si="182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8272</v>
      </c>
      <c r="O2926" t="s">
        <v>8314</v>
      </c>
      <c r="P2926">
        <f t="shared" si="183"/>
        <v>175.51</v>
      </c>
      <c r="Q2926" s="15">
        <f t="shared" si="181"/>
        <v>42103.556828703702</v>
      </c>
      <c r="R2926" s="15">
        <f t="shared" si="182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8272</v>
      </c>
      <c r="O2927" t="s">
        <v>8314</v>
      </c>
      <c r="P2927">
        <f t="shared" si="183"/>
        <v>231.66</v>
      </c>
      <c r="Q2927" s="15">
        <f t="shared" si="181"/>
        <v>41863.584120370368</v>
      </c>
      <c r="R2927" s="15">
        <f t="shared" si="182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8272</v>
      </c>
      <c r="O2928" t="s">
        <v>8314</v>
      </c>
      <c r="P2928">
        <f t="shared" si="183"/>
        <v>75</v>
      </c>
      <c r="Q2928" s="15">
        <f t="shared" si="181"/>
        <v>42044.765960648147</v>
      </c>
      <c r="R2928" s="15">
        <f t="shared" si="182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8272</v>
      </c>
      <c r="O2929" t="s">
        <v>8314</v>
      </c>
      <c r="P2929">
        <f t="shared" si="183"/>
        <v>112.14</v>
      </c>
      <c r="Q2929" s="15">
        <f t="shared" si="181"/>
        <v>41806.669317129628</v>
      </c>
      <c r="R2929" s="15">
        <f t="shared" si="182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8272</v>
      </c>
      <c r="O2930" t="s">
        <v>8314</v>
      </c>
      <c r="P2930">
        <f t="shared" si="183"/>
        <v>41.67</v>
      </c>
      <c r="Q2930" s="15">
        <f t="shared" si="181"/>
        <v>42403.998217592598</v>
      </c>
      <c r="R2930" s="15">
        <f t="shared" si="182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8272</v>
      </c>
      <c r="O2931" t="s">
        <v>8314</v>
      </c>
      <c r="P2931">
        <f t="shared" si="183"/>
        <v>255.17</v>
      </c>
      <c r="Q2931" s="15">
        <f t="shared" si="181"/>
        <v>41754.564328703702</v>
      </c>
      <c r="R2931" s="15">
        <f t="shared" si="182"/>
        <v>41784.564328703702</v>
      </c>
    </row>
    <row r="2932" spans="1:19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8272</v>
      </c>
      <c r="O2932" t="s">
        <v>8314</v>
      </c>
      <c r="P2932">
        <f t="shared" si="183"/>
        <v>162.77000000000001</v>
      </c>
      <c r="Q2932" s="15">
        <f t="shared" si="181"/>
        <v>42101.584074074075</v>
      </c>
      <c r="R2932" s="15">
        <f t="shared" si="182"/>
        <v>42131.584074074075</v>
      </c>
      <c r="S2932">
        <f>YEAR(Q2932)</f>
        <v>2015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8272</v>
      </c>
      <c r="O2933" t="s">
        <v>8314</v>
      </c>
      <c r="P2933">
        <f t="shared" si="183"/>
        <v>88.33</v>
      </c>
      <c r="Q2933" s="15">
        <f t="shared" si="181"/>
        <v>41872.291238425925</v>
      </c>
      <c r="R2933" s="15">
        <f t="shared" si="182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8272</v>
      </c>
      <c r="O2934" t="s">
        <v>8314</v>
      </c>
      <c r="P2934">
        <f t="shared" si="183"/>
        <v>85.74</v>
      </c>
      <c r="Q2934" s="15">
        <f t="shared" si="181"/>
        <v>42025.164780092593</v>
      </c>
      <c r="R2934" s="15">
        <f t="shared" si="182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8272</v>
      </c>
      <c r="O2935" t="s">
        <v>8314</v>
      </c>
      <c r="P2935">
        <f t="shared" si="183"/>
        <v>47.57</v>
      </c>
      <c r="Q2935" s="15">
        <f t="shared" si="181"/>
        <v>42495.956631944442</v>
      </c>
      <c r="R2935" s="15">
        <f t="shared" si="182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8272</v>
      </c>
      <c r="O2936" t="s">
        <v>8314</v>
      </c>
      <c r="P2936">
        <f t="shared" si="183"/>
        <v>72.97</v>
      </c>
      <c r="Q2936" s="15">
        <f t="shared" si="181"/>
        <v>41775.636157407411</v>
      </c>
      <c r="R2936" s="15">
        <f t="shared" si="182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8272</v>
      </c>
      <c r="O2937" t="s">
        <v>8314</v>
      </c>
      <c r="P2937">
        <f t="shared" si="183"/>
        <v>90.54</v>
      </c>
      <c r="Q2937" s="15">
        <f t="shared" si="181"/>
        <v>42553.583425925928</v>
      </c>
      <c r="R2937" s="15">
        <f t="shared" si="182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8272</v>
      </c>
      <c r="O2938" t="s">
        <v>8314</v>
      </c>
      <c r="P2938">
        <f t="shared" si="183"/>
        <v>37.65</v>
      </c>
      <c r="Q2938" s="15">
        <f t="shared" si="181"/>
        <v>41912.650729166664</v>
      </c>
      <c r="R2938" s="15">
        <f t="shared" si="182"/>
        <v>41925.207638888889</v>
      </c>
    </row>
    <row r="2939" spans="1:19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8272</v>
      </c>
      <c r="O2939" t="s">
        <v>8314</v>
      </c>
      <c r="P2939">
        <f t="shared" si="183"/>
        <v>36.36</v>
      </c>
      <c r="Q2939" s="15">
        <f t="shared" si="181"/>
        <v>41803.457326388889</v>
      </c>
      <c r="R2939" s="15">
        <f t="shared" si="182"/>
        <v>41833.457326388889</v>
      </c>
      <c r="S2939">
        <f>YEAR(Q2939)</f>
        <v>2014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8272</v>
      </c>
      <c r="O2940" t="s">
        <v>8314</v>
      </c>
      <c r="P2940">
        <f t="shared" si="183"/>
        <v>126.72</v>
      </c>
      <c r="Q2940" s="15">
        <f t="shared" si="181"/>
        <v>42004.703865740739</v>
      </c>
      <c r="R2940" s="15">
        <f t="shared" si="182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8272</v>
      </c>
      <c r="O2941" t="s">
        <v>8314</v>
      </c>
      <c r="P2941">
        <f t="shared" si="183"/>
        <v>329.2</v>
      </c>
      <c r="Q2941" s="15">
        <f t="shared" si="181"/>
        <v>41845.809166666666</v>
      </c>
      <c r="R2941" s="15">
        <f t="shared" si="182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8272</v>
      </c>
      <c r="O2942" t="s">
        <v>8314</v>
      </c>
      <c r="P2942">
        <f t="shared" si="183"/>
        <v>81.239999999999995</v>
      </c>
      <c r="Q2942" s="15">
        <f t="shared" si="181"/>
        <v>41982.773356481484</v>
      </c>
      <c r="R2942" s="15">
        <f t="shared" si="182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8272</v>
      </c>
      <c r="O2943" t="s">
        <v>8312</v>
      </c>
      <c r="P2943">
        <f t="shared" si="183"/>
        <v>1</v>
      </c>
      <c r="Q2943" s="15">
        <f t="shared" si="181"/>
        <v>42034.960127314815</v>
      </c>
      <c r="R2943" s="15">
        <f t="shared" si="182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8272</v>
      </c>
      <c r="O2944" t="s">
        <v>8312</v>
      </c>
      <c r="P2944">
        <f t="shared" si="183"/>
        <v>202.23</v>
      </c>
      <c r="Q2944" s="15">
        <f t="shared" si="181"/>
        <v>42334.803923611107</v>
      </c>
      <c r="R2944" s="15">
        <f t="shared" si="182"/>
        <v>42354.845833333333</v>
      </c>
    </row>
    <row r="2945" spans="1:18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8272</v>
      </c>
      <c r="O2945" t="s">
        <v>8312</v>
      </c>
      <c r="P2945">
        <f t="shared" si="183"/>
        <v>0</v>
      </c>
      <c r="Q2945" s="15">
        <f t="shared" si="181"/>
        <v>42077.129398148143</v>
      </c>
      <c r="R2945" s="15">
        <f t="shared" si="182"/>
        <v>42107.129398148143</v>
      </c>
    </row>
    <row r="2946" spans="1:18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8272</v>
      </c>
      <c r="O2946" t="s">
        <v>8312</v>
      </c>
      <c r="P2946">
        <f t="shared" si="183"/>
        <v>100</v>
      </c>
      <c r="Q2946" s="15">
        <f t="shared" ref="Q2946:Q3009" si="185">(((J2946/60)/60)/24+(DATE(1970,1,1)))</f>
        <v>42132.9143287037</v>
      </c>
      <c r="R2946" s="15">
        <f t="shared" ref="R2946:R3009" si="186">(((I2946/60)/60)/24)+DATE(1970,1,1)</f>
        <v>42162.9143287037</v>
      </c>
    </row>
    <row r="2947" spans="1:18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8272</v>
      </c>
      <c r="O2947" t="s">
        <v>8312</v>
      </c>
      <c r="P2947">
        <f t="shared" ref="P2947:P3010" si="187">IFERROR(ROUND(E2947/L2947,2),0)</f>
        <v>0</v>
      </c>
      <c r="Q2947" s="15">
        <f t="shared" si="185"/>
        <v>42118.139583333337</v>
      </c>
      <c r="R2947" s="15">
        <f t="shared" si="186"/>
        <v>42148.139583333337</v>
      </c>
    </row>
    <row r="2948" spans="1:18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8272</v>
      </c>
      <c r="O2948" t="s">
        <v>8312</v>
      </c>
      <c r="P2948">
        <f t="shared" si="187"/>
        <v>1</v>
      </c>
      <c r="Q2948" s="15">
        <f t="shared" si="185"/>
        <v>42567.531157407408</v>
      </c>
      <c r="R2948" s="15">
        <f t="shared" si="186"/>
        <v>42597.531157407408</v>
      </c>
    </row>
    <row r="2949" spans="1:18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8272</v>
      </c>
      <c r="O2949" t="s">
        <v>8312</v>
      </c>
      <c r="P2949">
        <f t="shared" si="187"/>
        <v>82.46</v>
      </c>
      <c r="Q2949" s="15">
        <f t="shared" si="185"/>
        <v>42649.562118055561</v>
      </c>
      <c r="R2949" s="15">
        <f t="shared" si="186"/>
        <v>42698.715972222228</v>
      </c>
    </row>
    <row r="2950" spans="1:18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8272</v>
      </c>
      <c r="O2950" t="s">
        <v>8312</v>
      </c>
      <c r="P2950">
        <f t="shared" si="187"/>
        <v>2.67</v>
      </c>
      <c r="Q2950" s="15">
        <f t="shared" si="185"/>
        <v>42097.649224537032</v>
      </c>
      <c r="R2950" s="15">
        <f t="shared" si="186"/>
        <v>42157.649224537032</v>
      </c>
    </row>
    <row r="2951" spans="1:18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8272</v>
      </c>
      <c r="O2951" t="s">
        <v>8312</v>
      </c>
      <c r="P2951">
        <f t="shared" si="187"/>
        <v>12.5</v>
      </c>
      <c r="Q2951" s="15">
        <f t="shared" si="185"/>
        <v>42297.823113425926</v>
      </c>
      <c r="R2951" s="15">
        <f t="shared" si="186"/>
        <v>42327.864780092597</v>
      </c>
    </row>
    <row r="2952" spans="1:18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8272</v>
      </c>
      <c r="O2952" t="s">
        <v>8312</v>
      </c>
      <c r="P2952">
        <f t="shared" si="187"/>
        <v>0</v>
      </c>
      <c r="Q2952" s="15">
        <f t="shared" si="185"/>
        <v>42362.36518518519</v>
      </c>
      <c r="R2952" s="15">
        <f t="shared" si="186"/>
        <v>42392.36518518519</v>
      </c>
    </row>
    <row r="2953" spans="1:18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8272</v>
      </c>
      <c r="O2953" t="s">
        <v>8312</v>
      </c>
      <c r="P2953">
        <f t="shared" si="187"/>
        <v>18.899999999999999</v>
      </c>
      <c r="Q2953" s="15">
        <f t="shared" si="185"/>
        <v>41872.802928240737</v>
      </c>
      <c r="R2953" s="15">
        <f t="shared" si="186"/>
        <v>41917.802928240737</v>
      </c>
    </row>
    <row r="2954" spans="1:18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8272</v>
      </c>
      <c r="O2954" t="s">
        <v>8312</v>
      </c>
      <c r="P2954">
        <f t="shared" si="187"/>
        <v>200.63</v>
      </c>
      <c r="Q2954" s="15">
        <f t="shared" si="185"/>
        <v>42628.690266203703</v>
      </c>
      <c r="R2954" s="15">
        <f t="shared" si="186"/>
        <v>42660.166666666672</v>
      </c>
    </row>
    <row r="2955" spans="1:18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8272</v>
      </c>
      <c r="O2955" t="s">
        <v>8312</v>
      </c>
      <c r="P2955">
        <f t="shared" si="187"/>
        <v>201.67</v>
      </c>
      <c r="Q2955" s="15">
        <f t="shared" si="185"/>
        <v>42255.791909722218</v>
      </c>
      <c r="R2955" s="15">
        <f t="shared" si="186"/>
        <v>42285.791909722218</v>
      </c>
    </row>
    <row r="2956" spans="1:18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8272</v>
      </c>
      <c r="O2956" t="s">
        <v>8312</v>
      </c>
      <c r="P2956">
        <f t="shared" si="187"/>
        <v>0</v>
      </c>
      <c r="Q2956" s="15">
        <f t="shared" si="185"/>
        <v>42790.583368055552</v>
      </c>
      <c r="R2956" s="15">
        <f t="shared" si="186"/>
        <v>42810.541701388895</v>
      </c>
    </row>
    <row r="2957" spans="1:18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8272</v>
      </c>
      <c r="O2957" t="s">
        <v>8312</v>
      </c>
      <c r="P2957">
        <f t="shared" si="187"/>
        <v>65</v>
      </c>
      <c r="Q2957" s="15">
        <f t="shared" si="185"/>
        <v>42141.741307870368</v>
      </c>
      <c r="R2957" s="15">
        <f t="shared" si="186"/>
        <v>42171.741307870368</v>
      </c>
    </row>
    <row r="2958" spans="1:18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8272</v>
      </c>
      <c r="O2958" t="s">
        <v>8312</v>
      </c>
      <c r="P2958">
        <f t="shared" si="187"/>
        <v>66.099999999999994</v>
      </c>
      <c r="Q2958" s="15">
        <f t="shared" si="185"/>
        <v>42464.958912037036</v>
      </c>
      <c r="R2958" s="15">
        <f t="shared" si="186"/>
        <v>42494.958912037036</v>
      </c>
    </row>
    <row r="2959" spans="1:18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8272</v>
      </c>
      <c r="O2959" t="s">
        <v>8312</v>
      </c>
      <c r="P2959">
        <f t="shared" si="187"/>
        <v>93.33</v>
      </c>
      <c r="Q2959" s="15">
        <f t="shared" si="185"/>
        <v>42031.011249999996</v>
      </c>
      <c r="R2959" s="15">
        <f t="shared" si="186"/>
        <v>42090.969583333332</v>
      </c>
    </row>
    <row r="2960" spans="1:18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8272</v>
      </c>
      <c r="O2960" t="s">
        <v>8312</v>
      </c>
      <c r="P2960">
        <f t="shared" si="187"/>
        <v>0</v>
      </c>
      <c r="Q2960" s="15">
        <f t="shared" si="185"/>
        <v>42438.779131944444</v>
      </c>
      <c r="R2960" s="15">
        <f t="shared" si="186"/>
        <v>42498.73746527778</v>
      </c>
    </row>
    <row r="2961" spans="1:18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8272</v>
      </c>
      <c r="O2961" t="s">
        <v>8312</v>
      </c>
      <c r="P2961">
        <f t="shared" si="187"/>
        <v>0</v>
      </c>
      <c r="Q2961" s="15">
        <f t="shared" si="185"/>
        <v>42498.008391203708</v>
      </c>
      <c r="R2961" s="15">
        <f t="shared" si="186"/>
        <v>42528.008391203708</v>
      </c>
    </row>
    <row r="2962" spans="1:18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8272</v>
      </c>
      <c r="O2962" t="s">
        <v>8312</v>
      </c>
      <c r="P2962">
        <f t="shared" si="187"/>
        <v>0</v>
      </c>
      <c r="Q2962" s="15">
        <f t="shared" si="185"/>
        <v>41863.757210648146</v>
      </c>
      <c r="R2962" s="15">
        <f t="shared" si="186"/>
        <v>41893.757210648146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8272</v>
      </c>
      <c r="O2963" t="s">
        <v>8273</v>
      </c>
      <c r="P2963">
        <f t="shared" si="187"/>
        <v>50.75</v>
      </c>
      <c r="Q2963" s="15">
        <f t="shared" si="185"/>
        <v>42061.212488425925</v>
      </c>
      <c r="R2963" s="15">
        <f t="shared" si="186"/>
        <v>42089.166666666672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8272</v>
      </c>
      <c r="O2964" t="s">
        <v>8273</v>
      </c>
      <c r="P2964">
        <f t="shared" si="187"/>
        <v>60.9</v>
      </c>
      <c r="Q2964" s="15">
        <f t="shared" si="185"/>
        <v>42036.24428240741</v>
      </c>
      <c r="R2964" s="15">
        <f t="shared" si="186"/>
        <v>42064.290972222225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8272</v>
      </c>
      <c r="O2965" t="s">
        <v>8273</v>
      </c>
      <c r="P2965">
        <f t="shared" si="187"/>
        <v>109.03</v>
      </c>
      <c r="Q2965" s="15">
        <f t="shared" si="185"/>
        <v>42157.470185185186</v>
      </c>
      <c r="R2965" s="15">
        <f t="shared" si="186"/>
        <v>42187.470185185186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8272</v>
      </c>
      <c r="O2966" t="s">
        <v>8273</v>
      </c>
      <c r="P2966">
        <f t="shared" si="187"/>
        <v>25.69</v>
      </c>
      <c r="Q2966" s="15">
        <f t="shared" si="185"/>
        <v>41827.909942129627</v>
      </c>
      <c r="R2966" s="15">
        <f t="shared" si="186"/>
        <v>41857.897222222222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8272</v>
      </c>
      <c r="O2967" t="s">
        <v>8273</v>
      </c>
      <c r="P2967">
        <f t="shared" si="187"/>
        <v>41.92</v>
      </c>
      <c r="Q2967" s="15">
        <f t="shared" si="185"/>
        <v>42162.729548611111</v>
      </c>
      <c r="R2967" s="15">
        <f t="shared" si="186"/>
        <v>42192.729548611111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8272</v>
      </c>
      <c r="O2968" t="s">
        <v>8273</v>
      </c>
      <c r="P2968">
        <f t="shared" si="187"/>
        <v>88.77</v>
      </c>
      <c r="Q2968" s="15">
        <f t="shared" si="185"/>
        <v>42233.738564814819</v>
      </c>
      <c r="R2968" s="15">
        <f t="shared" si="186"/>
        <v>42263.738564814819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8272</v>
      </c>
      <c r="O2969" t="s">
        <v>8273</v>
      </c>
      <c r="P2969">
        <f t="shared" si="187"/>
        <v>80.23</v>
      </c>
      <c r="Q2969" s="15">
        <f t="shared" si="185"/>
        <v>42042.197824074072</v>
      </c>
      <c r="R2969" s="15">
        <f t="shared" si="186"/>
        <v>42072.156157407408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8272</v>
      </c>
      <c r="O2970" t="s">
        <v>8273</v>
      </c>
      <c r="P2970">
        <f t="shared" si="187"/>
        <v>78.94</v>
      </c>
      <c r="Q2970" s="15">
        <f t="shared" si="185"/>
        <v>42585.523842592593</v>
      </c>
      <c r="R2970" s="15">
        <f t="shared" si="186"/>
        <v>42599.165972222225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8272</v>
      </c>
      <c r="O2971" t="s">
        <v>8273</v>
      </c>
      <c r="P2971">
        <f t="shared" si="187"/>
        <v>95.59</v>
      </c>
      <c r="Q2971" s="15">
        <f t="shared" si="185"/>
        <v>42097.786493055552</v>
      </c>
      <c r="R2971" s="15">
        <f t="shared" si="186"/>
        <v>42127.952083333337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8272</v>
      </c>
      <c r="O2972" t="s">
        <v>8273</v>
      </c>
      <c r="P2972">
        <f t="shared" si="187"/>
        <v>69.89</v>
      </c>
      <c r="Q2972" s="15">
        <f t="shared" si="185"/>
        <v>41808.669571759259</v>
      </c>
      <c r="R2972" s="15">
        <f t="shared" si="186"/>
        <v>41838.669571759259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8272</v>
      </c>
      <c r="O2973" t="s">
        <v>8273</v>
      </c>
      <c r="P2973">
        <f t="shared" si="187"/>
        <v>74.53</v>
      </c>
      <c r="Q2973" s="15">
        <f t="shared" si="185"/>
        <v>41852.658310185187</v>
      </c>
      <c r="R2973" s="15">
        <f t="shared" si="186"/>
        <v>41882.658310185187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8272</v>
      </c>
      <c r="O2974" t="s">
        <v>8273</v>
      </c>
      <c r="P2974">
        <f t="shared" si="187"/>
        <v>123.94</v>
      </c>
      <c r="Q2974" s="15">
        <f t="shared" si="185"/>
        <v>42694.110185185185</v>
      </c>
      <c r="R2974" s="15">
        <f t="shared" si="186"/>
        <v>42709.041666666672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8272</v>
      </c>
      <c r="O2975" t="s">
        <v>8273</v>
      </c>
      <c r="P2975">
        <f t="shared" si="187"/>
        <v>264.85000000000002</v>
      </c>
      <c r="Q2975" s="15">
        <f t="shared" si="185"/>
        <v>42341.818379629629</v>
      </c>
      <c r="R2975" s="15">
        <f t="shared" si="186"/>
        <v>42370.166666666672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8272</v>
      </c>
      <c r="O2976" t="s">
        <v>8273</v>
      </c>
      <c r="P2976">
        <f t="shared" si="187"/>
        <v>58.62</v>
      </c>
      <c r="Q2976" s="15">
        <f t="shared" si="185"/>
        <v>41880.061006944445</v>
      </c>
      <c r="R2976" s="15">
        <f t="shared" si="186"/>
        <v>41908.065972222219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8272</v>
      </c>
      <c r="O2977" t="s">
        <v>8273</v>
      </c>
      <c r="P2977">
        <f t="shared" si="187"/>
        <v>70.88</v>
      </c>
      <c r="Q2977" s="15">
        <f t="shared" si="185"/>
        <v>41941.683865740742</v>
      </c>
      <c r="R2977" s="15">
        <f t="shared" si="186"/>
        <v>41970.125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8272</v>
      </c>
      <c r="O2978" t="s">
        <v>8273</v>
      </c>
      <c r="P2978">
        <f t="shared" si="187"/>
        <v>8.57</v>
      </c>
      <c r="Q2978" s="15">
        <f t="shared" si="185"/>
        <v>42425.730671296296</v>
      </c>
      <c r="R2978" s="15">
        <f t="shared" si="186"/>
        <v>42442.5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8272</v>
      </c>
      <c r="O2979" t="s">
        <v>8273</v>
      </c>
      <c r="P2979">
        <f t="shared" si="187"/>
        <v>113.57</v>
      </c>
      <c r="Q2979" s="15">
        <f t="shared" si="185"/>
        <v>42026.88118055556</v>
      </c>
      <c r="R2979" s="15">
        <f t="shared" si="186"/>
        <v>42086.093055555553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8272</v>
      </c>
      <c r="O2980" t="s">
        <v>8273</v>
      </c>
      <c r="P2980">
        <f t="shared" si="187"/>
        <v>60.69</v>
      </c>
      <c r="Q2980" s="15">
        <f t="shared" si="185"/>
        <v>41922.640590277777</v>
      </c>
      <c r="R2980" s="15">
        <f t="shared" si="186"/>
        <v>41932.249305555553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8272</v>
      </c>
      <c r="O2981" t="s">
        <v>8273</v>
      </c>
      <c r="P2981">
        <f t="shared" si="187"/>
        <v>110.22</v>
      </c>
      <c r="Q2981" s="15">
        <f t="shared" si="185"/>
        <v>41993.824340277773</v>
      </c>
      <c r="R2981" s="15">
        <f t="shared" si="186"/>
        <v>42010.25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8272</v>
      </c>
      <c r="O2982" t="s">
        <v>8273</v>
      </c>
      <c r="P2982">
        <f t="shared" si="187"/>
        <v>136.46</v>
      </c>
      <c r="Q2982" s="15">
        <f t="shared" si="185"/>
        <v>42219.915856481486</v>
      </c>
      <c r="R2982" s="15">
        <f t="shared" si="186"/>
        <v>42240.083333333328</v>
      </c>
    </row>
    <row r="2983" spans="1:18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8272</v>
      </c>
      <c r="O2983" t="s">
        <v>8312</v>
      </c>
      <c r="P2983">
        <f t="shared" si="187"/>
        <v>53.16</v>
      </c>
      <c r="Q2983" s="15">
        <f t="shared" si="185"/>
        <v>42225.559675925921</v>
      </c>
      <c r="R2983" s="15">
        <f t="shared" si="186"/>
        <v>42270.559675925921</v>
      </c>
    </row>
    <row r="2984" spans="1:18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8272</v>
      </c>
      <c r="O2984" t="s">
        <v>8312</v>
      </c>
      <c r="P2984">
        <f t="shared" si="187"/>
        <v>86.49</v>
      </c>
      <c r="Q2984" s="15">
        <f t="shared" si="185"/>
        <v>42381.686840277776</v>
      </c>
      <c r="R2984" s="15">
        <f t="shared" si="186"/>
        <v>42411.686840277776</v>
      </c>
    </row>
    <row r="2985" spans="1:18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8272</v>
      </c>
      <c r="O2985" t="s">
        <v>8312</v>
      </c>
      <c r="P2985">
        <f t="shared" si="187"/>
        <v>155.24</v>
      </c>
      <c r="Q2985" s="15">
        <f t="shared" si="185"/>
        <v>41894.632361111115</v>
      </c>
      <c r="R2985" s="15">
        <f t="shared" si="186"/>
        <v>41954.674027777779</v>
      </c>
    </row>
    <row r="2986" spans="1:18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8272</v>
      </c>
      <c r="O2986" t="s">
        <v>8312</v>
      </c>
      <c r="P2986">
        <f t="shared" si="187"/>
        <v>115.08</v>
      </c>
      <c r="Q2986" s="15">
        <f t="shared" si="185"/>
        <v>42576.278715277775</v>
      </c>
      <c r="R2986" s="15">
        <f t="shared" si="186"/>
        <v>42606.278715277775</v>
      </c>
    </row>
    <row r="2987" spans="1:18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8272</v>
      </c>
      <c r="O2987" t="s">
        <v>8312</v>
      </c>
      <c r="P2987">
        <f t="shared" si="187"/>
        <v>109.59</v>
      </c>
      <c r="Q2987" s="15">
        <f t="shared" si="185"/>
        <v>42654.973703703698</v>
      </c>
      <c r="R2987" s="15">
        <f t="shared" si="186"/>
        <v>42674.166666666672</v>
      </c>
    </row>
    <row r="2988" spans="1:18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8272</v>
      </c>
      <c r="O2988" t="s">
        <v>8312</v>
      </c>
      <c r="P2988">
        <f t="shared" si="187"/>
        <v>45.21</v>
      </c>
      <c r="Q2988" s="15">
        <f t="shared" si="185"/>
        <v>42431.500069444446</v>
      </c>
      <c r="R2988" s="15">
        <f t="shared" si="186"/>
        <v>42491.458402777775</v>
      </c>
    </row>
    <row r="2989" spans="1:18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8272</v>
      </c>
      <c r="O2989" t="s">
        <v>8312</v>
      </c>
      <c r="P2989">
        <f t="shared" si="187"/>
        <v>104.15</v>
      </c>
      <c r="Q2989" s="15">
        <f t="shared" si="185"/>
        <v>42627.307303240741</v>
      </c>
      <c r="R2989" s="15">
        <f t="shared" si="186"/>
        <v>42656</v>
      </c>
    </row>
    <row r="2990" spans="1:18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8272</v>
      </c>
      <c r="O2990" t="s">
        <v>8312</v>
      </c>
      <c r="P2990">
        <f t="shared" si="187"/>
        <v>35.71</v>
      </c>
      <c r="Q2990" s="15">
        <f t="shared" si="185"/>
        <v>42511.362048611118</v>
      </c>
      <c r="R2990" s="15">
        <f t="shared" si="186"/>
        <v>42541.362048611118</v>
      </c>
    </row>
    <row r="2991" spans="1:18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8272</v>
      </c>
      <c r="O2991" t="s">
        <v>8312</v>
      </c>
      <c r="P2991">
        <f t="shared" si="187"/>
        <v>97</v>
      </c>
      <c r="Q2991" s="15">
        <f t="shared" si="185"/>
        <v>42337.02039351852</v>
      </c>
      <c r="R2991" s="15">
        <f t="shared" si="186"/>
        <v>42359.207638888889</v>
      </c>
    </row>
    <row r="2992" spans="1:18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8272</v>
      </c>
      <c r="O2992" t="s">
        <v>8312</v>
      </c>
      <c r="P2992">
        <f t="shared" si="187"/>
        <v>370.37</v>
      </c>
      <c r="Q2992" s="15">
        <f t="shared" si="185"/>
        <v>42341.57430555555</v>
      </c>
      <c r="R2992" s="15">
        <f t="shared" si="186"/>
        <v>42376.57430555555</v>
      </c>
    </row>
    <row r="2993" spans="1:18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8272</v>
      </c>
      <c r="O2993" t="s">
        <v>8312</v>
      </c>
      <c r="P2993">
        <f t="shared" si="187"/>
        <v>94.41</v>
      </c>
      <c r="Q2993" s="15">
        <f t="shared" si="185"/>
        <v>42740.837152777778</v>
      </c>
      <c r="R2993" s="15">
        <f t="shared" si="186"/>
        <v>42762.837152777778</v>
      </c>
    </row>
    <row r="2994" spans="1:18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8272</v>
      </c>
      <c r="O2994" t="s">
        <v>8312</v>
      </c>
      <c r="P2994">
        <f t="shared" si="187"/>
        <v>48.98</v>
      </c>
      <c r="Q2994" s="15">
        <f t="shared" si="185"/>
        <v>42622.767476851848</v>
      </c>
      <c r="R2994" s="15">
        <f t="shared" si="186"/>
        <v>42652.767476851848</v>
      </c>
    </row>
    <row r="2995" spans="1:18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8272</v>
      </c>
      <c r="O2995" t="s">
        <v>8312</v>
      </c>
      <c r="P2995">
        <f t="shared" si="187"/>
        <v>45.59</v>
      </c>
      <c r="Q2995" s="15">
        <f t="shared" si="185"/>
        <v>42390.838738425926</v>
      </c>
      <c r="R2995" s="15">
        <f t="shared" si="186"/>
        <v>42420.838738425926</v>
      </c>
    </row>
    <row r="2996" spans="1:18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8272</v>
      </c>
      <c r="O2996" t="s">
        <v>8312</v>
      </c>
      <c r="P2996">
        <f t="shared" si="187"/>
        <v>23.28</v>
      </c>
      <c r="Q2996" s="15">
        <f t="shared" si="185"/>
        <v>41885.478842592594</v>
      </c>
      <c r="R2996" s="15">
        <f t="shared" si="186"/>
        <v>41915.478842592594</v>
      </c>
    </row>
    <row r="2997" spans="1:18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8272</v>
      </c>
      <c r="O2997" t="s">
        <v>8312</v>
      </c>
      <c r="P2997">
        <f t="shared" si="187"/>
        <v>63.23</v>
      </c>
      <c r="Q2997" s="15">
        <f t="shared" si="185"/>
        <v>42724.665173611109</v>
      </c>
      <c r="R2997" s="15">
        <f t="shared" si="186"/>
        <v>42754.665173611109</v>
      </c>
    </row>
    <row r="2998" spans="1:18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8272</v>
      </c>
      <c r="O2998" t="s">
        <v>8312</v>
      </c>
      <c r="P2998">
        <f t="shared" si="187"/>
        <v>153.52000000000001</v>
      </c>
      <c r="Q2998" s="15">
        <f t="shared" si="185"/>
        <v>42090.912500000006</v>
      </c>
      <c r="R2998" s="15">
        <f t="shared" si="186"/>
        <v>42150.912500000006</v>
      </c>
    </row>
    <row r="2999" spans="1:18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8272</v>
      </c>
      <c r="O2999" t="s">
        <v>8312</v>
      </c>
      <c r="P2999">
        <f t="shared" si="187"/>
        <v>90.2</v>
      </c>
      <c r="Q2999" s="15">
        <f t="shared" si="185"/>
        <v>42775.733715277776</v>
      </c>
      <c r="R2999" s="15">
        <f t="shared" si="186"/>
        <v>42793.207638888889</v>
      </c>
    </row>
    <row r="3000" spans="1:18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8272</v>
      </c>
      <c r="O3000" t="s">
        <v>8312</v>
      </c>
      <c r="P3000">
        <f t="shared" si="187"/>
        <v>118.97</v>
      </c>
      <c r="Q3000" s="15">
        <f t="shared" si="185"/>
        <v>41778.193622685183</v>
      </c>
      <c r="R3000" s="15">
        <f t="shared" si="186"/>
        <v>41806.184027777781</v>
      </c>
    </row>
    <row r="3001" spans="1:18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8272</v>
      </c>
      <c r="O3001" t="s">
        <v>8312</v>
      </c>
      <c r="P3001">
        <f t="shared" si="187"/>
        <v>80.25</v>
      </c>
      <c r="Q3001" s="15">
        <f t="shared" si="185"/>
        <v>42780.740277777775</v>
      </c>
      <c r="R3001" s="15">
        <f t="shared" si="186"/>
        <v>42795.083333333328</v>
      </c>
    </row>
    <row r="3002" spans="1:18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8272</v>
      </c>
      <c r="O3002" t="s">
        <v>8312</v>
      </c>
      <c r="P3002">
        <f t="shared" si="187"/>
        <v>62.5</v>
      </c>
      <c r="Q3002" s="15">
        <f t="shared" si="185"/>
        <v>42752.827199074076</v>
      </c>
      <c r="R3002" s="15">
        <f t="shared" si="186"/>
        <v>42766.75</v>
      </c>
    </row>
    <row r="3003" spans="1:18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8272</v>
      </c>
      <c r="O3003" t="s">
        <v>8312</v>
      </c>
      <c r="P3003">
        <f t="shared" si="187"/>
        <v>131.38</v>
      </c>
      <c r="Q3003" s="15">
        <f t="shared" si="185"/>
        <v>42534.895625000005</v>
      </c>
      <c r="R3003" s="15">
        <f t="shared" si="186"/>
        <v>42564.895625000005</v>
      </c>
    </row>
    <row r="3004" spans="1:18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8272</v>
      </c>
      <c r="O3004" t="s">
        <v>8312</v>
      </c>
      <c r="P3004">
        <f t="shared" si="187"/>
        <v>73.03</v>
      </c>
      <c r="Q3004" s="15">
        <f t="shared" si="185"/>
        <v>41239.83625</v>
      </c>
      <c r="R3004" s="15">
        <f t="shared" si="186"/>
        <v>41269.83625</v>
      </c>
    </row>
    <row r="3005" spans="1:18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8272</v>
      </c>
      <c r="O3005" t="s">
        <v>8312</v>
      </c>
      <c r="P3005">
        <f t="shared" si="187"/>
        <v>178.53</v>
      </c>
      <c r="Q3005" s="15">
        <f t="shared" si="185"/>
        <v>42398.849259259259</v>
      </c>
      <c r="R3005" s="15">
        <f t="shared" si="186"/>
        <v>42430.249305555553</v>
      </c>
    </row>
    <row r="3006" spans="1:18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8272</v>
      </c>
      <c r="O3006" t="s">
        <v>8312</v>
      </c>
      <c r="P3006">
        <f t="shared" si="187"/>
        <v>162.91</v>
      </c>
      <c r="Q3006" s="15">
        <f t="shared" si="185"/>
        <v>41928.881064814814</v>
      </c>
      <c r="R3006" s="15">
        <f t="shared" si="186"/>
        <v>41958.922731481478</v>
      </c>
    </row>
    <row r="3007" spans="1:18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8272</v>
      </c>
      <c r="O3007" t="s">
        <v>8312</v>
      </c>
      <c r="P3007">
        <f t="shared" si="187"/>
        <v>108.24</v>
      </c>
      <c r="Q3007" s="15">
        <f t="shared" si="185"/>
        <v>41888.674826388888</v>
      </c>
      <c r="R3007" s="15">
        <f t="shared" si="186"/>
        <v>41918.674826388888</v>
      </c>
    </row>
    <row r="3008" spans="1:18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8272</v>
      </c>
      <c r="O3008" t="s">
        <v>8312</v>
      </c>
      <c r="P3008">
        <f t="shared" si="187"/>
        <v>88.87</v>
      </c>
      <c r="Q3008" s="15">
        <f t="shared" si="185"/>
        <v>41957.756840277783</v>
      </c>
      <c r="R3008" s="15">
        <f t="shared" si="186"/>
        <v>41987.756840277783</v>
      </c>
    </row>
    <row r="3009" spans="1:18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8272</v>
      </c>
      <c r="O3009" t="s">
        <v>8312</v>
      </c>
      <c r="P3009">
        <f t="shared" si="187"/>
        <v>54</v>
      </c>
      <c r="Q3009" s="15">
        <f t="shared" si="185"/>
        <v>42098.216238425928</v>
      </c>
      <c r="R3009" s="15">
        <f t="shared" si="186"/>
        <v>42119.216238425928</v>
      </c>
    </row>
    <row r="3010" spans="1:18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8272</v>
      </c>
      <c r="O3010" t="s">
        <v>8312</v>
      </c>
      <c r="P3010">
        <f t="shared" si="187"/>
        <v>116.73</v>
      </c>
      <c r="Q3010" s="15">
        <f t="shared" ref="Q3010:Q3073" si="188">(((J3010/60)/60)/24+(DATE(1970,1,1)))</f>
        <v>42360.212025462963</v>
      </c>
      <c r="R3010" s="15">
        <f t="shared" ref="R3010:R3073" si="189">(((I3010/60)/60)/24)+DATE(1970,1,1)</f>
        <v>42390.212025462963</v>
      </c>
    </row>
    <row r="3011" spans="1:18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8272</v>
      </c>
      <c r="O3011" t="s">
        <v>8312</v>
      </c>
      <c r="P3011">
        <f t="shared" ref="P3011:P3074" si="190">IFERROR(ROUND(E3011/L3011,2),0)</f>
        <v>233.9</v>
      </c>
      <c r="Q3011" s="15">
        <f t="shared" si="188"/>
        <v>41939.569907407407</v>
      </c>
      <c r="R3011" s="15">
        <f t="shared" si="189"/>
        <v>41969.611574074079</v>
      </c>
    </row>
    <row r="3012" spans="1:18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8272</v>
      </c>
      <c r="O3012" t="s">
        <v>8312</v>
      </c>
      <c r="P3012">
        <f t="shared" si="190"/>
        <v>158</v>
      </c>
      <c r="Q3012" s="15">
        <f t="shared" si="188"/>
        <v>41996.832395833335</v>
      </c>
      <c r="R3012" s="15">
        <f t="shared" si="189"/>
        <v>42056.832395833335</v>
      </c>
    </row>
    <row r="3013" spans="1:18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8272</v>
      </c>
      <c r="O3013" t="s">
        <v>8312</v>
      </c>
      <c r="P3013">
        <f t="shared" si="190"/>
        <v>14.84</v>
      </c>
      <c r="Q3013" s="15">
        <f t="shared" si="188"/>
        <v>42334.468935185185</v>
      </c>
      <c r="R3013" s="15">
        <f t="shared" si="189"/>
        <v>42361.957638888889</v>
      </c>
    </row>
    <row r="3014" spans="1:18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8272</v>
      </c>
      <c r="O3014" t="s">
        <v>8312</v>
      </c>
      <c r="P3014">
        <f t="shared" si="190"/>
        <v>85.18</v>
      </c>
      <c r="Q3014" s="15">
        <f t="shared" si="188"/>
        <v>42024.702893518523</v>
      </c>
      <c r="R3014" s="15">
        <f t="shared" si="189"/>
        <v>42045.702893518523</v>
      </c>
    </row>
    <row r="3015" spans="1:18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8272</v>
      </c>
      <c r="O3015" t="s">
        <v>8312</v>
      </c>
      <c r="P3015">
        <f t="shared" si="190"/>
        <v>146.69</v>
      </c>
      <c r="Q3015" s="15">
        <f t="shared" si="188"/>
        <v>42146.836215277777</v>
      </c>
      <c r="R3015" s="15">
        <f t="shared" si="189"/>
        <v>42176.836215277777</v>
      </c>
    </row>
    <row r="3016" spans="1:18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8272</v>
      </c>
      <c r="O3016" t="s">
        <v>8312</v>
      </c>
      <c r="P3016">
        <f t="shared" si="190"/>
        <v>50.76</v>
      </c>
      <c r="Q3016" s="15">
        <f t="shared" si="188"/>
        <v>41920.123611111114</v>
      </c>
      <c r="R3016" s="15">
        <f t="shared" si="189"/>
        <v>41948.208333333336</v>
      </c>
    </row>
    <row r="3017" spans="1:18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8272</v>
      </c>
      <c r="O3017" t="s">
        <v>8312</v>
      </c>
      <c r="P3017">
        <f t="shared" si="190"/>
        <v>87.7</v>
      </c>
      <c r="Q3017" s="15">
        <f t="shared" si="188"/>
        <v>41785.72729166667</v>
      </c>
      <c r="R3017" s="15">
        <f t="shared" si="189"/>
        <v>41801.166666666664</v>
      </c>
    </row>
    <row r="3018" spans="1:18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8272</v>
      </c>
      <c r="O3018" t="s">
        <v>8312</v>
      </c>
      <c r="P3018">
        <f t="shared" si="190"/>
        <v>242.28</v>
      </c>
      <c r="Q3018" s="15">
        <f t="shared" si="188"/>
        <v>41778.548055555555</v>
      </c>
      <c r="R3018" s="15">
        <f t="shared" si="189"/>
        <v>41838.548055555555</v>
      </c>
    </row>
    <row r="3019" spans="1:18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8272</v>
      </c>
      <c r="O3019" t="s">
        <v>8312</v>
      </c>
      <c r="P3019">
        <f t="shared" si="190"/>
        <v>146.44999999999999</v>
      </c>
      <c r="Q3019" s="15">
        <f t="shared" si="188"/>
        <v>41841.850034722222</v>
      </c>
      <c r="R3019" s="15">
        <f t="shared" si="189"/>
        <v>41871.850034722222</v>
      </c>
    </row>
    <row r="3020" spans="1:18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8272</v>
      </c>
      <c r="O3020" t="s">
        <v>8312</v>
      </c>
      <c r="P3020">
        <f t="shared" si="190"/>
        <v>103.17</v>
      </c>
      <c r="Q3020" s="15">
        <f t="shared" si="188"/>
        <v>42163.29833333334</v>
      </c>
      <c r="R3020" s="15">
        <f t="shared" si="189"/>
        <v>42205.916666666672</v>
      </c>
    </row>
    <row r="3021" spans="1:18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8272</v>
      </c>
      <c r="O3021" t="s">
        <v>8312</v>
      </c>
      <c r="P3021">
        <f t="shared" si="190"/>
        <v>80.459999999999994</v>
      </c>
      <c r="Q3021" s="15">
        <f t="shared" si="188"/>
        <v>41758.833564814813</v>
      </c>
      <c r="R3021" s="15">
        <f t="shared" si="189"/>
        <v>41786.125</v>
      </c>
    </row>
    <row r="3022" spans="1:18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8272</v>
      </c>
      <c r="O3022" t="s">
        <v>8312</v>
      </c>
      <c r="P3022">
        <f t="shared" si="190"/>
        <v>234.67</v>
      </c>
      <c r="Q3022" s="15">
        <f t="shared" si="188"/>
        <v>42170.846446759257</v>
      </c>
      <c r="R3022" s="15">
        <f t="shared" si="189"/>
        <v>42230.846446759257</v>
      </c>
    </row>
    <row r="3023" spans="1:18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8272</v>
      </c>
      <c r="O3023" t="s">
        <v>8312</v>
      </c>
      <c r="P3023">
        <f t="shared" si="190"/>
        <v>50.69</v>
      </c>
      <c r="Q3023" s="15">
        <f t="shared" si="188"/>
        <v>42660.618854166663</v>
      </c>
      <c r="R3023" s="15">
        <f t="shared" si="189"/>
        <v>42696.249305555553</v>
      </c>
    </row>
    <row r="3024" spans="1:18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8272</v>
      </c>
      <c r="O3024" t="s">
        <v>8312</v>
      </c>
      <c r="P3024">
        <f t="shared" si="190"/>
        <v>162.71</v>
      </c>
      <c r="Q3024" s="15">
        <f t="shared" si="188"/>
        <v>42564.95380787037</v>
      </c>
      <c r="R3024" s="15">
        <f t="shared" si="189"/>
        <v>42609.95380787037</v>
      </c>
    </row>
    <row r="3025" spans="1:18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8272</v>
      </c>
      <c r="O3025" t="s">
        <v>8312</v>
      </c>
      <c r="P3025">
        <f t="shared" si="190"/>
        <v>120.17</v>
      </c>
      <c r="Q3025" s="15">
        <f t="shared" si="188"/>
        <v>42121.675763888896</v>
      </c>
      <c r="R3025" s="15">
        <f t="shared" si="189"/>
        <v>42166.675763888896</v>
      </c>
    </row>
    <row r="3026" spans="1:18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8272</v>
      </c>
      <c r="O3026" t="s">
        <v>8312</v>
      </c>
      <c r="P3026">
        <f t="shared" si="190"/>
        <v>67.7</v>
      </c>
      <c r="Q3026" s="15">
        <f t="shared" si="188"/>
        <v>41158.993923611109</v>
      </c>
      <c r="R3026" s="15">
        <f t="shared" si="189"/>
        <v>41188.993923611109</v>
      </c>
    </row>
    <row r="3027" spans="1:18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8272</v>
      </c>
      <c r="O3027" t="s">
        <v>8312</v>
      </c>
      <c r="P3027">
        <f t="shared" si="190"/>
        <v>52.1</v>
      </c>
      <c r="Q3027" s="15">
        <f t="shared" si="188"/>
        <v>41761.509409722225</v>
      </c>
      <c r="R3027" s="15">
        <f t="shared" si="189"/>
        <v>41789.666666666664</v>
      </c>
    </row>
    <row r="3028" spans="1:18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8272</v>
      </c>
      <c r="O3028" t="s">
        <v>8312</v>
      </c>
      <c r="P3028">
        <f t="shared" si="190"/>
        <v>51.6</v>
      </c>
      <c r="Q3028" s="15">
        <f t="shared" si="188"/>
        <v>42783.459398148145</v>
      </c>
      <c r="R3028" s="15">
        <f t="shared" si="189"/>
        <v>42797.459398148145</v>
      </c>
    </row>
    <row r="3029" spans="1:18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8272</v>
      </c>
      <c r="O3029" t="s">
        <v>8312</v>
      </c>
      <c r="P3029">
        <f t="shared" si="190"/>
        <v>164.3</v>
      </c>
      <c r="Q3029" s="15">
        <f t="shared" si="188"/>
        <v>42053.704293981486</v>
      </c>
      <c r="R3029" s="15">
        <f t="shared" si="189"/>
        <v>42083.662627314814</v>
      </c>
    </row>
    <row r="3030" spans="1:18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8272</v>
      </c>
      <c r="O3030" t="s">
        <v>8312</v>
      </c>
      <c r="P3030">
        <f t="shared" si="190"/>
        <v>84.86</v>
      </c>
      <c r="Q3030" s="15">
        <f t="shared" si="188"/>
        <v>42567.264178240745</v>
      </c>
      <c r="R3030" s="15">
        <f t="shared" si="189"/>
        <v>42597.264178240745</v>
      </c>
    </row>
    <row r="3031" spans="1:18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8272</v>
      </c>
      <c r="O3031" t="s">
        <v>8312</v>
      </c>
      <c r="P3031">
        <f t="shared" si="190"/>
        <v>94.55</v>
      </c>
      <c r="Q3031" s="15">
        <f t="shared" si="188"/>
        <v>41932.708877314813</v>
      </c>
      <c r="R3031" s="15">
        <f t="shared" si="189"/>
        <v>41961.190972222219</v>
      </c>
    </row>
    <row r="3032" spans="1:18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8272</v>
      </c>
      <c r="O3032" t="s">
        <v>8312</v>
      </c>
      <c r="P3032">
        <f t="shared" si="190"/>
        <v>45.54</v>
      </c>
      <c r="Q3032" s="15">
        <f t="shared" si="188"/>
        <v>42233.747349537036</v>
      </c>
      <c r="R3032" s="15">
        <f t="shared" si="189"/>
        <v>42263.747349537036</v>
      </c>
    </row>
    <row r="3033" spans="1:18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8272</v>
      </c>
      <c r="O3033" t="s">
        <v>8312</v>
      </c>
      <c r="P3033">
        <f t="shared" si="190"/>
        <v>51.72</v>
      </c>
      <c r="Q3033" s="15">
        <f t="shared" si="188"/>
        <v>42597.882488425923</v>
      </c>
      <c r="R3033" s="15">
        <f t="shared" si="189"/>
        <v>42657.882488425923</v>
      </c>
    </row>
    <row r="3034" spans="1:18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8272</v>
      </c>
      <c r="O3034" t="s">
        <v>8312</v>
      </c>
      <c r="P3034">
        <f t="shared" si="190"/>
        <v>50.88</v>
      </c>
      <c r="Q3034" s="15">
        <f t="shared" si="188"/>
        <v>42228.044664351852</v>
      </c>
      <c r="R3034" s="15">
        <f t="shared" si="189"/>
        <v>42258.044664351852</v>
      </c>
    </row>
    <row r="3035" spans="1:18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8272</v>
      </c>
      <c r="O3035" t="s">
        <v>8312</v>
      </c>
      <c r="P3035">
        <f t="shared" si="190"/>
        <v>191.13</v>
      </c>
      <c r="Q3035" s="15">
        <f t="shared" si="188"/>
        <v>42570.110243055555</v>
      </c>
      <c r="R3035" s="15">
        <f t="shared" si="189"/>
        <v>42600.110243055555</v>
      </c>
    </row>
    <row r="3036" spans="1:18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8272</v>
      </c>
      <c r="O3036" t="s">
        <v>8312</v>
      </c>
      <c r="P3036">
        <f t="shared" si="190"/>
        <v>89.31</v>
      </c>
      <c r="Q3036" s="15">
        <f t="shared" si="188"/>
        <v>42644.535358796296</v>
      </c>
      <c r="R3036" s="15">
        <f t="shared" si="189"/>
        <v>42675.165972222225</v>
      </c>
    </row>
    <row r="3037" spans="1:18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8272</v>
      </c>
      <c r="O3037" t="s">
        <v>8312</v>
      </c>
      <c r="P3037">
        <f t="shared" si="190"/>
        <v>88.59</v>
      </c>
      <c r="Q3037" s="15">
        <f t="shared" si="188"/>
        <v>41368.560289351852</v>
      </c>
      <c r="R3037" s="15">
        <f t="shared" si="189"/>
        <v>41398.560289351852</v>
      </c>
    </row>
    <row r="3038" spans="1:18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8272</v>
      </c>
      <c r="O3038" t="s">
        <v>8312</v>
      </c>
      <c r="P3038">
        <f t="shared" si="190"/>
        <v>96.3</v>
      </c>
      <c r="Q3038" s="15">
        <f t="shared" si="188"/>
        <v>41466.785231481481</v>
      </c>
      <c r="R3038" s="15">
        <f t="shared" si="189"/>
        <v>41502.499305555553</v>
      </c>
    </row>
    <row r="3039" spans="1:18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8272</v>
      </c>
      <c r="O3039" t="s">
        <v>8312</v>
      </c>
      <c r="P3039">
        <f t="shared" si="190"/>
        <v>33.31</v>
      </c>
      <c r="Q3039" s="15">
        <f t="shared" si="188"/>
        <v>40378.893206018518</v>
      </c>
      <c r="R3039" s="15">
        <f t="shared" si="189"/>
        <v>40453.207638888889</v>
      </c>
    </row>
    <row r="3040" spans="1:18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8272</v>
      </c>
      <c r="O3040" t="s">
        <v>8312</v>
      </c>
      <c r="P3040">
        <f t="shared" si="190"/>
        <v>37.22</v>
      </c>
      <c r="Q3040" s="15">
        <f t="shared" si="188"/>
        <v>42373.252280092594</v>
      </c>
      <c r="R3040" s="15">
        <f t="shared" si="189"/>
        <v>42433.252280092594</v>
      </c>
    </row>
    <row r="3041" spans="1:18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8272</v>
      </c>
      <c r="O3041" t="s">
        <v>8312</v>
      </c>
      <c r="P3041">
        <f t="shared" si="190"/>
        <v>92.13</v>
      </c>
      <c r="Q3041" s="15">
        <f t="shared" si="188"/>
        <v>41610.794421296298</v>
      </c>
      <c r="R3041" s="15">
        <f t="shared" si="189"/>
        <v>41637.332638888889</v>
      </c>
    </row>
    <row r="3042" spans="1:18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8272</v>
      </c>
      <c r="O3042" t="s">
        <v>8312</v>
      </c>
      <c r="P3042">
        <f t="shared" si="190"/>
        <v>76.790000000000006</v>
      </c>
      <c r="Q3042" s="15">
        <f t="shared" si="188"/>
        <v>42177.791909722218</v>
      </c>
      <c r="R3042" s="15">
        <f t="shared" si="189"/>
        <v>42181.958333333328</v>
      </c>
    </row>
    <row r="3043" spans="1:18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8272</v>
      </c>
      <c r="O3043" t="s">
        <v>8312</v>
      </c>
      <c r="P3043">
        <f t="shared" si="190"/>
        <v>96.53</v>
      </c>
      <c r="Q3043" s="15">
        <f t="shared" si="188"/>
        <v>42359.868611111116</v>
      </c>
      <c r="R3043" s="15">
        <f t="shared" si="189"/>
        <v>42389.868611111116</v>
      </c>
    </row>
    <row r="3044" spans="1:18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8272</v>
      </c>
      <c r="O3044" t="s">
        <v>8312</v>
      </c>
      <c r="P3044">
        <f t="shared" si="190"/>
        <v>51.89</v>
      </c>
      <c r="Q3044" s="15">
        <f t="shared" si="188"/>
        <v>42253.688043981485</v>
      </c>
      <c r="R3044" s="15">
        <f t="shared" si="189"/>
        <v>42283.688043981485</v>
      </c>
    </row>
    <row r="3045" spans="1:18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8272</v>
      </c>
      <c r="O3045" t="s">
        <v>8312</v>
      </c>
      <c r="P3045">
        <f t="shared" si="190"/>
        <v>128.91</v>
      </c>
      <c r="Q3045" s="15">
        <f t="shared" si="188"/>
        <v>42083.070590277777</v>
      </c>
      <c r="R3045" s="15">
        <f t="shared" si="189"/>
        <v>42110.118055555555</v>
      </c>
    </row>
    <row r="3046" spans="1:18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8272</v>
      </c>
      <c r="O3046" t="s">
        <v>8312</v>
      </c>
      <c r="P3046">
        <f t="shared" si="190"/>
        <v>84.11</v>
      </c>
      <c r="Q3046" s="15">
        <f t="shared" si="188"/>
        <v>42387.7268287037</v>
      </c>
      <c r="R3046" s="15">
        <f t="shared" si="189"/>
        <v>42402.7268287037</v>
      </c>
    </row>
    <row r="3047" spans="1:18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8272</v>
      </c>
      <c r="O3047" t="s">
        <v>8312</v>
      </c>
      <c r="P3047">
        <f t="shared" si="190"/>
        <v>82.94</v>
      </c>
      <c r="Q3047" s="15">
        <f t="shared" si="188"/>
        <v>41843.155729166669</v>
      </c>
      <c r="R3047" s="15">
        <f t="shared" si="189"/>
        <v>41873.155729166669</v>
      </c>
    </row>
    <row r="3048" spans="1:18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8272</v>
      </c>
      <c r="O3048" t="s">
        <v>8312</v>
      </c>
      <c r="P3048">
        <f t="shared" si="190"/>
        <v>259.95</v>
      </c>
      <c r="Q3048" s="15">
        <f t="shared" si="188"/>
        <v>41862.803078703706</v>
      </c>
      <c r="R3048" s="15">
        <f t="shared" si="189"/>
        <v>41892.202777777777</v>
      </c>
    </row>
    <row r="3049" spans="1:18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8272</v>
      </c>
      <c r="O3049" t="s">
        <v>8312</v>
      </c>
      <c r="P3049">
        <f t="shared" si="190"/>
        <v>37.25</v>
      </c>
      <c r="Q3049" s="15">
        <f t="shared" si="188"/>
        <v>42443.989050925928</v>
      </c>
      <c r="R3049" s="15">
        <f t="shared" si="189"/>
        <v>42487.552777777775</v>
      </c>
    </row>
    <row r="3050" spans="1:18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8272</v>
      </c>
      <c r="O3050" t="s">
        <v>8312</v>
      </c>
      <c r="P3050">
        <f t="shared" si="190"/>
        <v>177.02</v>
      </c>
      <c r="Q3050" s="15">
        <f t="shared" si="188"/>
        <v>41975.901180555549</v>
      </c>
      <c r="R3050" s="15">
        <f t="shared" si="189"/>
        <v>42004.890277777777</v>
      </c>
    </row>
    <row r="3051" spans="1:18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8272</v>
      </c>
      <c r="O3051" t="s">
        <v>8312</v>
      </c>
      <c r="P3051">
        <f t="shared" si="190"/>
        <v>74.069999999999993</v>
      </c>
      <c r="Q3051" s="15">
        <f t="shared" si="188"/>
        <v>42139.014525462961</v>
      </c>
      <c r="R3051" s="15">
        <f t="shared" si="189"/>
        <v>42169.014525462961</v>
      </c>
    </row>
    <row r="3052" spans="1:18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8272</v>
      </c>
      <c r="O3052" t="s">
        <v>8312</v>
      </c>
      <c r="P3052">
        <f t="shared" si="190"/>
        <v>70.67</v>
      </c>
      <c r="Q3052" s="15">
        <f t="shared" si="188"/>
        <v>42465.16851851852</v>
      </c>
      <c r="R3052" s="15">
        <f t="shared" si="189"/>
        <v>42495.16851851852</v>
      </c>
    </row>
    <row r="3053" spans="1:18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8272</v>
      </c>
      <c r="O3053" t="s">
        <v>8312</v>
      </c>
      <c r="P3053">
        <f t="shared" si="190"/>
        <v>23.63</v>
      </c>
      <c r="Q3053" s="15">
        <f t="shared" si="188"/>
        <v>42744.416030092587</v>
      </c>
      <c r="R3053" s="15">
        <f t="shared" si="189"/>
        <v>42774.416030092587</v>
      </c>
    </row>
    <row r="3054" spans="1:18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8272</v>
      </c>
      <c r="O3054" t="s">
        <v>8312</v>
      </c>
      <c r="P3054">
        <f t="shared" si="190"/>
        <v>37.5</v>
      </c>
      <c r="Q3054" s="15">
        <f t="shared" si="188"/>
        <v>42122.670069444444</v>
      </c>
      <c r="R3054" s="15">
        <f t="shared" si="189"/>
        <v>42152.665972222225</v>
      </c>
    </row>
    <row r="3055" spans="1:18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8272</v>
      </c>
      <c r="O3055" t="s">
        <v>8312</v>
      </c>
      <c r="P3055">
        <f t="shared" si="190"/>
        <v>13.33</v>
      </c>
      <c r="Q3055" s="15">
        <f t="shared" si="188"/>
        <v>41862.761724537035</v>
      </c>
      <c r="R3055" s="15">
        <f t="shared" si="189"/>
        <v>41914.165972222225</v>
      </c>
    </row>
    <row r="3056" spans="1:18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8272</v>
      </c>
      <c r="O3056" t="s">
        <v>8312</v>
      </c>
      <c r="P3056">
        <f t="shared" si="190"/>
        <v>0</v>
      </c>
      <c r="Q3056" s="15">
        <f t="shared" si="188"/>
        <v>42027.832800925928</v>
      </c>
      <c r="R3056" s="15">
        <f t="shared" si="189"/>
        <v>42065.044444444444</v>
      </c>
    </row>
    <row r="3057" spans="1:18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8272</v>
      </c>
      <c r="O3057" t="s">
        <v>8312</v>
      </c>
      <c r="P3057">
        <f t="shared" si="190"/>
        <v>1</v>
      </c>
      <c r="Q3057" s="15">
        <f t="shared" si="188"/>
        <v>41953.95821759259</v>
      </c>
      <c r="R3057" s="15">
        <f t="shared" si="189"/>
        <v>42013.95821759259</v>
      </c>
    </row>
    <row r="3058" spans="1:18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8272</v>
      </c>
      <c r="O3058" t="s">
        <v>8312</v>
      </c>
      <c r="P3058">
        <f t="shared" si="190"/>
        <v>0</v>
      </c>
      <c r="Q3058" s="15">
        <f t="shared" si="188"/>
        <v>41851.636388888888</v>
      </c>
      <c r="R3058" s="15">
        <f t="shared" si="189"/>
        <v>41911.636388888888</v>
      </c>
    </row>
    <row r="3059" spans="1:18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8272</v>
      </c>
      <c r="O3059" t="s">
        <v>8312</v>
      </c>
      <c r="P3059">
        <f t="shared" si="190"/>
        <v>0</v>
      </c>
      <c r="Q3059" s="15">
        <f t="shared" si="188"/>
        <v>42433.650590277779</v>
      </c>
      <c r="R3059" s="15">
        <f t="shared" si="189"/>
        <v>42463.608923611115</v>
      </c>
    </row>
    <row r="3060" spans="1:18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8272</v>
      </c>
      <c r="O3060" t="s">
        <v>8312</v>
      </c>
      <c r="P3060">
        <f t="shared" si="190"/>
        <v>1</v>
      </c>
      <c r="Q3060" s="15">
        <f t="shared" si="188"/>
        <v>42460.374305555553</v>
      </c>
      <c r="R3060" s="15">
        <f t="shared" si="189"/>
        <v>42510.374305555553</v>
      </c>
    </row>
    <row r="3061" spans="1:18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8272</v>
      </c>
      <c r="O3061" t="s">
        <v>8312</v>
      </c>
      <c r="P3061">
        <f t="shared" si="190"/>
        <v>41</v>
      </c>
      <c r="Q3061" s="15">
        <f t="shared" si="188"/>
        <v>41829.935717592591</v>
      </c>
      <c r="R3061" s="15">
        <f t="shared" si="189"/>
        <v>41859.935717592591</v>
      </c>
    </row>
    <row r="3062" spans="1:18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8272</v>
      </c>
      <c r="O3062" t="s">
        <v>8312</v>
      </c>
      <c r="P3062">
        <f t="shared" si="190"/>
        <v>55.83</v>
      </c>
      <c r="Q3062" s="15">
        <f t="shared" si="188"/>
        <v>42245.274699074071</v>
      </c>
      <c r="R3062" s="15">
        <f t="shared" si="189"/>
        <v>42275.274699074071</v>
      </c>
    </row>
    <row r="3063" spans="1:18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8272</v>
      </c>
      <c r="O3063" t="s">
        <v>8312</v>
      </c>
      <c r="P3063">
        <f t="shared" si="190"/>
        <v>0</v>
      </c>
      <c r="Q3063" s="15">
        <f t="shared" si="188"/>
        <v>41834.784120370372</v>
      </c>
      <c r="R3063" s="15">
        <f t="shared" si="189"/>
        <v>41864.784120370372</v>
      </c>
    </row>
    <row r="3064" spans="1:18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8272</v>
      </c>
      <c r="O3064" t="s">
        <v>8312</v>
      </c>
      <c r="P3064">
        <f t="shared" si="190"/>
        <v>99.76</v>
      </c>
      <c r="Q3064" s="15">
        <f t="shared" si="188"/>
        <v>42248.535787037035</v>
      </c>
      <c r="R3064" s="15">
        <f t="shared" si="189"/>
        <v>42277.75</v>
      </c>
    </row>
    <row r="3065" spans="1:18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8272</v>
      </c>
      <c r="O3065" t="s">
        <v>8312</v>
      </c>
      <c r="P3065">
        <f t="shared" si="190"/>
        <v>25.52</v>
      </c>
      <c r="Q3065" s="15">
        <f t="shared" si="188"/>
        <v>42630.922893518517</v>
      </c>
      <c r="R3065" s="15">
        <f t="shared" si="189"/>
        <v>42665.922893518517</v>
      </c>
    </row>
    <row r="3066" spans="1:18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8272</v>
      </c>
      <c r="O3066" t="s">
        <v>8312</v>
      </c>
      <c r="P3066">
        <f t="shared" si="190"/>
        <v>117.65</v>
      </c>
      <c r="Q3066" s="15">
        <f t="shared" si="188"/>
        <v>42299.130162037036</v>
      </c>
      <c r="R3066" s="15">
        <f t="shared" si="189"/>
        <v>42330.290972222225</v>
      </c>
    </row>
    <row r="3067" spans="1:18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8272</v>
      </c>
      <c r="O3067" t="s">
        <v>8312</v>
      </c>
      <c r="P3067">
        <f t="shared" si="190"/>
        <v>5</v>
      </c>
      <c r="Q3067" s="15">
        <f t="shared" si="188"/>
        <v>41825.055231481485</v>
      </c>
      <c r="R3067" s="15">
        <f t="shared" si="189"/>
        <v>41850.055231481485</v>
      </c>
    </row>
    <row r="3068" spans="1:18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8272</v>
      </c>
      <c r="O3068" t="s">
        <v>8312</v>
      </c>
      <c r="P3068">
        <f t="shared" si="190"/>
        <v>2796.67</v>
      </c>
      <c r="Q3068" s="15">
        <f t="shared" si="188"/>
        <v>42531.228437500002</v>
      </c>
      <c r="R3068" s="15">
        <f t="shared" si="189"/>
        <v>42561.228437500002</v>
      </c>
    </row>
    <row r="3069" spans="1:18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8272</v>
      </c>
      <c r="O3069" t="s">
        <v>8312</v>
      </c>
      <c r="P3069">
        <f t="shared" si="190"/>
        <v>200</v>
      </c>
      <c r="Q3069" s="15">
        <f t="shared" si="188"/>
        <v>42226.938414351855</v>
      </c>
      <c r="R3069" s="15">
        <f t="shared" si="189"/>
        <v>42256.938414351855</v>
      </c>
    </row>
    <row r="3070" spans="1:18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8272</v>
      </c>
      <c r="O3070" t="s">
        <v>8312</v>
      </c>
      <c r="P3070">
        <f t="shared" si="190"/>
        <v>87.5</v>
      </c>
      <c r="Q3070" s="15">
        <f t="shared" si="188"/>
        <v>42263.691574074073</v>
      </c>
      <c r="R3070" s="15">
        <f t="shared" si="189"/>
        <v>42293.691574074073</v>
      </c>
    </row>
    <row r="3071" spans="1:18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8272</v>
      </c>
      <c r="O3071" t="s">
        <v>8312</v>
      </c>
      <c r="P3071">
        <f t="shared" si="190"/>
        <v>20.14</v>
      </c>
      <c r="Q3071" s="15">
        <f t="shared" si="188"/>
        <v>41957.833726851852</v>
      </c>
      <c r="R3071" s="15">
        <f t="shared" si="189"/>
        <v>41987.833726851852</v>
      </c>
    </row>
    <row r="3072" spans="1:18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8272</v>
      </c>
      <c r="O3072" t="s">
        <v>8312</v>
      </c>
      <c r="P3072">
        <f t="shared" si="190"/>
        <v>20.88</v>
      </c>
      <c r="Q3072" s="15">
        <f t="shared" si="188"/>
        <v>42690.733437499999</v>
      </c>
      <c r="R3072" s="15">
        <f t="shared" si="189"/>
        <v>42711.733437499999</v>
      </c>
    </row>
    <row r="3073" spans="1:18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8272</v>
      </c>
      <c r="O3073" t="s">
        <v>8312</v>
      </c>
      <c r="P3073">
        <f t="shared" si="190"/>
        <v>61.31</v>
      </c>
      <c r="Q3073" s="15">
        <f t="shared" si="188"/>
        <v>42097.732418981483</v>
      </c>
      <c r="R3073" s="15">
        <f t="shared" si="189"/>
        <v>42115.249305555553</v>
      </c>
    </row>
    <row r="3074" spans="1:18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8272</v>
      </c>
      <c r="O3074" t="s">
        <v>8312</v>
      </c>
      <c r="P3074">
        <f t="shared" si="190"/>
        <v>1</v>
      </c>
      <c r="Q3074" s="15">
        <f t="shared" ref="Q3074:Q3137" si="191">(((J3074/60)/60)/24+(DATE(1970,1,1)))</f>
        <v>42658.690532407403</v>
      </c>
      <c r="R3074" s="15">
        <f t="shared" ref="R3074:R3137" si="192">(((I3074/60)/60)/24)+DATE(1970,1,1)</f>
        <v>42673.073611111111</v>
      </c>
    </row>
    <row r="3075" spans="1:18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8272</v>
      </c>
      <c r="O3075" t="s">
        <v>8312</v>
      </c>
      <c r="P3075">
        <f t="shared" ref="P3075:P3138" si="193">IFERROR(ROUND(E3075/L3075,2),0)</f>
        <v>92.14</v>
      </c>
      <c r="Q3075" s="15">
        <f t="shared" si="191"/>
        <v>42111.684027777781</v>
      </c>
      <c r="R3075" s="15">
        <f t="shared" si="192"/>
        <v>42169.804861111115</v>
      </c>
    </row>
    <row r="3076" spans="1:18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8272</v>
      </c>
      <c r="O3076" t="s">
        <v>8312</v>
      </c>
      <c r="P3076">
        <f t="shared" si="193"/>
        <v>7.33</v>
      </c>
      <c r="Q3076" s="15">
        <f t="shared" si="191"/>
        <v>42409.571284722217</v>
      </c>
      <c r="R3076" s="15">
        <f t="shared" si="192"/>
        <v>42439.571284722217</v>
      </c>
    </row>
    <row r="3077" spans="1:18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8272</v>
      </c>
      <c r="O3077" t="s">
        <v>8312</v>
      </c>
      <c r="P3077">
        <f t="shared" si="193"/>
        <v>64.8</v>
      </c>
      <c r="Q3077" s="15">
        <f t="shared" si="191"/>
        <v>42551.102314814809</v>
      </c>
      <c r="R3077" s="15">
        <f t="shared" si="192"/>
        <v>42601.102314814809</v>
      </c>
    </row>
    <row r="3078" spans="1:18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8272</v>
      </c>
      <c r="O3078" t="s">
        <v>8312</v>
      </c>
      <c r="P3078">
        <f t="shared" si="193"/>
        <v>30.12</v>
      </c>
      <c r="Q3078" s="15">
        <f t="shared" si="191"/>
        <v>42226.651886574073</v>
      </c>
      <c r="R3078" s="15">
        <f t="shared" si="192"/>
        <v>42286.651886574073</v>
      </c>
    </row>
    <row r="3079" spans="1:18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8272</v>
      </c>
      <c r="O3079" t="s">
        <v>8312</v>
      </c>
      <c r="P3079">
        <f t="shared" si="193"/>
        <v>52.5</v>
      </c>
      <c r="Q3079" s="15">
        <f t="shared" si="191"/>
        <v>42766.956921296296</v>
      </c>
      <c r="R3079" s="15">
        <f t="shared" si="192"/>
        <v>42796.956921296296</v>
      </c>
    </row>
    <row r="3080" spans="1:18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8272</v>
      </c>
      <c r="O3080" t="s">
        <v>8312</v>
      </c>
      <c r="P3080">
        <f t="shared" si="193"/>
        <v>23.67</v>
      </c>
      <c r="Q3080" s="15">
        <f t="shared" si="191"/>
        <v>42031.138831018514</v>
      </c>
      <c r="R3080" s="15">
        <f t="shared" si="192"/>
        <v>42061.138831018514</v>
      </c>
    </row>
    <row r="3081" spans="1:18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8272</v>
      </c>
      <c r="O3081" t="s">
        <v>8312</v>
      </c>
      <c r="P3081">
        <f t="shared" si="193"/>
        <v>415.78</v>
      </c>
      <c r="Q3081" s="15">
        <f t="shared" si="191"/>
        <v>42055.713368055556</v>
      </c>
      <c r="R3081" s="15">
        <f t="shared" si="192"/>
        <v>42085.671701388885</v>
      </c>
    </row>
    <row r="3082" spans="1:18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8272</v>
      </c>
      <c r="O3082" t="s">
        <v>8312</v>
      </c>
      <c r="P3082">
        <f t="shared" si="193"/>
        <v>53.71</v>
      </c>
      <c r="Q3082" s="15">
        <f t="shared" si="191"/>
        <v>41940.028287037036</v>
      </c>
      <c r="R3082" s="15">
        <f t="shared" si="192"/>
        <v>42000.0699537037</v>
      </c>
    </row>
    <row r="3083" spans="1:18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8272</v>
      </c>
      <c r="O3083" t="s">
        <v>8312</v>
      </c>
      <c r="P3083">
        <f t="shared" si="193"/>
        <v>420.6</v>
      </c>
      <c r="Q3083" s="15">
        <f t="shared" si="191"/>
        <v>42237.181608796294</v>
      </c>
      <c r="R3083" s="15">
        <f t="shared" si="192"/>
        <v>42267.181608796294</v>
      </c>
    </row>
    <row r="3084" spans="1:18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8272</v>
      </c>
      <c r="O3084" t="s">
        <v>8312</v>
      </c>
      <c r="P3084">
        <f t="shared" si="193"/>
        <v>0</v>
      </c>
      <c r="Q3084" s="15">
        <f t="shared" si="191"/>
        <v>42293.922986111109</v>
      </c>
      <c r="R3084" s="15">
        <f t="shared" si="192"/>
        <v>42323.96465277778</v>
      </c>
    </row>
    <row r="3085" spans="1:18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8272</v>
      </c>
      <c r="O3085" t="s">
        <v>8312</v>
      </c>
      <c r="P3085">
        <f t="shared" si="193"/>
        <v>18.670000000000002</v>
      </c>
      <c r="Q3085" s="15">
        <f t="shared" si="191"/>
        <v>41853.563402777778</v>
      </c>
      <c r="R3085" s="15">
        <f t="shared" si="192"/>
        <v>41883.208333333336</v>
      </c>
    </row>
    <row r="3086" spans="1:18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8272</v>
      </c>
      <c r="O3086" t="s">
        <v>8312</v>
      </c>
      <c r="P3086">
        <f t="shared" si="193"/>
        <v>78.33</v>
      </c>
      <c r="Q3086" s="15">
        <f t="shared" si="191"/>
        <v>42100.723738425921</v>
      </c>
      <c r="R3086" s="15">
        <f t="shared" si="192"/>
        <v>42129.783333333333</v>
      </c>
    </row>
    <row r="3087" spans="1:18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8272</v>
      </c>
      <c r="O3087" t="s">
        <v>8312</v>
      </c>
      <c r="P3087">
        <f t="shared" si="193"/>
        <v>67.78</v>
      </c>
      <c r="Q3087" s="15">
        <f t="shared" si="191"/>
        <v>42246.883784722217</v>
      </c>
      <c r="R3087" s="15">
        <f t="shared" si="192"/>
        <v>42276.883784722217</v>
      </c>
    </row>
    <row r="3088" spans="1:18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8272</v>
      </c>
      <c r="O3088" t="s">
        <v>8312</v>
      </c>
      <c r="P3088">
        <f t="shared" si="193"/>
        <v>16.670000000000002</v>
      </c>
      <c r="Q3088" s="15">
        <f t="shared" si="191"/>
        <v>42173.67082175926</v>
      </c>
      <c r="R3088" s="15">
        <f t="shared" si="192"/>
        <v>42233.67082175926</v>
      </c>
    </row>
    <row r="3089" spans="1:18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8272</v>
      </c>
      <c r="O3089" t="s">
        <v>8312</v>
      </c>
      <c r="P3089">
        <f t="shared" si="193"/>
        <v>62.5</v>
      </c>
      <c r="Q3089" s="15">
        <f t="shared" si="191"/>
        <v>42665.150347222225</v>
      </c>
      <c r="R3089" s="15">
        <f t="shared" si="192"/>
        <v>42725.192013888889</v>
      </c>
    </row>
    <row r="3090" spans="1:18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8272</v>
      </c>
      <c r="O3090" t="s">
        <v>8312</v>
      </c>
      <c r="P3090">
        <f t="shared" si="193"/>
        <v>42</v>
      </c>
      <c r="Q3090" s="15">
        <f t="shared" si="191"/>
        <v>41981.57230324074</v>
      </c>
      <c r="R3090" s="15">
        <f t="shared" si="192"/>
        <v>42012.570138888885</v>
      </c>
    </row>
    <row r="3091" spans="1:18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8272</v>
      </c>
      <c r="O3091" t="s">
        <v>8312</v>
      </c>
      <c r="P3091">
        <f t="shared" si="193"/>
        <v>130.09</v>
      </c>
      <c r="Q3091" s="15">
        <f t="shared" si="191"/>
        <v>42528.542627314819</v>
      </c>
      <c r="R3091" s="15">
        <f t="shared" si="192"/>
        <v>42560.082638888889</v>
      </c>
    </row>
    <row r="3092" spans="1:18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8272</v>
      </c>
      <c r="O3092" t="s">
        <v>8312</v>
      </c>
      <c r="P3092">
        <f t="shared" si="193"/>
        <v>1270.22</v>
      </c>
      <c r="Q3092" s="15">
        <f t="shared" si="191"/>
        <v>42065.818807870368</v>
      </c>
      <c r="R3092" s="15">
        <f t="shared" si="192"/>
        <v>42125.777141203704</v>
      </c>
    </row>
    <row r="3093" spans="1:18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8272</v>
      </c>
      <c r="O3093" t="s">
        <v>8312</v>
      </c>
      <c r="P3093">
        <f t="shared" si="193"/>
        <v>88.44</v>
      </c>
      <c r="Q3093" s="15">
        <f t="shared" si="191"/>
        <v>42566.948414351849</v>
      </c>
      <c r="R3093" s="15">
        <f t="shared" si="192"/>
        <v>42596.948414351849</v>
      </c>
    </row>
    <row r="3094" spans="1:18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8272</v>
      </c>
      <c r="O3094" t="s">
        <v>8312</v>
      </c>
      <c r="P3094">
        <f t="shared" si="193"/>
        <v>56.34</v>
      </c>
      <c r="Q3094" s="15">
        <f t="shared" si="191"/>
        <v>42255.619351851856</v>
      </c>
      <c r="R3094" s="15">
        <f t="shared" si="192"/>
        <v>42292.916666666672</v>
      </c>
    </row>
    <row r="3095" spans="1:18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8272</v>
      </c>
      <c r="O3095" t="s">
        <v>8312</v>
      </c>
      <c r="P3095">
        <f t="shared" si="193"/>
        <v>53.53</v>
      </c>
      <c r="Q3095" s="15">
        <f t="shared" si="191"/>
        <v>41760.909039351849</v>
      </c>
      <c r="R3095" s="15">
        <f t="shared" si="192"/>
        <v>41791.165972222225</v>
      </c>
    </row>
    <row r="3096" spans="1:18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8272</v>
      </c>
      <c r="O3096" t="s">
        <v>8312</v>
      </c>
      <c r="P3096">
        <f t="shared" si="193"/>
        <v>25</v>
      </c>
      <c r="Q3096" s="15">
        <f t="shared" si="191"/>
        <v>42207.795787037037</v>
      </c>
      <c r="R3096" s="15">
        <f t="shared" si="192"/>
        <v>42267.795787037037</v>
      </c>
    </row>
    <row r="3097" spans="1:18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8272</v>
      </c>
      <c r="O3097" t="s">
        <v>8312</v>
      </c>
      <c r="P3097">
        <f t="shared" si="193"/>
        <v>50</v>
      </c>
      <c r="Q3097" s="15">
        <f t="shared" si="191"/>
        <v>42523.025231481486</v>
      </c>
      <c r="R3097" s="15">
        <f t="shared" si="192"/>
        <v>42583.025231481486</v>
      </c>
    </row>
    <row r="3098" spans="1:18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8272</v>
      </c>
      <c r="O3098" t="s">
        <v>8312</v>
      </c>
      <c r="P3098">
        <f t="shared" si="193"/>
        <v>56.79</v>
      </c>
      <c r="Q3098" s="15">
        <f t="shared" si="191"/>
        <v>42114.825532407413</v>
      </c>
      <c r="R3098" s="15">
        <f t="shared" si="192"/>
        <v>42144.825532407413</v>
      </c>
    </row>
    <row r="3099" spans="1:18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8272</v>
      </c>
      <c r="O3099" t="s">
        <v>8312</v>
      </c>
      <c r="P3099">
        <f t="shared" si="193"/>
        <v>40.83</v>
      </c>
      <c r="Q3099" s="15">
        <f t="shared" si="191"/>
        <v>42629.503483796296</v>
      </c>
      <c r="R3099" s="15">
        <f t="shared" si="192"/>
        <v>42650.583333333328</v>
      </c>
    </row>
    <row r="3100" spans="1:18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8272</v>
      </c>
      <c r="O3100" t="s">
        <v>8312</v>
      </c>
      <c r="P3100">
        <f t="shared" si="193"/>
        <v>65.11</v>
      </c>
      <c r="Q3100" s="15">
        <f t="shared" si="191"/>
        <v>42359.792233796295</v>
      </c>
      <c r="R3100" s="15">
        <f t="shared" si="192"/>
        <v>42408.01180555555</v>
      </c>
    </row>
    <row r="3101" spans="1:18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8272</v>
      </c>
      <c r="O3101" t="s">
        <v>8312</v>
      </c>
      <c r="P3101">
        <f t="shared" si="193"/>
        <v>55.6</v>
      </c>
      <c r="Q3101" s="15">
        <f t="shared" si="191"/>
        <v>42382.189710648148</v>
      </c>
      <c r="R3101" s="15">
        <f t="shared" si="192"/>
        <v>42412.189710648148</v>
      </c>
    </row>
    <row r="3102" spans="1:18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8272</v>
      </c>
      <c r="O3102" t="s">
        <v>8312</v>
      </c>
      <c r="P3102">
        <f t="shared" si="193"/>
        <v>140.54</v>
      </c>
      <c r="Q3102" s="15">
        <f t="shared" si="191"/>
        <v>41902.622395833336</v>
      </c>
      <c r="R3102" s="15">
        <f t="shared" si="192"/>
        <v>41932.622395833336</v>
      </c>
    </row>
    <row r="3103" spans="1:18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8272</v>
      </c>
      <c r="O3103" t="s">
        <v>8312</v>
      </c>
      <c r="P3103">
        <f t="shared" si="193"/>
        <v>25</v>
      </c>
      <c r="Q3103" s="15">
        <f t="shared" si="191"/>
        <v>42171.383530092593</v>
      </c>
      <c r="R3103" s="15">
        <f t="shared" si="192"/>
        <v>42201.330555555556</v>
      </c>
    </row>
    <row r="3104" spans="1:18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8272</v>
      </c>
      <c r="O3104" t="s">
        <v>8312</v>
      </c>
      <c r="P3104">
        <f t="shared" si="193"/>
        <v>69.53</v>
      </c>
      <c r="Q3104" s="15">
        <f t="shared" si="191"/>
        <v>42555.340486111112</v>
      </c>
      <c r="R3104" s="15">
        <f t="shared" si="192"/>
        <v>42605.340486111112</v>
      </c>
    </row>
    <row r="3105" spans="1:18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8272</v>
      </c>
      <c r="O3105" t="s">
        <v>8312</v>
      </c>
      <c r="P3105">
        <f t="shared" si="193"/>
        <v>5.5</v>
      </c>
      <c r="Q3105" s="15">
        <f t="shared" si="191"/>
        <v>42107.156319444446</v>
      </c>
      <c r="R3105" s="15">
        <f t="shared" si="192"/>
        <v>42167.156319444446</v>
      </c>
    </row>
    <row r="3106" spans="1:18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8272</v>
      </c>
      <c r="O3106" t="s">
        <v>8312</v>
      </c>
      <c r="P3106">
        <f t="shared" si="193"/>
        <v>237</v>
      </c>
      <c r="Q3106" s="15">
        <f t="shared" si="191"/>
        <v>42006.908692129626</v>
      </c>
      <c r="R3106" s="15">
        <f t="shared" si="192"/>
        <v>42038.083333333328</v>
      </c>
    </row>
    <row r="3107" spans="1:18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8272</v>
      </c>
      <c r="O3107" t="s">
        <v>8312</v>
      </c>
      <c r="P3107">
        <f t="shared" si="193"/>
        <v>79.87</v>
      </c>
      <c r="Q3107" s="15">
        <f t="shared" si="191"/>
        <v>41876.718935185185</v>
      </c>
      <c r="R3107" s="15">
        <f t="shared" si="192"/>
        <v>41931.208333333336</v>
      </c>
    </row>
    <row r="3108" spans="1:18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8272</v>
      </c>
      <c r="O3108" t="s">
        <v>8312</v>
      </c>
      <c r="P3108">
        <f t="shared" si="193"/>
        <v>10.25</v>
      </c>
      <c r="Q3108" s="15">
        <f t="shared" si="191"/>
        <v>42241.429120370376</v>
      </c>
      <c r="R3108" s="15">
        <f t="shared" si="192"/>
        <v>42263.916666666672</v>
      </c>
    </row>
    <row r="3109" spans="1:18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8272</v>
      </c>
      <c r="O3109" t="s">
        <v>8312</v>
      </c>
      <c r="P3109">
        <f t="shared" si="193"/>
        <v>272.58999999999997</v>
      </c>
      <c r="Q3109" s="15">
        <f t="shared" si="191"/>
        <v>42128.814247685179</v>
      </c>
      <c r="R3109" s="15">
        <f t="shared" si="192"/>
        <v>42135.814247685179</v>
      </c>
    </row>
    <row r="3110" spans="1:18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8272</v>
      </c>
      <c r="O3110" t="s">
        <v>8312</v>
      </c>
      <c r="P3110">
        <f t="shared" si="193"/>
        <v>13</v>
      </c>
      <c r="Q3110" s="15">
        <f t="shared" si="191"/>
        <v>42062.680486111116</v>
      </c>
      <c r="R3110" s="15">
        <f t="shared" si="192"/>
        <v>42122.638819444444</v>
      </c>
    </row>
    <row r="3111" spans="1:18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8272</v>
      </c>
      <c r="O3111" t="s">
        <v>8312</v>
      </c>
      <c r="P3111">
        <f t="shared" si="193"/>
        <v>58.18</v>
      </c>
      <c r="Q3111" s="15">
        <f t="shared" si="191"/>
        <v>41844.125115740739</v>
      </c>
      <c r="R3111" s="15">
        <f t="shared" si="192"/>
        <v>41879.125115740739</v>
      </c>
    </row>
    <row r="3112" spans="1:18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8272</v>
      </c>
      <c r="O3112" t="s">
        <v>8312</v>
      </c>
      <c r="P3112">
        <f t="shared" si="193"/>
        <v>10</v>
      </c>
      <c r="Q3112" s="15">
        <f t="shared" si="191"/>
        <v>42745.031469907408</v>
      </c>
      <c r="R3112" s="15">
        <f t="shared" si="192"/>
        <v>42785.031469907408</v>
      </c>
    </row>
    <row r="3113" spans="1:18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8272</v>
      </c>
      <c r="O3113" t="s">
        <v>8312</v>
      </c>
      <c r="P3113">
        <f t="shared" si="193"/>
        <v>70.11</v>
      </c>
      <c r="Q3113" s="15">
        <f t="shared" si="191"/>
        <v>41885.595138888886</v>
      </c>
      <c r="R3113" s="15">
        <f t="shared" si="192"/>
        <v>41916.595138888886</v>
      </c>
    </row>
    <row r="3114" spans="1:18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8272</v>
      </c>
      <c r="O3114" t="s">
        <v>8312</v>
      </c>
      <c r="P3114">
        <f t="shared" si="193"/>
        <v>57.89</v>
      </c>
      <c r="Q3114" s="15">
        <f t="shared" si="191"/>
        <v>42615.121921296297</v>
      </c>
      <c r="R3114" s="15">
        <f t="shared" si="192"/>
        <v>42675.121921296297</v>
      </c>
    </row>
    <row r="3115" spans="1:18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8272</v>
      </c>
      <c r="O3115" t="s">
        <v>8312</v>
      </c>
      <c r="P3115">
        <f t="shared" si="193"/>
        <v>125.27</v>
      </c>
      <c r="Q3115" s="15">
        <f t="shared" si="191"/>
        <v>42081.731273148151</v>
      </c>
      <c r="R3115" s="15">
        <f t="shared" si="192"/>
        <v>42111.731273148151</v>
      </c>
    </row>
    <row r="3116" spans="1:18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8272</v>
      </c>
      <c r="O3116" t="s">
        <v>8312</v>
      </c>
      <c r="P3116">
        <f t="shared" si="193"/>
        <v>0</v>
      </c>
      <c r="Q3116" s="15">
        <f t="shared" si="191"/>
        <v>41843.632523148146</v>
      </c>
      <c r="R3116" s="15">
        <f t="shared" si="192"/>
        <v>41903.632523148146</v>
      </c>
    </row>
    <row r="3117" spans="1:18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8272</v>
      </c>
      <c r="O3117" t="s">
        <v>8312</v>
      </c>
      <c r="P3117">
        <f t="shared" si="193"/>
        <v>300</v>
      </c>
      <c r="Q3117" s="15">
        <f t="shared" si="191"/>
        <v>42496.447071759263</v>
      </c>
      <c r="R3117" s="15">
        <f t="shared" si="192"/>
        <v>42526.447071759263</v>
      </c>
    </row>
    <row r="3118" spans="1:18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8272</v>
      </c>
      <c r="O3118" t="s">
        <v>8312</v>
      </c>
      <c r="P3118">
        <f t="shared" si="193"/>
        <v>43</v>
      </c>
      <c r="Q3118" s="15">
        <f t="shared" si="191"/>
        <v>42081.515335648146</v>
      </c>
      <c r="R3118" s="15">
        <f t="shared" si="192"/>
        <v>42095.515335648146</v>
      </c>
    </row>
    <row r="3119" spans="1:18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8272</v>
      </c>
      <c r="O3119" t="s">
        <v>8312</v>
      </c>
      <c r="P3119">
        <f t="shared" si="193"/>
        <v>1</v>
      </c>
      <c r="Q3119" s="15">
        <f t="shared" si="191"/>
        <v>42509.374537037031</v>
      </c>
      <c r="R3119" s="15">
        <f t="shared" si="192"/>
        <v>42517.55</v>
      </c>
    </row>
    <row r="3120" spans="1:18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8272</v>
      </c>
      <c r="O3120" t="s">
        <v>8312</v>
      </c>
      <c r="P3120">
        <f t="shared" si="193"/>
        <v>775</v>
      </c>
      <c r="Q3120" s="15">
        <f t="shared" si="191"/>
        <v>42534.649571759262</v>
      </c>
      <c r="R3120" s="15">
        <f t="shared" si="192"/>
        <v>42553.649571759262</v>
      </c>
    </row>
    <row r="3121" spans="1:18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8272</v>
      </c>
      <c r="O3121" t="s">
        <v>8312</v>
      </c>
      <c r="P3121">
        <f t="shared" si="193"/>
        <v>5</v>
      </c>
      <c r="Q3121" s="15">
        <f t="shared" si="191"/>
        <v>42060.04550925926</v>
      </c>
      <c r="R3121" s="15">
        <f t="shared" si="192"/>
        <v>42090.003842592589</v>
      </c>
    </row>
    <row r="3122" spans="1:18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8272</v>
      </c>
      <c r="O3122" t="s">
        <v>8312</v>
      </c>
      <c r="P3122">
        <f t="shared" si="193"/>
        <v>12.8</v>
      </c>
      <c r="Q3122" s="15">
        <f t="shared" si="191"/>
        <v>42435.942083333335</v>
      </c>
      <c r="R3122" s="15">
        <f t="shared" si="192"/>
        <v>42495.900416666671</v>
      </c>
    </row>
    <row r="3123" spans="1:18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8272</v>
      </c>
      <c r="O3123" t="s">
        <v>8312</v>
      </c>
      <c r="P3123">
        <f t="shared" si="193"/>
        <v>10</v>
      </c>
      <c r="Q3123" s="15">
        <f t="shared" si="191"/>
        <v>41848.679803240739</v>
      </c>
      <c r="R3123" s="15">
        <f t="shared" si="192"/>
        <v>41908.679803240739</v>
      </c>
    </row>
    <row r="3124" spans="1:18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8272</v>
      </c>
      <c r="O3124" t="s">
        <v>8312</v>
      </c>
      <c r="P3124">
        <f t="shared" si="193"/>
        <v>58</v>
      </c>
      <c r="Q3124" s="15">
        <f t="shared" si="191"/>
        <v>42678.932083333333</v>
      </c>
      <c r="R3124" s="15">
        <f t="shared" si="192"/>
        <v>42683.973750000005</v>
      </c>
    </row>
    <row r="3125" spans="1:18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8272</v>
      </c>
      <c r="O3125" t="s">
        <v>8312</v>
      </c>
      <c r="P3125">
        <f t="shared" si="193"/>
        <v>244.8</v>
      </c>
      <c r="Q3125" s="15">
        <f t="shared" si="191"/>
        <v>42530.993032407408</v>
      </c>
      <c r="R3125" s="15">
        <f t="shared" si="192"/>
        <v>42560.993032407408</v>
      </c>
    </row>
    <row r="3126" spans="1:18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8272</v>
      </c>
      <c r="O3126" t="s">
        <v>8312</v>
      </c>
      <c r="P3126">
        <f t="shared" si="193"/>
        <v>6.5</v>
      </c>
      <c r="Q3126" s="15">
        <f t="shared" si="191"/>
        <v>41977.780104166668</v>
      </c>
      <c r="R3126" s="15">
        <f t="shared" si="192"/>
        <v>42037.780104166668</v>
      </c>
    </row>
    <row r="3127" spans="1:18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8272</v>
      </c>
      <c r="O3127" t="s">
        <v>8312</v>
      </c>
      <c r="P3127">
        <f t="shared" si="193"/>
        <v>0</v>
      </c>
      <c r="Q3127" s="15">
        <f t="shared" si="191"/>
        <v>42346.20685185185</v>
      </c>
      <c r="R3127" s="15">
        <f t="shared" si="192"/>
        <v>42376.20685185185</v>
      </c>
    </row>
    <row r="3128" spans="1:18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8272</v>
      </c>
      <c r="O3128" t="s">
        <v>8312</v>
      </c>
      <c r="P3128">
        <f t="shared" si="193"/>
        <v>61.18</v>
      </c>
      <c r="Q3128" s="15">
        <f t="shared" si="191"/>
        <v>42427.01807870371</v>
      </c>
      <c r="R3128" s="15">
        <f t="shared" si="192"/>
        <v>42456.976412037038</v>
      </c>
    </row>
    <row r="3129" spans="1:18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8272</v>
      </c>
      <c r="O3129" t="s">
        <v>8312</v>
      </c>
      <c r="P3129">
        <f t="shared" si="193"/>
        <v>0</v>
      </c>
      <c r="Q3129" s="15">
        <f t="shared" si="191"/>
        <v>42034.856817129628</v>
      </c>
      <c r="R3129" s="15">
        <f t="shared" si="192"/>
        <v>42064.856817129628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8272</v>
      </c>
      <c r="O3130" t="s">
        <v>8273</v>
      </c>
      <c r="P3130">
        <f t="shared" si="193"/>
        <v>139.24</v>
      </c>
      <c r="Q3130" s="15">
        <f t="shared" si="191"/>
        <v>42780.825706018513</v>
      </c>
      <c r="R3130" s="15">
        <f t="shared" si="192"/>
        <v>42810.784039351856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8272</v>
      </c>
      <c r="O3131" t="s">
        <v>8273</v>
      </c>
      <c r="P3131">
        <f t="shared" si="193"/>
        <v>10</v>
      </c>
      <c r="Q3131" s="15">
        <f t="shared" si="191"/>
        <v>42803.842812499999</v>
      </c>
      <c r="R3131" s="15">
        <f t="shared" si="192"/>
        <v>42843.801145833335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8272</v>
      </c>
      <c r="O3132" t="s">
        <v>8273</v>
      </c>
      <c r="P3132">
        <f t="shared" si="193"/>
        <v>93.75</v>
      </c>
      <c r="Q3132" s="15">
        <f t="shared" si="191"/>
        <v>42808.640231481477</v>
      </c>
      <c r="R3132" s="15">
        <f t="shared" si="192"/>
        <v>42839.207638888889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8272</v>
      </c>
      <c r="O3133" t="s">
        <v>8273</v>
      </c>
      <c r="P3133">
        <f t="shared" si="193"/>
        <v>53.75</v>
      </c>
      <c r="Q3133" s="15">
        <f t="shared" si="191"/>
        <v>42803.579224537039</v>
      </c>
      <c r="R3133" s="15">
        <f t="shared" si="192"/>
        <v>42833.537557870368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8272</v>
      </c>
      <c r="O3134" t="s">
        <v>8273</v>
      </c>
      <c r="P3134">
        <f t="shared" si="193"/>
        <v>10</v>
      </c>
      <c r="Q3134" s="15">
        <f t="shared" si="191"/>
        <v>42786.350231481483</v>
      </c>
      <c r="R3134" s="15">
        <f t="shared" si="192"/>
        <v>42846.308564814812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8272</v>
      </c>
      <c r="O3135" t="s">
        <v>8273</v>
      </c>
      <c r="P3135">
        <f t="shared" si="193"/>
        <v>33.75</v>
      </c>
      <c r="Q3135" s="15">
        <f t="shared" si="191"/>
        <v>42788.565208333333</v>
      </c>
      <c r="R3135" s="15">
        <f t="shared" si="192"/>
        <v>42818.523541666669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8272</v>
      </c>
      <c r="O3136" t="s">
        <v>8273</v>
      </c>
      <c r="P3136">
        <f t="shared" si="193"/>
        <v>18.75</v>
      </c>
      <c r="Q3136" s="15">
        <f t="shared" si="191"/>
        <v>42800.720127314817</v>
      </c>
      <c r="R3136" s="15">
        <f t="shared" si="192"/>
        <v>42821.678460648152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8272</v>
      </c>
      <c r="O3137" t="s">
        <v>8273</v>
      </c>
      <c r="P3137">
        <f t="shared" si="193"/>
        <v>23.14</v>
      </c>
      <c r="Q3137" s="15">
        <f t="shared" si="191"/>
        <v>42807.151863425926</v>
      </c>
      <c r="R3137" s="15">
        <f t="shared" si="192"/>
        <v>42829.151863425926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8272</v>
      </c>
      <c r="O3138" t="s">
        <v>8273</v>
      </c>
      <c r="P3138">
        <f t="shared" si="193"/>
        <v>29.05</v>
      </c>
      <c r="Q3138" s="15">
        <f t="shared" ref="Q3138:Q3201" si="194">(((J3138/60)/60)/24+(DATE(1970,1,1)))</f>
        <v>42789.462430555555</v>
      </c>
      <c r="R3138" s="15">
        <f t="shared" ref="R3138:R3201" si="195">(((I3138/60)/60)/24)+DATE(1970,1,1)</f>
        <v>42825.957638888889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8272</v>
      </c>
      <c r="O3139" t="s">
        <v>8273</v>
      </c>
      <c r="P3139">
        <f t="shared" ref="P3139:P3202" si="196">IFERROR(ROUND(E3139/L3139,2),0)</f>
        <v>50</v>
      </c>
      <c r="Q3139" s="15">
        <f t="shared" si="194"/>
        <v>42807.885057870371</v>
      </c>
      <c r="R3139" s="15">
        <f t="shared" si="195"/>
        <v>42858.8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8272</v>
      </c>
      <c r="O3140" t="s">
        <v>8273</v>
      </c>
      <c r="P3140">
        <f t="shared" si="196"/>
        <v>0</v>
      </c>
      <c r="Q3140" s="15">
        <f t="shared" si="194"/>
        <v>42809.645914351851</v>
      </c>
      <c r="R3140" s="15">
        <f t="shared" si="195"/>
        <v>42828.645914351851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8272</v>
      </c>
      <c r="O3141" t="s">
        <v>8273</v>
      </c>
      <c r="P3141">
        <f t="shared" si="196"/>
        <v>450</v>
      </c>
      <c r="Q3141" s="15">
        <f t="shared" si="194"/>
        <v>42785.270370370374</v>
      </c>
      <c r="R3141" s="15">
        <f t="shared" si="195"/>
        <v>42819.189583333333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8272</v>
      </c>
      <c r="O3142" t="s">
        <v>8273</v>
      </c>
      <c r="P3142">
        <f t="shared" si="196"/>
        <v>24</v>
      </c>
      <c r="Q3142" s="15">
        <f t="shared" si="194"/>
        <v>42802.718784722223</v>
      </c>
      <c r="R3142" s="15">
        <f t="shared" si="195"/>
        <v>42832.677118055552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8272</v>
      </c>
      <c r="O3143" t="s">
        <v>8273</v>
      </c>
      <c r="P3143">
        <f t="shared" si="196"/>
        <v>32.25</v>
      </c>
      <c r="Q3143" s="15">
        <f t="shared" si="194"/>
        <v>42800.753333333334</v>
      </c>
      <c r="R3143" s="15">
        <f t="shared" si="195"/>
        <v>42841.833333333328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8272</v>
      </c>
      <c r="O3144" t="s">
        <v>8273</v>
      </c>
      <c r="P3144">
        <f t="shared" si="196"/>
        <v>15</v>
      </c>
      <c r="Q3144" s="15">
        <f t="shared" si="194"/>
        <v>42783.513182870374</v>
      </c>
      <c r="R3144" s="15">
        <f t="shared" si="195"/>
        <v>42813.471516203703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8272</v>
      </c>
      <c r="O3145" t="s">
        <v>8273</v>
      </c>
      <c r="P3145">
        <f t="shared" si="196"/>
        <v>0</v>
      </c>
      <c r="Q3145" s="15">
        <f t="shared" si="194"/>
        <v>42808.358287037037</v>
      </c>
      <c r="R3145" s="15">
        <f t="shared" si="195"/>
        <v>42834.358287037037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8272</v>
      </c>
      <c r="O3146" t="s">
        <v>8273</v>
      </c>
      <c r="P3146">
        <f t="shared" si="196"/>
        <v>251.33</v>
      </c>
      <c r="Q3146" s="15">
        <f t="shared" si="194"/>
        <v>42796.538275462968</v>
      </c>
      <c r="R3146" s="15">
        <f t="shared" si="195"/>
        <v>42813.25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8272</v>
      </c>
      <c r="O3147" t="s">
        <v>8273</v>
      </c>
      <c r="P3147">
        <f t="shared" si="196"/>
        <v>0</v>
      </c>
      <c r="Q3147" s="15">
        <f t="shared" si="194"/>
        <v>42762.040902777779</v>
      </c>
      <c r="R3147" s="15">
        <f t="shared" si="195"/>
        <v>42821.999236111107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8272</v>
      </c>
      <c r="O3148" t="s">
        <v>8273</v>
      </c>
      <c r="P3148">
        <f t="shared" si="196"/>
        <v>437.5</v>
      </c>
      <c r="Q3148" s="15">
        <f t="shared" si="194"/>
        <v>42796.682476851856</v>
      </c>
      <c r="R3148" s="15">
        <f t="shared" si="195"/>
        <v>42841.640810185185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8272</v>
      </c>
      <c r="O3149" t="s">
        <v>8273</v>
      </c>
      <c r="P3149">
        <f t="shared" si="196"/>
        <v>110.35</v>
      </c>
      <c r="Q3149" s="15">
        <f t="shared" si="194"/>
        <v>41909.969386574077</v>
      </c>
      <c r="R3149" s="15">
        <f t="shared" si="195"/>
        <v>41950.011053240742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8272</v>
      </c>
      <c r="O3150" t="s">
        <v>8273</v>
      </c>
      <c r="P3150">
        <f t="shared" si="196"/>
        <v>41.42</v>
      </c>
      <c r="Q3150" s="15">
        <f t="shared" si="194"/>
        <v>41891.665324074071</v>
      </c>
      <c r="R3150" s="15">
        <f t="shared" si="195"/>
        <v>41913.166666666664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8272</v>
      </c>
      <c r="O3151" t="s">
        <v>8273</v>
      </c>
      <c r="P3151">
        <f t="shared" si="196"/>
        <v>52</v>
      </c>
      <c r="Q3151" s="15">
        <f t="shared" si="194"/>
        <v>41226.017361111109</v>
      </c>
      <c r="R3151" s="15">
        <f t="shared" si="195"/>
        <v>41250.083333333336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8272</v>
      </c>
      <c r="O3152" t="s">
        <v>8273</v>
      </c>
      <c r="P3152">
        <f t="shared" si="196"/>
        <v>33.99</v>
      </c>
      <c r="Q3152" s="15">
        <f t="shared" si="194"/>
        <v>40478.263923611114</v>
      </c>
      <c r="R3152" s="15">
        <f t="shared" si="195"/>
        <v>40568.166666666664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8272</v>
      </c>
      <c r="O3153" t="s">
        <v>8273</v>
      </c>
      <c r="P3153">
        <f t="shared" si="196"/>
        <v>103.35</v>
      </c>
      <c r="Q3153" s="15">
        <f t="shared" si="194"/>
        <v>41862.83997685185</v>
      </c>
      <c r="R3153" s="15">
        <f t="shared" si="195"/>
        <v>41892.83997685185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8272</v>
      </c>
      <c r="O3154" t="s">
        <v>8273</v>
      </c>
      <c r="P3154">
        <f t="shared" si="196"/>
        <v>34.79</v>
      </c>
      <c r="Q3154" s="15">
        <f t="shared" si="194"/>
        <v>41550.867673611108</v>
      </c>
      <c r="R3154" s="15">
        <f t="shared" si="195"/>
        <v>41580.867673611108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8272</v>
      </c>
      <c r="O3155" t="s">
        <v>8273</v>
      </c>
      <c r="P3155">
        <f t="shared" si="196"/>
        <v>41.77</v>
      </c>
      <c r="Q3155" s="15">
        <f t="shared" si="194"/>
        <v>40633.154363425929</v>
      </c>
      <c r="R3155" s="15">
        <f t="shared" si="195"/>
        <v>40664.207638888889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8272</v>
      </c>
      <c r="O3156" t="s">
        <v>8273</v>
      </c>
      <c r="P3156">
        <f t="shared" si="196"/>
        <v>64.27</v>
      </c>
      <c r="Q3156" s="15">
        <f t="shared" si="194"/>
        <v>40970.875671296293</v>
      </c>
      <c r="R3156" s="15">
        <f t="shared" si="195"/>
        <v>41000.834004629629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8272</v>
      </c>
      <c r="O3157" t="s">
        <v>8273</v>
      </c>
      <c r="P3157">
        <f t="shared" si="196"/>
        <v>31.21</v>
      </c>
      <c r="Q3157" s="15">
        <f t="shared" si="194"/>
        <v>41233.499131944445</v>
      </c>
      <c r="R3157" s="15">
        <f t="shared" si="195"/>
        <v>41263.499131944445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8272</v>
      </c>
      <c r="O3158" t="s">
        <v>8273</v>
      </c>
      <c r="P3158">
        <f t="shared" si="196"/>
        <v>62.92</v>
      </c>
      <c r="Q3158" s="15">
        <f t="shared" si="194"/>
        <v>41026.953055555554</v>
      </c>
      <c r="R3158" s="15">
        <f t="shared" si="195"/>
        <v>41061.953055555554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8272</v>
      </c>
      <c r="O3159" t="s">
        <v>8273</v>
      </c>
      <c r="P3159">
        <f t="shared" si="196"/>
        <v>98.54</v>
      </c>
      <c r="Q3159" s="15">
        <f t="shared" si="194"/>
        <v>41829.788252314815</v>
      </c>
      <c r="R3159" s="15">
        <f t="shared" si="195"/>
        <v>41839.208333333336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8272</v>
      </c>
      <c r="O3160" t="s">
        <v>8273</v>
      </c>
      <c r="P3160">
        <f t="shared" si="196"/>
        <v>82.61</v>
      </c>
      <c r="Q3160" s="15">
        <f t="shared" si="194"/>
        <v>41447.839722222219</v>
      </c>
      <c r="R3160" s="15">
        <f t="shared" si="195"/>
        <v>41477.839722222219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8272</v>
      </c>
      <c r="O3161" t="s">
        <v>8273</v>
      </c>
      <c r="P3161">
        <f t="shared" si="196"/>
        <v>38.5</v>
      </c>
      <c r="Q3161" s="15">
        <f t="shared" si="194"/>
        <v>40884.066678240742</v>
      </c>
      <c r="R3161" s="15">
        <f t="shared" si="195"/>
        <v>40926.958333333336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8272</v>
      </c>
      <c r="O3162" t="s">
        <v>8273</v>
      </c>
      <c r="P3162">
        <f t="shared" si="196"/>
        <v>80.16</v>
      </c>
      <c r="Q3162" s="15">
        <f t="shared" si="194"/>
        <v>41841.26489583333</v>
      </c>
      <c r="R3162" s="15">
        <f t="shared" si="195"/>
        <v>41864.207638888889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8272</v>
      </c>
      <c r="O3163" t="s">
        <v>8273</v>
      </c>
      <c r="P3163">
        <f t="shared" si="196"/>
        <v>28.41</v>
      </c>
      <c r="Q3163" s="15">
        <f t="shared" si="194"/>
        <v>41897.536134259259</v>
      </c>
      <c r="R3163" s="15">
        <f t="shared" si="195"/>
        <v>41927.536134259259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8272</v>
      </c>
      <c r="O3164" t="s">
        <v>8273</v>
      </c>
      <c r="P3164">
        <f t="shared" si="196"/>
        <v>80.73</v>
      </c>
      <c r="Q3164" s="15">
        <f t="shared" si="194"/>
        <v>41799.685902777775</v>
      </c>
      <c r="R3164" s="15">
        <f t="shared" si="195"/>
        <v>41827.083333333336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8272</v>
      </c>
      <c r="O3165" t="s">
        <v>8273</v>
      </c>
      <c r="P3165">
        <f t="shared" si="196"/>
        <v>200.69</v>
      </c>
      <c r="Q3165" s="15">
        <f t="shared" si="194"/>
        <v>41775.753761574073</v>
      </c>
      <c r="R3165" s="15">
        <f t="shared" si="195"/>
        <v>41805.753761574073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8272</v>
      </c>
      <c r="O3166" t="s">
        <v>8273</v>
      </c>
      <c r="P3166">
        <f t="shared" si="196"/>
        <v>37.590000000000003</v>
      </c>
      <c r="Q3166" s="15">
        <f t="shared" si="194"/>
        <v>41766.80572916667</v>
      </c>
      <c r="R3166" s="15">
        <f t="shared" si="195"/>
        <v>41799.80572916667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8272</v>
      </c>
      <c r="O3167" t="s">
        <v>8273</v>
      </c>
      <c r="P3167">
        <f t="shared" si="196"/>
        <v>58.1</v>
      </c>
      <c r="Q3167" s="15">
        <f t="shared" si="194"/>
        <v>40644.159259259257</v>
      </c>
      <c r="R3167" s="15">
        <f t="shared" si="195"/>
        <v>40666.165972222225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8272</v>
      </c>
      <c r="O3168" t="s">
        <v>8273</v>
      </c>
      <c r="P3168">
        <f t="shared" si="196"/>
        <v>60.3</v>
      </c>
      <c r="Q3168" s="15">
        <f t="shared" si="194"/>
        <v>41940.69158564815</v>
      </c>
      <c r="R3168" s="15">
        <f t="shared" si="195"/>
        <v>41969.332638888889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8272</v>
      </c>
      <c r="O3169" t="s">
        <v>8273</v>
      </c>
      <c r="P3169">
        <f t="shared" si="196"/>
        <v>63.36</v>
      </c>
      <c r="Q3169" s="15">
        <f t="shared" si="194"/>
        <v>41839.175706018519</v>
      </c>
      <c r="R3169" s="15">
        <f t="shared" si="195"/>
        <v>41853.175706018519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8272</v>
      </c>
      <c r="O3170" t="s">
        <v>8273</v>
      </c>
      <c r="P3170">
        <f t="shared" si="196"/>
        <v>50.9</v>
      </c>
      <c r="Q3170" s="15">
        <f t="shared" si="194"/>
        <v>41772.105937500004</v>
      </c>
      <c r="R3170" s="15">
        <f t="shared" si="195"/>
        <v>41803.916666666664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8272</v>
      </c>
      <c r="O3171" t="s">
        <v>8273</v>
      </c>
      <c r="P3171">
        <f t="shared" si="196"/>
        <v>100.5</v>
      </c>
      <c r="Q3171" s="15">
        <f t="shared" si="194"/>
        <v>41591.737974537034</v>
      </c>
      <c r="R3171" s="15">
        <f t="shared" si="195"/>
        <v>41621.207638888889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8272</v>
      </c>
      <c r="O3172" t="s">
        <v>8273</v>
      </c>
      <c r="P3172">
        <f t="shared" si="196"/>
        <v>31.62</v>
      </c>
      <c r="Q3172" s="15">
        <f t="shared" si="194"/>
        <v>41789.080370370371</v>
      </c>
      <c r="R3172" s="15">
        <f t="shared" si="195"/>
        <v>41822.166666666664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8272</v>
      </c>
      <c r="O3173" t="s">
        <v>8273</v>
      </c>
      <c r="P3173">
        <f t="shared" si="196"/>
        <v>65.099999999999994</v>
      </c>
      <c r="Q3173" s="15">
        <f t="shared" si="194"/>
        <v>42466.608310185184</v>
      </c>
      <c r="R3173" s="15">
        <f t="shared" si="195"/>
        <v>42496.608310185184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8272</v>
      </c>
      <c r="O3174" t="s">
        <v>8273</v>
      </c>
      <c r="P3174">
        <f t="shared" si="196"/>
        <v>79.31</v>
      </c>
      <c r="Q3174" s="15">
        <f t="shared" si="194"/>
        <v>40923.729953703703</v>
      </c>
      <c r="R3174" s="15">
        <f t="shared" si="195"/>
        <v>40953.729953703703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8272</v>
      </c>
      <c r="O3175" t="s">
        <v>8273</v>
      </c>
      <c r="P3175">
        <f t="shared" si="196"/>
        <v>139.19</v>
      </c>
      <c r="Q3175" s="15">
        <f t="shared" si="194"/>
        <v>41878.878379629627</v>
      </c>
      <c r="R3175" s="15">
        <f t="shared" si="195"/>
        <v>41908.878379629627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8272</v>
      </c>
      <c r="O3176" t="s">
        <v>8273</v>
      </c>
      <c r="P3176">
        <f t="shared" si="196"/>
        <v>131.91</v>
      </c>
      <c r="Q3176" s="15">
        <f t="shared" si="194"/>
        <v>41862.864675925928</v>
      </c>
      <c r="R3176" s="15">
        <f t="shared" si="195"/>
        <v>41876.864675925928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8272</v>
      </c>
      <c r="O3177" t="s">
        <v>8273</v>
      </c>
      <c r="P3177">
        <f t="shared" si="196"/>
        <v>91.3</v>
      </c>
      <c r="Q3177" s="15">
        <f t="shared" si="194"/>
        <v>40531.886886574073</v>
      </c>
      <c r="R3177" s="15">
        <f t="shared" si="195"/>
        <v>40591.886886574073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8272</v>
      </c>
      <c r="O3178" t="s">
        <v>8273</v>
      </c>
      <c r="P3178">
        <f t="shared" si="196"/>
        <v>39.67</v>
      </c>
      <c r="Q3178" s="15">
        <f t="shared" si="194"/>
        <v>41477.930914351848</v>
      </c>
      <c r="R3178" s="15">
        <f t="shared" si="195"/>
        <v>41504.625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8272</v>
      </c>
      <c r="O3179" t="s">
        <v>8273</v>
      </c>
      <c r="P3179">
        <f t="shared" si="196"/>
        <v>57.55</v>
      </c>
      <c r="Q3179" s="15">
        <f t="shared" si="194"/>
        <v>41781.666770833333</v>
      </c>
      <c r="R3179" s="15">
        <f t="shared" si="195"/>
        <v>41811.666770833333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8272</v>
      </c>
      <c r="O3180" t="s">
        <v>8273</v>
      </c>
      <c r="P3180">
        <f t="shared" si="196"/>
        <v>33.03</v>
      </c>
      <c r="Q3180" s="15">
        <f t="shared" si="194"/>
        <v>41806.605034722219</v>
      </c>
      <c r="R3180" s="15">
        <f t="shared" si="195"/>
        <v>41836.605034722219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8272</v>
      </c>
      <c r="O3181" t="s">
        <v>8273</v>
      </c>
      <c r="P3181">
        <f t="shared" si="196"/>
        <v>77.34</v>
      </c>
      <c r="Q3181" s="15">
        <f t="shared" si="194"/>
        <v>41375.702210648145</v>
      </c>
      <c r="R3181" s="15">
        <f t="shared" si="195"/>
        <v>41400.702210648145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8272</v>
      </c>
      <c r="O3182" t="s">
        <v>8273</v>
      </c>
      <c r="P3182">
        <f t="shared" si="196"/>
        <v>31.93</v>
      </c>
      <c r="Q3182" s="15">
        <f t="shared" si="194"/>
        <v>41780.412604166668</v>
      </c>
      <c r="R3182" s="15">
        <f t="shared" si="195"/>
        <v>41810.412604166668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8272</v>
      </c>
      <c r="O3183" t="s">
        <v>8273</v>
      </c>
      <c r="P3183">
        <f t="shared" si="196"/>
        <v>36.33</v>
      </c>
      <c r="Q3183" s="15">
        <f t="shared" si="194"/>
        <v>41779.310034722221</v>
      </c>
      <c r="R3183" s="15">
        <f t="shared" si="195"/>
        <v>41805.666666666664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8272</v>
      </c>
      <c r="O3184" t="s">
        <v>8273</v>
      </c>
      <c r="P3184">
        <f t="shared" si="196"/>
        <v>46.77</v>
      </c>
      <c r="Q3184" s="15">
        <f t="shared" si="194"/>
        <v>40883.949317129627</v>
      </c>
      <c r="R3184" s="15">
        <f t="shared" si="195"/>
        <v>40939.708333333336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8272</v>
      </c>
      <c r="O3185" t="s">
        <v>8273</v>
      </c>
      <c r="P3185">
        <f t="shared" si="196"/>
        <v>40.07</v>
      </c>
      <c r="Q3185" s="15">
        <f t="shared" si="194"/>
        <v>41491.79478009259</v>
      </c>
      <c r="R3185" s="15">
        <f t="shared" si="195"/>
        <v>41509.79478009259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8272</v>
      </c>
      <c r="O3186" t="s">
        <v>8273</v>
      </c>
      <c r="P3186">
        <f t="shared" si="196"/>
        <v>100.22</v>
      </c>
      <c r="Q3186" s="15">
        <f t="shared" si="194"/>
        <v>41791.993414351848</v>
      </c>
      <c r="R3186" s="15">
        <f t="shared" si="195"/>
        <v>41821.993414351848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8272</v>
      </c>
      <c r="O3187" t="s">
        <v>8273</v>
      </c>
      <c r="P3187">
        <f t="shared" si="196"/>
        <v>41.67</v>
      </c>
      <c r="Q3187" s="15">
        <f t="shared" si="194"/>
        <v>41829.977326388893</v>
      </c>
      <c r="R3187" s="15">
        <f t="shared" si="195"/>
        <v>41836.977326388893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8272</v>
      </c>
      <c r="O3188" t="s">
        <v>8273</v>
      </c>
      <c r="P3188">
        <f t="shared" si="196"/>
        <v>46.71</v>
      </c>
      <c r="Q3188" s="15">
        <f t="shared" si="194"/>
        <v>41868.924050925925</v>
      </c>
      <c r="R3188" s="15">
        <f t="shared" si="195"/>
        <v>41898.875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8272</v>
      </c>
      <c r="O3189" t="s">
        <v>8273</v>
      </c>
      <c r="P3189">
        <f t="shared" si="196"/>
        <v>71.489999999999995</v>
      </c>
      <c r="Q3189" s="15">
        <f t="shared" si="194"/>
        <v>41835.666354166664</v>
      </c>
      <c r="R3189" s="15">
        <f t="shared" si="195"/>
        <v>41855.666354166664</v>
      </c>
    </row>
    <row r="3190" spans="1:19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8272</v>
      </c>
      <c r="O3190" t="s">
        <v>8314</v>
      </c>
      <c r="P3190">
        <f t="shared" si="196"/>
        <v>14.44</v>
      </c>
      <c r="Q3190" s="15">
        <f t="shared" si="194"/>
        <v>42144.415532407409</v>
      </c>
      <c r="R3190" s="15">
        <f t="shared" si="195"/>
        <v>42165.415532407409</v>
      </c>
      <c r="S3190">
        <f>YEAR(Q3190)</f>
        <v>2015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8272</v>
      </c>
      <c r="O3191" t="s">
        <v>8314</v>
      </c>
      <c r="P3191">
        <f t="shared" si="196"/>
        <v>356.84</v>
      </c>
      <c r="Q3191" s="15">
        <f t="shared" si="194"/>
        <v>42118.346435185187</v>
      </c>
      <c r="R3191" s="15">
        <f t="shared" si="195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8272</v>
      </c>
      <c r="O3192" t="s">
        <v>8314</v>
      </c>
      <c r="P3192">
        <f t="shared" si="196"/>
        <v>0</v>
      </c>
      <c r="Q3192" s="15">
        <f t="shared" si="194"/>
        <v>42683.151331018518</v>
      </c>
      <c r="R3192" s="15">
        <f t="shared" si="195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8272</v>
      </c>
      <c r="O3193" t="s">
        <v>8314</v>
      </c>
      <c r="P3193">
        <f t="shared" si="196"/>
        <v>37.75</v>
      </c>
      <c r="Q3193" s="15">
        <f t="shared" si="194"/>
        <v>42538.755428240736</v>
      </c>
      <c r="R3193" s="15">
        <f t="shared" si="195"/>
        <v>42598.755428240736</v>
      </c>
    </row>
    <row r="3194" spans="1:19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8272</v>
      </c>
      <c r="O3194" t="s">
        <v>8314</v>
      </c>
      <c r="P3194">
        <f t="shared" si="196"/>
        <v>12.75</v>
      </c>
      <c r="Q3194" s="15">
        <f t="shared" si="194"/>
        <v>42018.94049768518</v>
      </c>
      <c r="R3194" s="15">
        <f t="shared" si="195"/>
        <v>42063.916666666672</v>
      </c>
      <c r="S3194">
        <f t="shared" ref="S3194:S3195" si="197">YEAR(Q3194)</f>
        <v>2015</v>
      </c>
    </row>
    <row r="3195" spans="1:19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8272</v>
      </c>
      <c r="O3195" t="s">
        <v>8314</v>
      </c>
      <c r="P3195">
        <f t="shared" si="196"/>
        <v>24.46</v>
      </c>
      <c r="Q3195" s="15">
        <f t="shared" si="194"/>
        <v>42010.968240740738</v>
      </c>
      <c r="R3195" s="15">
        <f t="shared" si="195"/>
        <v>42055.968240740738</v>
      </c>
      <c r="S3195">
        <f t="shared" si="197"/>
        <v>2015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8272</v>
      </c>
      <c r="O3196" t="s">
        <v>8314</v>
      </c>
      <c r="P3196">
        <f t="shared" si="196"/>
        <v>0</v>
      </c>
      <c r="Q3196" s="15">
        <f t="shared" si="194"/>
        <v>42182.062476851846</v>
      </c>
      <c r="R3196" s="15">
        <f t="shared" si="195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8272</v>
      </c>
      <c r="O3197" t="s">
        <v>8314</v>
      </c>
      <c r="P3197">
        <f t="shared" si="196"/>
        <v>53.08</v>
      </c>
      <c r="Q3197" s="15">
        <f t="shared" si="194"/>
        <v>42017.594236111108</v>
      </c>
      <c r="R3197" s="15">
        <f t="shared" si="195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8272</v>
      </c>
      <c r="O3198" t="s">
        <v>8314</v>
      </c>
      <c r="P3198">
        <f t="shared" si="196"/>
        <v>300</v>
      </c>
      <c r="Q3198" s="15">
        <f t="shared" si="194"/>
        <v>42157.598090277781</v>
      </c>
      <c r="R3198" s="15">
        <f t="shared" si="195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8272</v>
      </c>
      <c r="O3199" t="s">
        <v>8314</v>
      </c>
      <c r="P3199">
        <f t="shared" si="196"/>
        <v>286.25</v>
      </c>
      <c r="Q3199" s="15">
        <f t="shared" si="194"/>
        <v>42009.493263888886</v>
      </c>
      <c r="R3199" s="15">
        <f t="shared" si="195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8272</v>
      </c>
      <c r="O3200" t="s">
        <v>8314</v>
      </c>
      <c r="P3200">
        <f t="shared" si="196"/>
        <v>36.67</v>
      </c>
      <c r="Q3200" s="15">
        <f t="shared" si="194"/>
        <v>42013.424502314811</v>
      </c>
      <c r="R3200" s="15">
        <f t="shared" si="195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8272</v>
      </c>
      <c r="O3201" t="s">
        <v>8314</v>
      </c>
      <c r="P3201">
        <f t="shared" si="196"/>
        <v>49.21</v>
      </c>
      <c r="Q3201" s="15">
        <f t="shared" si="194"/>
        <v>41858.761782407404</v>
      </c>
      <c r="R3201" s="15">
        <f t="shared" si="195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8272</v>
      </c>
      <c r="O3202" t="s">
        <v>8314</v>
      </c>
      <c r="P3202">
        <f t="shared" si="196"/>
        <v>1</v>
      </c>
      <c r="Q3202" s="15">
        <f t="shared" ref="Q3202:Q3265" si="198">(((J3202/60)/60)/24+(DATE(1970,1,1)))</f>
        <v>42460.320613425924</v>
      </c>
      <c r="R3202" s="15">
        <f t="shared" ref="R3202:R3265" si="199">(((I3202/60)/60)/24)+DATE(1970,1,1)</f>
        <v>42490.231944444444</v>
      </c>
    </row>
    <row r="3203" spans="1:19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8272</v>
      </c>
      <c r="O3203" t="s">
        <v>8314</v>
      </c>
      <c r="P3203">
        <f t="shared" ref="P3203:P3266" si="200">IFERROR(ROUND(E3203/L3203,2),0)</f>
        <v>12.5</v>
      </c>
      <c r="Q3203" s="15">
        <f t="shared" si="198"/>
        <v>41861.767094907409</v>
      </c>
      <c r="R3203" s="15">
        <f t="shared" si="199"/>
        <v>41882.767094907409</v>
      </c>
      <c r="S3203">
        <f>YEAR(Q3203)</f>
        <v>2014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8272</v>
      </c>
      <c r="O3204" t="s">
        <v>8314</v>
      </c>
      <c r="P3204">
        <f t="shared" si="200"/>
        <v>109.04</v>
      </c>
      <c r="Q3204" s="15">
        <f t="shared" si="198"/>
        <v>42293.853541666671</v>
      </c>
      <c r="R3204" s="15">
        <f t="shared" si="199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8272</v>
      </c>
      <c r="O3205" t="s">
        <v>8314</v>
      </c>
      <c r="P3205">
        <f t="shared" si="200"/>
        <v>41.67</v>
      </c>
      <c r="Q3205" s="15">
        <f t="shared" si="198"/>
        <v>42242.988680555558</v>
      </c>
      <c r="R3205" s="15">
        <f t="shared" si="199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8272</v>
      </c>
      <c r="O3206" t="s">
        <v>8314</v>
      </c>
      <c r="P3206">
        <f t="shared" si="200"/>
        <v>0</v>
      </c>
      <c r="Q3206" s="15">
        <f t="shared" si="198"/>
        <v>42172.686099537037</v>
      </c>
      <c r="R3206" s="15">
        <f t="shared" si="199"/>
        <v>42202.676388888889</v>
      </c>
    </row>
    <row r="3207" spans="1:19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8272</v>
      </c>
      <c r="O3207" t="s">
        <v>8314</v>
      </c>
      <c r="P3207">
        <f t="shared" si="200"/>
        <v>22.75</v>
      </c>
      <c r="Q3207" s="15">
        <f t="shared" si="198"/>
        <v>42095.374675925923</v>
      </c>
      <c r="R3207" s="15">
        <f t="shared" si="199"/>
        <v>42125.374675925923</v>
      </c>
      <c r="S3207">
        <f>YEAR(Q3207)</f>
        <v>2015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8272</v>
      </c>
      <c r="O3208" t="s">
        <v>8314</v>
      </c>
      <c r="P3208">
        <f t="shared" si="200"/>
        <v>0</v>
      </c>
      <c r="Q3208" s="15">
        <f t="shared" si="198"/>
        <v>42236.276053240741</v>
      </c>
      <c r="R3208" s="15">
        <f t="shared" si="199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8272</v>
      </c>
      <c r="O3209" t="s">
        <v>8314</v>
      </c>
      <c r="P3209">
        <f t="shared" si="200"/>
        <v>70.83</v>
      </c>
      <c r="Q3209" s="15">
        <f t="shared" si="198"/>
        <v>42057.277858796297</v>
      </c>
      <c r="R3209" s="15">
        <f t="shared" si="199"/>
        <v>42117.236192129625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8272</v>
      </c>
      <c r="O3210" t="s">
        <v>8273</v>
      </c>
      <c r="P3210">
        <f t="shared" si="200"/>
        <v>63.11</v>
      </c>
      <c r="Q3210" s="15">
        <f t="shared" si="198"/>
        <v>41827.605057870373</v>
      </c>
      <c r="R3210" s="15">
        <f t="shared" si="199"/>
        <v>41848.605057870373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8272</v>
      </c>
      <c r="O3211" t="s">
        <v>8273</v>
      </c>
      <c r="P3211">
        <f t="shared" si="200"/>
        <v>50.16</v>
      </c>
      <c r="Q3211" s="15">
        <f t="shared" si="198"/>
        <v>41778.637245370373</v>
      </c>
      <c r="R3211" s="15">
        <f t="shared" si="199"/>
        <v>41810.958333333336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8272</v>
      </c>
      <c r="O3212" t="s">
        <v>8273</v>
      </c>
      <c r="P3212">
        <f t="shared" si="200"/>
        <v>62.88</v>
      </c>
      <c r="Q3212" s="15">
        <f t="shared" si="198"/>
        <v>41013.936562499999</v>
      </c>
      <c r="R3212" s="15">
        <f t="shared" si="199"/>
        <v>41061.165972222225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8272</v>
      </c>
      <c r="O3213" t="s">
        <v>8273</v>
      </c>
      <c r="P3213">
        <f t="shared" si="200"/>
        <v>85.53</v>
      </c>
      <c r="Q3213" s="15">
        <f t="shared" si="198"/>
        <v>41834.586574074077</v>
      </c>
      <c r="R3213" s="15">
        <f t="shared" si="199"/>
        <v>41866.083333333336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8272</v>
      </c>
      <c r="O3214" t="s">
        <v>8273</v>
      </c>
      <c r="P3214">
        <f t="shared" si="200"/>
        <v>53.72</v>
      </c>
      <c r="Q3214" s="15">
        <f t="shared" si="198"/>
        <v>41829.795729166668</v>
      </c>
      <c r="R3214" s="15">
        <f t="shared" si="199"/>
        <v>41859.795729166668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8272</v>
      </c>
      <c r="O3215" t="s">
        <v>8273</v>
      </c>
      <c r="P3215">
        <f t="shared" si="200"/>
        <v>127.81</v>
      </c>
      <c r="Q3215" s="15">
        <f t="shared" si="198"/>
        <v>42171.763414351852</v>
      </c>
      <c r="R3215" s="15">
        <f t="shared" si="199"/>
        <v>42211.763414351852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8272</v>
      </c>
      <c r="O3216" t="s">
        <v>8273</v>
      </c>
      <c r="P3216">
        <f t="shared" si="200"/>
        <v>106.57</v>
      </c>
      <c r="Q3216" s="15">
        <f t="shared" si="198"/>
        <v>42337.792511574073</v>
      </c>
      <c r="R3216" s="15">
        <f t="shared" si="199"/>
        <v>42374.996527777781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8272</v>
      </c>
      <c r="O3217" t="s">
        <v>8273</v>
      </c>
      <c r="P3217">
        <f t="shared" si="200"/>
        <v>262.11</v>
      </c>
      <c r="Q3217" s="15">
        <f t="shared" si="198"/>
        <v>42219.665173611109</v>
      </c>
      <c r="R3217" s="15">
        <f t="shared" si="199"/>
        <v>42257.165972222225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8272</v>
      </c>
      <c r="O3218" t="s">
        <v>8273</v>
      </c>
      <c r="P3218">
        <f t="shared" si="200"/>
        <v>57.17</v>
      </c>
      <c r="Q3218" s="15">
        <f t="shared" si="198"/>
        <v>42165.462627314817</v>
      </c>
      <c r="R3218" s="15">
        <f t="shared" si="199"/>
        <v>42196.604166666672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8272</v>
      </c>
      <c r="O3219" t="s">
        <v>8273</v>
      </c>
      <c r="P3219">
        <f t="shared" si="200"/>
        <v>50.2</v>
      </c>
      <c r="Q3219" s="15">
        <f t="shared" si="198"/>
        <v>42648.546111111107</v>
      </c>
      <c r="R3219" s="15">
        <f t="shared" si="199"/>
        <v>42678.546111111107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8272</v>
      </c>
      <c r="O3220" t="s">
        <v>8273</v>
      </c>
      <c r="P3220">
        <f t="shared" si="200"/>
        <v>66.59</v>
      </c>
      <c r="Q3220" s="15">
        <f t="shared" si="198"/>
        <v>41971.002152777779</v>
      </c>
      <c r="R3220" s="15">
        <f t="shared" si="199"/>
        <v>42004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8272</v>
      </c>
      <c r="O3221" t="s">
        <v>8273</v>
      </c>
      <c r="P3221">
        <f t="shared" si="200"/>
        <v>168.25</v>
      </c>
      <c r="Q3221" s="15">
        <f t="shared" si="198"/>
        <v>42050.983182870375</v>
      </c>
      <c r="R3221" s="15">
        <f t="shared" si="199"/>
        <v>42085.941516203704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8272</v>
      </c>
      <c r="O3222" t="s">
        <v>8273</v>
      </c>
      <c r="P3222">
        <f t="shared" si="200"/>
        <v>256.37</v>
      </c>
      <c r="Q3222" s="15">
        <f t="shared" si="198"/>
        <v>42772.833379629628</v>
      </c>
      <c r="R3222" s="15">
        <f t="shared" si="199"/>
        <v>42806.875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8272</v>
      </c>
      <c r="O3223" t="s">
        <v>8273</v>
      </c>
      <c r="P3223">
        <f t="shared" si="200"/>
        <v>36.61</v>
      </c>
      <c r="Q3223" s="15">
        <f t="shared" si="198"/>
        <v>42155.696793981479</v>
      </c>
      <c r="R3223" s="15">
        <f t="shared" si="199"/>
        <v>42190.696793981479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8272</v>
      </c>
      <c r="O3224" t="s">
        <v>8273</v>
      </c>
      <c r="P3224">
        <f t="shared" si="200"/>
        <v>37.14</v>
      </c>
      <c r="Q3224" s="15">
        <f t="shared" si="198"/>
        <v>42270.582141203704</v>
      </c>
      <c r="R3224" s="15">
        <f t="shared" si="199"/>
        <v>42301.895138888889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8272</v>
      </c>
      <c r="O3225" t="s">
        <v>8273</v>
      </c>
      <c r="P3225">
        <f t="shared" si="200"/>
        <v>45.88</v>
      </c>
      <c r="Q3225" s="15">
        <f t="shared" si="198"/>
        <v>42206.835370370376</v>
      </c>
      <c r="R3225" s="15">
        <f t="shared" si="199"/>
        <v>42236.835370370376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8272</v>
      </c>
      <c r="O3226" t="s">
        <v>8273</v>
      </c>
      <c r="P3226">
        <f t="shared" si="200"/>
        <v>141.71</v>
      </c>
      <c r="Q3226" s="15">
        <f t="shared" si="198"/>
        <v>42697.850844907407</v>
      </c>
      <c r="R3226" s="15">
        <f t="shared" si="199"/>
        <v>42745.208333333328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8272</v>
      </c>
      <c r="O3227" t="s">
        <v>8273</v>
      </c>
      <c r="P3227">
        <f t="shared" si="200"/>
        <v>52.49</v>
      </c>
      <c r="Q3227" s="15">
        <f t="shared" si="198"/>
        <v>42503.559467592597</v>
      </c>
      <c r="R3227" s="15">
        <f t="shared" si="199"/>
        <v>42524.875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8272</v>
      </c>
      <c r="O3228" t="s">
        <v>8273</v>
      </c>
      <c r="P3228">
        <f t="shared" si="200"/>
        <v>59.52</v>
      </c>
      <c r="Q3228" s="15">
        <f t="shared" si="198"/>
        <v>42277.583472222221</v>
      </c>
      <c r="R3228" s="15">
        <f t="shared" si="199"/>
        <v>42307.583472222221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8272</v>
      </c>
      <c r="O3229" t="s">
        <v>8273</v>
      </c>
      <c r="P3229">
        <f t="shared" si="200"/>
        <v>50</v>
      </c>
      <c r="Q3229" s="15">
        <f t="shared" si="198"/>
        <v>42722.882361111115</v>
      </c>
      <c r="R3229" s="15">
        <f t="shared" si="199"/>
        <v>42752.882361111115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8272</v>
      </c>
      <c r="O3230" t="s">
        <v>8273</v>
      </c>
      <c r="P3230">
        <f t="shared" si="200"/>
        <v>193.62</v>
      </c>
      <c r="Q3230" s="15">
        <f t="shared" si="198"/>
        <v>42323.70930555556</v>
      </c>
      <c r="R3230" s="15">
        <f t="shared" si="199"/>
        <v>42355.207638888889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8272</v>
      </c>
      <c r="O3231" t="s">
        <v>8273</v>
      </c>
      <c r="P3231">
        <f t="shared" si="200"/>
        <v>106.8</v>
      </c>
      <c r="Q3231" s="15">
        <f t="shared" si="198"/>
        <v>41933.291643518518</v>
      </c>
      <c r="R3231" s="15">
        <f t="shared" si="199"/>
        <v>41963.333310185189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8272</v>
      </c>
      <c r="O3232" t="s">
        <v>8273</v>
      </c>
      <c r="P3232">
        <f t="shared" si="200"/>
        <v>77.22</v>
      </c>
      <c r="Q3232" s="15">
        <f t="shared" si="198"/>
        <v>41898.168125000004</v>
      </c>
      <c r="R3232" s="15">
        <f t="shared" si="199"/>
        <v>41913.165972222225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8272</v>
      </c>
      <c r="O3233" t="s">
        <v>8273</v>
      </c>
      <c r="P3233">
        <f t="shared" si="200"/>
        <v>57.5</v>
      </c>
      <c r="Q3233" s="15">
        <f t="shared" si="198"/>
        <v>42446.943831018521</v>
      </c>
      <c r="R3233" s="15">
        <f t="shared" si="199"/>
        <v>42476.943831018521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8272</v>
      </c>
      <c r="O3234" t="s">
        <v>8273</v>
      </c>
      <c r="P3234">
        <f t="shared" si="200"/>
        <v>50.46</v>
      </c>
      <c r="Q3234" s="15">
        <f t="shared" si="198"/>
        <v>42463.81385416667</v>
      </c>
      <c r="R3234" s="15">
        <f t="shared" si="199"/>
        <v>42494.165972222225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8272</v>
      </c>
      <c r="O3235" t="s">
        <v>8273</v>
      </c>
      <c r="P3235">
        <f t="shared" si="200"/>
        <v>97.38</v>
      </c>
      <c r="Q3235" s="15">
        <f t="shared" si="198"/>
        <v>42766.805034722223</v>
      </c>
      <c r="R3235" s="15">
        <f t="shared" si="199"/>
        <v>42796.805034722223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8272</v>
      </c>
      <c r="O3236" t="s">
        <v>8273</v>
      </c>
      <c r="P3236">
        <f t="shared" si="200"/>
        <v>34.92</v>
      </c>
      <c r="Q3236" s="15">
        <f t="shared" si="198"/>
        <v>42734.789444444439</v>
      </c>
      <c r="R3236" s="15">
        <f t="shared" si="199"/>
        <v>42767.979861111111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8272</v>
      </c>
      <c r="O3237" t="s">
        <v>8273</v>
      </c>
      <c r="P3237">
        <f t="shared" si="200"/>
        <v>85.53</v>
      </c>
      <c r="Q3237" s="15">
        <f t="shared" si="198"/>
        <v>42522.347812499997</v>
      </c>
      <c r="R3237" s="15">
        <f t="shared" si="199"/>
        <v>42552.347812499997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8272</v>
      </c>
      <c r="O3238" t="s">
        <v>8273</v>
      </c>
      <c r="P3238">
        <f t="shared" si="200"/>
        <v>182.91</v>
      </c>
      <c r="Q3238" s="15">
        <f t="shared" si="198"/>
        <v>42702.917048611111</v>
      </c>
      <c r="R3238" s="15">
        <f t="shared" si="199"/>
        <v>42732.917048611111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8272</v>
      </c>
      <c r="O3239" t="s">
        <v>8273</v>
      </c>
      <c r="P3239">
        <f t="shared" si="200"/>
        <v>131.13999999999999</v>
      </c>
      <c r="Q3239" s="15">
        <f t="shared" si="198"/>
        <v>42252.474351851852</v>
      </c>
      <c r="R3239" s="15">
        <f t="shared" si="199"/>
        <v>42276.165972222225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8272</v>
      </c>
      <c r="O3240" t="s">
        <v>8273</v>
      </c>
      <c r="P3240">
        <f t="shared" si="200"/>
        <v>39.81</v>
      </c>
      <c r="Q3240" s="15">
        <f t="shared" si="198"/>
        <v>42156.510393518518</v>
      </c>
      <c r="R3240" s="15">
        <f t="shared" si="199"/>
        <v>42186.510393518518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8272</v>
      </c>
      <c r="O3241" t="s">
        <v>8273</v>
      </c>
      <c r="P3241">
        <f t="shared" si="200"/>
        <v>59.7</v>
      </c>
      <c r="Q3241" s="15">
        <f t="shared" si="198"/>
        <v>42278.089039351849</v>
      </c>
      <c r="R3241" s="15">
        <f t="shared" si="199"/>
        <v>42302.999305555553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8272</v>
      </c>
      <c r="O3242" t="s">
        <v>8273</v>
      </c>
      <c r="P3242">
        <f t="shared" si="200"/>
        <v>88.74</v>
      </c>
      <c r="Q3242" s="15">
        <f t="shared" si="198"/>
        <v>42754.693842592591</v>
      </c>
      <c r="R3242" s="15">
        <f t="shared" si="199"/>
        <v>42782.958333333328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8272</v>
      </c>
      <c r="O3243" t="s">
        <v>8273</v>
      </c>
      <c r="P3243">
        <f t="shared" si="200"/>
        <v>58.69</v>
      </c>
      <c r="Q3243" s="15">
        <f t="shared" si="198"/>
        <v>41893.324884259258</v>
      </c>
      <c r="R3243" s="15">
        <f t="shared" si="199"/>
        <v>41926.290972222225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8272</v>
      </c>
      <c r="O3244" t="s">
        <v>8273</v>
      </c>
      <c r="P3244">
        <f t="shared" si="200"/>
        <v>69.569999999999993</v>
      </c>
      <c r="Q3244" s="15">
        <f t="shared" si="198"/>
        <v>41871.755694444444</v>
      </c>
      <c r="R3244" s="15">
        <f t="shared" si="199"/>
        <v>41901.755694444444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8272</v>
      </c>
      <c r="O3245" t="s">
        <v>8273</v>
      </c>
      <c r="P3245">
        <f t="shared" si="200"/>
        <v>115.87</v>
      </c>
      <c r="Q3245" s="15">
        <f t="shared" si="198"/>
        <v>42262.096782407403</v>
      </c>
      <c r="R3245" s="15">
        <f t="shared" si="199"/>
        <v>42286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8272</v>
      </c>
      <c r="O3246" t="s">
        <v>8273</v>
      </c>
      <c r="P3246">
        <f t="shared" si="200"/>
        <v>23.87</v>
      </c>
      <c r="Q3246" s="15">
        <f t="shared" si="198"/>
        <v>42675.694236111114</v>
      </c>
      <c r="R3246" s="15">
        <f t="shared" si="199"/>
        <v>42705.735902777778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8272</v>
      </c>
      <c r="O3247" t="s">
        <v>8273</v>
      </c>
      <c r="P3247">
        <f t="shared" si="200"/>
        <v>81.13</v>
      </c>
      <c r="Q3247" s="15">
        <f t="shared" si="198"/>
        <v>42135.60020833333</v>
      </c>
      <c r="R3247" s="15">
        <f t="shared" si="199"/>
        <v>42167.083333333328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8272</v>
      </c>
      <c r="O3248" t="s">
        <v>8273</v>
      </c>
      <c r="P3248">
        <f t="shared" si="200"/>
        <v>57.63</v>
      </c>
      <c r="Q3248" s="15">
        <f t="shared" si="198"/>
        <v>42230.472222222219</v>
      </c>
      <c r="R3248" s="15">
        <f t="shared" si="199"/>
        <v>42259.165972222225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8272</v>
      </c>
      <c r="O3249" t="s">
        <v>8273</v>
      </c>
      <c r="P3249">
        <f t="shared" si="200"/>
        <v>46.43</v>
      </c>
      <c r="Q3249" s="15">
        <f t="shared" si="198"/>
        <v>42167.434166666666</v>
      </c>
      <c r="R3249" s="15">
        <f t="shared" si="199"/>
        <v>42197.434166666666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8272</v>
      </c>
      <c r="O3250" t="s">
        <v>8273</v>
      </c>
      <c r="P3250">
        <f t="shared" si="200"/>
        <v>60.48</v>
      </c>
      <c r="Q3250" s="15">
        <f t="shared" si="198"/>
        <v>42068.888391203705</v>
      </c>
      <c r="R3250" s="15">
        <f t="shared" si="199"/>
        <v>42098.846724537041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8272</v>
      </c>
      <c r="O3251" t="s">
        <v>8273</v>
      </c>
      <c r="P3251">
        <f t="shared" si="200"/>
        <v>65.58</v>
      </c>
      <c r="Q3251" s="15">
        <f t="shared" si="198"/>
        <v>42145.746689814812</v>
      </c>
      <c r="R3251" s="15">
        <f t="shared" si="199"/>
        <v>42175.746689814812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8272</v>
      </c>
      <c r="O3252" t="s">
        <v>8273</v>
      </c>
      <c r="P3252">
        <f t="shared" si="200"/>
        <v>119.19</v>
      </c>
      <c r="Q3252" s="15">
        <f t="shared" si="198"/>
        <v>41918.742175925923</v>
      </c>
      <c r="R3252" s="15">
        <f t="shared" si="199"/>
        <v>41948.783842592595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8272</v>
      </c>
      <c r="O3253" t="s">
        <v>8273</v>
      </c>
      <c r="P3253">
        <f t="shared" si="200"/>
        <v>83.05</v>
      </c>
      <c r="Q3253" s="15">
        <f t="shared" si="198"/>
        <v>42146.731087962966</v>
      </c>
      <c r="R3253" s="15">
        <f t="shared" si="199"/>
        <v>42176.731087962966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8272</v>
      </c>
      <c r="O3254" t="s">
        <v>8273</v>
      </c>
      <c r="P3254">
        <f t="shared" si="200"/>
        <v>57.52</v>
      </c>
      <c r="Q3254" s="15">
        <f t="shared" si="198"/>
        <v>42590.472685185188</v>
      </c>
      <c r="R3254" s="15">
        <f t="shared" si="199"/>
        <v>42620.472685185188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8272</v>
      </c>
      <c r="O3255" t="s">
        <v>8273</v>
      </c>
      <c r="P3255">
        <f t="shared" si="200"/>
        <v>177.09</v>
      </c>
      <c r="Q3255" s="15">
        <f t="shared" si="198"/>
        <v>42602.576712962968</v>
      </c>
      <c r="R3255" s="15">
        <f t="shared" si="199"/>
        <v>42621.15625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8272</v>
      </c>
      <c r="O3256" t="s">
        <v>8273</v>
      </c>
      <c r="P3256">
        <f t="shared" si="200"/>
        <v>70.77</v>
      </c>
      <c r="Q3256" s="15">
        <f t="shared" si="198"/>
        <v>42059.085752314815</v>
      </c>
      <c r="R3256" s="15">
        <f t="shared" si="199"/>
        <v>42089.044085648144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8272</v>
      </c>
      <c r="O3257" t="s">
        <v>8273</v>
      </c>
      <c r="P3257">
        <f t="shared" si="200"/>
        <v>29.17</v>
      </c>
      <c r="Q3257" s="15">
        <f t="shared" si="198"/>
        <v>41889.768229166664</v>
      </c>
      <c r="R3257" s="15">
        <f t="shared" si="199"/>
        <v>41919.768229166664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8272</v>
      </c>
      <c r="O3258" t="s">
        <v>8273</v>
      </c>
      <c r="P3258">
        <f t="shared" si="200"/>
        <v>72.760000000000005</v>
      </c>
      <c r="Q3258" s="15">
        <f t="shared" si="198"/>
        <v>42144.573807870373</v>
      </c>
      <c r="R3258" s="15">
        <f t="shared" si="199"/>
        <v>42166.165972222225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8272</v>
      </c>
      <c r="O3259" t="s">
        <v>8273</v>
      </c>
      <c r="P3259">
        <f t="shared" si="200"/>
        <v>51.85</v>
      </c>
      <c r="Q3259" s="15">
        <f t="shared" si="198"/>
        <v>42758.559629629628</v>
      </c>
      <c r="R3259" s="15">
        <f t="shared" si="199"/>
        <v>42788.559629629628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8272</v>
      </c>
      <c r="O3260" t="s">
        <v>8273</v>
      </c>
      <c r="P3260">
        <f t="shared" si="200"/>
        <v>98.2</v>
      </c>
      <c r="Q3260" s="15">
        <f t="shared" si="198"/>
        <v>41982.887280092589</v>
      </c>
      <c r="R3260" s="15">
        <f t="shared" si="199"/>
        <v>42012.887280092589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8272</v>
      </c>
      <c r="O3261" t="s">
        <v>8273</v>
      </c>
      <c r="P3261">
        <f t="shared" si="200"/>
        <v>251.74</v>
      </c>
      <c r="Q3261" s="15">
        <f t="shared" si="198"/>
        <v>42614.760937500003</v>
      </c>
      <c r="R3261" s="15">
        <f t="shared" si="199"/>
        <v>42644.165972222225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8272</v>
      </c>
      <c r="O3262" t="s">
        <v>8273</v>
      </c>
      <c r="P3262">
        <f t="shared" si="200"/>
        <v>74.819999999999993</v>
      </c>
      <c r="Q3262" s="15">
        <f t="shared" si="198"/>
        <v>42303.672662037032</v>
      </c>
      <c r="R3262" s="15">
        <f t="shared" si="199"/>
        <v>42338.714328703703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8272</v>
      </c>
      <c r="O3263" t="s">
        <v>8273</v>
      </c>
      <c r="P3263">
        <f t="shared" si="200"/>
        <v>67.650000000000006</v>
      </c>
      <c r="Q3263" s="15">
        <f t="shared" si="198"/>
        <v>42171.725416666668</v>
      </c>
      <c r="R3263" s="15">
        <f t="shared" si="199"/>
        <v>42201.725416666668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8272</v>
      </c>
      <c r="O3264" t="s">
        <v>8273</v>
      </c>
      <c r="P3264">
        <f t="shared" si="200"/>
        <v>93.81</v>
      </c>
      <c r="Q3264" s="15">
        <f t="shared" si="198"/>
        <v>41964.315532407403</v>
      </c>
      <c r="R3264" s="15">
        <f t="shared" si="199"/>
        <v>41995.166666666672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8272</v>
      </c>
      <c r="O3265" t="s">
        <v>8273</v>
      </c>
      <c r="P3265">
        <f t="shared" si="200"/>
        <v>41.24</v>
      </c>
      <c r="Q3265" s="15">
        <f t="shared" si="198"/>
        <v>42284.516064814816</v>
      </c>
      <c r="R3265" s="15">
        <f t="shared" si="199"/>
        <v>42307.875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8272</v>
      </c>
      <c r="O3266" t="s">
        <v>8273</v>
      </c>
      <c r="P3266">
        <f t="shared" si="200"/>
        <v>52.55</v>
      </c>
      <c r="Q3266" s="15">
        <f t="shared" ref="Q3266:Q3329" si="201">(((J3266/60)/60)/24+(DATE(1970,1,1)))</f>
        <v>42016.800208333334</v>
      </c>
      <c r="R3266" s="15">
        <f t="shared" ref="R3266:R3329" si="202">(((I3266/60)/60)/24)+DATE(1970,1,1)</f>
        <v>42032.916666666672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8272</v>
      </c>
      <c r="O3267" t="s">
        <v>8273</v>
      </c>
      <c r="P3267">
        <f t="shared" ref="P3267:P3330" si="203">IFERROR(ROUND(E3267/L3267,2),0)</f>
        <v>70.290000000000006</v>
      </c>
      <c r="Q3267" s="15">
        <f t="shared" si="201"/>
        <v>42311.711979166663</v>
      </c>
      <c r="R3267" s="15">
        <f t="shared" si="202"/>
        <v>42341.708333333328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8272</v>
      </c>
      <c r="O3268" t="s">
        <v>8273</v>
      </c>
      <c r="P3268">
        <f t="shared" si="203"/>
        <v>48.33</v>
      </c>
      <c r="Q3268" s="15">
        <f t="shared" si="201"/>
        <v>42136.536134259266</v>
      </c>
      <c r="R3268" s="15">
        <f t="shared" si="202"/>
        <v>42167.875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8272</v>
      </c>
      <c r="O3269" t="s">
        <v>8273</v>
      </c>
      <c r="P3269">
        <f t="shared" si="203"/>
        <v>53.18</v>
      </c>
      <c r="Q3269" s="15">
        <f t="shared" si="201"/>
        <v>42172.757638888885</v>
      </c>
      <c r="R3269" s="15">
        <f t="shared" si="202"/>
        <v>42202.757638888885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8272</v>
      </c>
      <c r="O3270" t="s">
        <v>8273</v>
      </c>
      <c r="P3270">
        <f t="shared" si="203"/>
        <v>60.95</v>
      </c>
      <c r="Q3270" s="15">
        <f t="shared" si="201"/>
        <v>42590.90425925926</v>
      </c>
      <c r="R3270" s="15">
        <f t="shared" si="202"/>
        <v>42606.90425925926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8272</v>
      </c>
      <c r="O3271" t="s">
        <v>8273</v>
      </c>
      <c r="P3271">
        <f t="shared" si="203"/>
        <v>116</v>
      </c>
      <c r="Q3271" s="15">
        <f t="shared" si="201"/>
        <v>42137.395798611105</v>
      </c>
      <c r="R3271" s="15">
        <f t="shared" si="202"/>
        <v>42171.458333333328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8272</v>
      </c>
      <c r="O3272" t="s">
        <v>8273</v>
      </c>
      <c r="P3272">
        <f t="shared" si="203"/>
        <v>61</v>
      </c>
      <c r="Q3272" s="15">
        <f t="shared" si="201"/>
        <v>42167.533159722225</v>
      </c>
      <c r="R3272" s="15">
        <f t="shared" si="202"/>
        <v>42197.533159722225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8272</v>
      </c>
      <c r="O3273" t="s">
        <v>8273</v>
      </c>
      <c r="P3273">
        <f t="shared" si="203"/>
        <v>38.24</v>
      </c>
      <c r="Q3273" s="15">
        <f t="shared" si="201"/>
        <v>41915.437210648146</v>
      </c>
      <c r="R3273" s="15">
        <f t="shared" si="202"/>
        <v>41945.478877314818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8272</v>
      </c>
      <c r="O3274" t="s">
        <v>8273</v>
      </c>
      <c r="P3274">
        <f t="shared" si="203"/>
        <v>106.5</v>
      </c>
      <c r="Q3274" s="15">
        <f t="shared" si="201"/>
        <v>42284.500104166669</v>
      </c>
      <c r="R3274" s="15">
        <f t="shared" si="202"/>
        <v>42314.541770833333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8272</v>
      </c>
      <c r="O3275" t="s">
        <v>8273</v>
      </c>
      <c r="P3275">
        <f t="shared" si="203"/>
        <v>204.57</v>
      </c>
      <c r="Q3275" s="15">
        <f t="shared" si="201"/>
        <v>42611.801412037035</v>
      </c>
      <c r="R3275" s="15">
        <f t="shared" si="202"/>
        <v>42627.791666666672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8272</v>
      </c>
      <c r="O3276" t="s">
        <v>8273</v>
      </c>
      <c r="P3276">
        <f t="shared" si="203"/>
        <v>54.91</v>
      </c>
      <c r="Q3276" s="15">
        <f t="shared" si="201"/>
        <v>42400.704537037032</v>
      </c>
      <c r="R3276" s="15">
        <f t="shared" si="202"/>
        <v>42444.875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8272</v>
      </c>
      <c r="O3277" t="s">
        <v>8273</v>
      </c>
      <c r="P3277">
        <f t="shared" si="203"/>
        <v>150.41999999999999</v>
      </c>
      <c r="Q3277" s="15">
        <f t="shared" si="201"/>
        <v>42017.88045138889</v>
      </c>
      <c r="R3277" s="15">
        <f t="shared" si="202"/>
        <v>42044.1875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8272</v>
      </c>
      <c r="O3278" t="s">
        <v>8273</v>
      </c>
      <c r="P3278">
        <f t="shared" si="203"/>
        <v>52.58</v>
      </c>
      <c r="Q3278" s="15">
        <f t="shared" si="201"/>
        <v>42426.949988425928</v>
      </c>
      <c r="R3278" s="15">
        <f t="shared" si="202"/>
        <v>42461.165972222225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8272</v>
      </c>
      <c r="O3279" t="s">
        <v>8273</v>
      </c>
      <c r="P3279">
        <f t="shared" si="203"/>
        <v>54.3</v>
      </c>
      <c r="Q3279" s="15">
        <f t="shared" si="201"/>
        <v>41931.682939814818</v>
      </c>
      <c r="R3279" s="15">
        <f t="shared" si="202"/>
        <v>41961.724606481483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8272</v>
      </c>
      <c r="O3280" t="s">
        <v>8273</v>
      </c>
      <c r="P3280">
        <f t="shared" si="203"/>
        <v>76.03</v>
      </c>
      <c r="Q3280" s="15">
        <f t="shared" si="201"/>
        <v>42124.848414351851</v>
      </c>
      <c r="R3280" s="15">
        <f t="shared" si="202"/>
        <v>42154.848414351851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8272</v>
      </c>
      <c r="O3281" t="s">
        <v>8273</v>
      </c>
      <c r="P3281">
        <f t="shared" si="203"/>
        <v>105.21</v>
      </c>
      <c r="Q3281" s="15">
        <f t="shared" si="201"/>
        <v>42431.102534722217</v>
      </c>
      <c r="R3281" s="15">
        <f t="shared" si="202"/>
        <v>42461.06086805556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8272</v>
      </c>
      <c r="O3282" t="s">
        <v>8273</v>
      </c>
      <c r="P3282">
        <f t="shared" si="203"/>
        <v>68.67</v>
      </c>
      <c r="Q3282" s="15">
        <f t="shared" si="201"/>
        <v>42121.756921296299</v>
      </c>
      <c r="R3282" s="15">
        <f t="shared" si="202"/>
        <v>42156.208333333328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8272</v>
      </c>
      <c r="O3283" t="s">
        <v>8273</v>
      </c>
      <c r="P3283">
        <f t="shared" si="203"/>
        <v>129.36000000000001</v>
      </c>
      <c r="Q3283" s="15">
        <f t="shared" si="201"/>
        <v>42219.019733796296</v>
      </c>
      <c r="R3283" s="15">
        <f t="shared" si="202"/>
        <v>42249.019733796296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8272</v>
      </c>
      <c r="O3284" t="s">
        <v>8273</v>
      </c>
      <c r="P3284">
        <f t="shared" si="203"/>
        <v>134.26</v>
      </c>
      <c r="Q3284" s="15">
        <f t="shared" si="201"/>
        <v>42445.19430555556</v>
      </c>
      <c r="R3284" s="15">
        <f t="shared" si="202"/>
        <v>42489.19430555556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8272</v>
      </c>
      <c r="O3285" t="s">
        <v>8273</v>
      </c>
      <c r="P3285">
        <f t="shared" si="203"/>
        <v>17.829999999999998</v>
      </c>
      <c r="Q3285" s="15">
        <f t="shared" si="201"/>
        <v>42379.74418981481</v>
      </c>
      <c r="R3285" s="15">
        <f t="shared" si="202"/>
        <v>42410.875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8272</v>
      </c>
      <c r="O3286" t="s">
        <v>8273</v>
      </c>
      <c r="P3286">
        <f t="shared" si="203"/>
        <v>203.2</v>
      </c>
      <c r="Q3286" s="15">
        <f t="shared" si="201"/>
        <v>42380.884872685187</v>
      </c>
      <c r="R3286" s="15">
        <f t="shared" si="202"/>
        <v>42398.249305555553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8272</v>
      </c>
      <c r="O3287" t="s">
        <v>8273</v>
      </c>
      <c r="P3287">
        <f t="shared" si="203"/>
        <v>69.19</v>
      </c>
      <c r="Q3287" s="15">
        <f t="shared" si="201"/>
        <v>42762.942430555559</v>
      </c>
      <c r="R3287" s="15">
        <f t="shared" si="202"/>
        <v>42794.208333333328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8272</v>
      </c>
      <c r="O3288" t="s">
        <v>8273</v>
      </c>
      <c r="P3288">
        <f t="shared" si="203"/>
        <v>125.12</v>
      </c>
      <c r="Q3288" s="15">
        <f t="shared" si="201"/>
        <v>42567.840069444443</v>
      </c>
      <c r="R3288" s="15">
        <f t="shared" si="202"/>
        <v>42597.840069444443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8272</v>
      </c>
      <c r="O3289" t="s">
        <v>8273</v>
      </c>
      <c r="P3289">
        <f t="shared" si="203"/>
        <v>73.53</v>
      </c>
      <c r="Q3289" s="15">
        <f t="shared" si="201"/>
        <v>42311.750324074077</v>
      </c>
      <c r="R3289" s="15">
        <f t="shared" si="202"/>
        <v>42336.750324074077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8272</v>
      </c>
      <c r="O3290" t="s">
        <v>8273</v>
      </c>
      <c r="P3290">
        <f t="shared" si="203"/>
        <v>48.44</v>
      </c>
      <c r="Q3290" s="15">
        <f t="shared" si="201"/>
        <v>42505.774479166663</v>
      </c>
      <c r="R3290" s="15">
        <f t="shared" si="202"/>
        <v>42541.958333333328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8272</v>
      </c>
      <c r="O3291" t="s">
        <v>8273</v>
      </c>
      <c r="P3291">
        <f t="shared" si="203"/>
        <v>26.61</v>
      </c>
      <c r="Q3291" s="15">
        <f t="shared" si="201"/>
        <v>42758.368078703701</v>
      </c>
      <c r="R3291" s="15">
        <f t="shared" si="202"/>
        <v>42786.368078703701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8272</v>
      </c>
      <c r="O3292" t="s">
        <v>8273</v>
      </c>
      <c r="P3292">
        <f t="shared" si="203"/>
        <v>33.67</v>
      </c>
      <c r="Q3292" s="15">
        <f t="shared" si="201"/>
        <v>42775.51494212963</v>
      </c>
      <c r="R3292" s="15">
        <f t="shared" si="202"/>
        <v>42805.51494212963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8272</v>
      </c>
      <c r="O3293" t="s">
        <v>8273</v>
      </c>
      <c r="P3293">
        <f t="shared" si="203"/>
        <v>40.71</v>
      </c>
      <c r="Q3293" s="15">
        <f t="shared" si="201"/>
        <v>42232.702546296292</v>
      </c>
      <c r="R3293" s="15">
        <f t="shared" si="202"/>
        <v>42264.165972222225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8272</v>
      </c>
      <c r="O3294" t="s">
        <v>8273</v>
      </c>
      <c r="P3294">
        <f t="shared" si="203"/>
        <v>19.27</v>
      </c>
      <c r="Q3294" s="15">
        <f t="shared" si="201"/>
        <v>42282.770231481481</v>
      </c>
      <c r="R3294" s="15">
        <f t="shared" si="202"/>
        <v>42342.811898148153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8272</v>
      </c>
      <c r="O3295" t="s">
        <v>8273</v>
      </c>
      <c r="P3295">
        <f t="shared" si="203"/>
        <v>84.29</v>
      </c>
      <c r="Q3295" s="15">
        <f t="shared" si="201"/>
        <v>42768.425370370373</v>
      </c>
      <c r="R3295" s="15">
        <f t="shared" si="202"/>
        <v>42798.425370370373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8272</v>
      </c>
      <c r="O3296" t="s">
        <v>8273</v>
      </c>
      <c r="P3296">
        <f t="shared" si="203"/>
        <v>29.58</v>
      </c>
      <c r="Q3296" s="15">
        <f t="shared" si="201"/>
        <v>42141.541134259256</v>
      </c>
      <c r="R3296" s="15">
        <f t="shared" si="202"/>
        <v>42171.541134259256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8272</v>
      </c>
      <c r="O3297" t="s">
        <v>8273</v>
      </c>
      <c r="P3297">
        <f t="shared" si="203"/>
        <v>26.67</v>
      </c>
      <c r="Q3297" s="15">
        <f t="shared" si="201"/>
        <v>42609.442465277782</v>
      </c>
      <c r="R3297" s="15">
        <f t="shared" si="202"/>
        <v>42639.442465277782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8272</v>
      </c>
      <c r="O3298" t="s">
        <v>8273</v>
      </c>
      <c r="P3298">
        <f t="shared" si="203"/>
        <v>45.98</v>
      </c>
      <c r="Q3298" s="15">
        <f t="shared" si="201"/>
        <v>42309.756620370375</v>
      </c>
      <c r="R3298" s="15">
        <f t="shared" si="202"/>
        <v>42330.916666666672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8272</v>
      </c>
      <c r="O3299" t="s">
        <v>8273</v>
      </c>
      <c r="P3299">
        <f t="shared" si="203"/>
        <v>125.09</v>
      </c>
      <c r="Q3299" s="15">
        <f t="shared" si="201"/>
        <v>42193.771481481483</v>
      </c>
      <c r="R3299" s="15">
        <f t="shared" si="202"/>
        <v>42212.957638888889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8272</v>
      </c>
      <c r="O3300" t="s">
        <v>8273</v>
      </c>
      <c r="P3300">
        <f t="shared" si="203"/>
        <v>141.29</v>
      </c>
      <c r="Q3300" s="15">
        <f t="shared" si="201"/>
        <v>42239.957962962959</v>
      </c>
      <c r="R3300" s="15">
        <f t="shared" si="202"/>
        <v>42260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8272</v>
      </c>
      <c r="O3301" t="s">
        <v>8273</v>
      </c>
      <c r="P3301">
        <f t="shared" si="203"/>
        <v>55.33</v>
      </c>
      <c r="Q3301" s="15">
        <f t="shared" si="201"/>
        <v>42261.917395833334</v>
      </c>
      <c r="R3301" s="15">
        <f t="shared" si="202"/>
        <v>42291.917395833334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8272</v>
      </c>
      <c r="O3302" t="s">
        <v>8273</v>
      </c>
      <c r="P3302">
        <f t="shared" si="203"/>
        <v>46.42</v>
      </c>
      <c r="Q3302" s="15">
        <f t="shared" si="201"/>
        <v>42102.743773148148</v>
      </c>
      <c r="R3302" s="15">
        <f t="shared" si="202"/>
        <v>42123.743773148148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8272</v>
      </c>
      <c r="O3303" t="s">
        <v>8273</v>
      </c>
      <c r="P3303">
        <f t="shared" si="203"/>
        <v>57.2</v>
      </c>
      <c r="Q3303" s="15">
        <f t="shared" si="201"/>
        <v>42538.73583333334</v>
      </c>
      <c r="R3303" s="15">
        <f t="shared" si="202"/>
        <v>42583.290972222225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8272</v>
      </c>
      <c r="O3304" t="s">
        <v>8273</v>
      </c>
      <c r="P3304">
        <f t="shared" si="203"/>
        <v>173.7</v>
      </c>
      <c r="Q3304" s="15">
        <f t="shared" si="201"/>
        <v>42681.35157407407</v>
      </c>
      <c r="R3304" s="15">
        <f t="shared" si="202"/>
        <v>42711.35157407407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8272</v>
      </c>
      <c r="O3305" t="s">
        <v>8273</v>
      </c>
      <c r="P3305">
        <f t="shared" si="203"/>
        <v>59.6</v>
      </c>
      <c r="Q3305" s="15">
        <f t="shared" si="201"/>
        <v>42056.65143518518</v>
      </c>
      <c r="R3305" s="15">
        <f t="shared" si="202"/>
        <v>42091.609768518523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8272</v>
      </c>
      <c r="O3306" t="s">
        <v>8273</v>
      </c>
      <c r="P3306">
        <f t="shared" si="203"/>
        <v>89.59</v>
      </c>
      <c r="Q3306" s="15">
        <f t="shared" si="201"/>
        <v>42696.624444444446</v>
      </c>
      <c r="R3306" s="15">
        <f t="shared" si="202"/>
        <v>42726.624444444446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8272</v>
      </c>
      <c r="O3307" t="s">
        <v>8273</v>
      </c>
      <c r="P3307">
        <f t="shared" si="203"/>
        <v>204.05</v>
      </c>
      <c r="Q3307" s="15">
        <f t="shared" si="201"/>
        <v>42186.855879629627</v>
      </c>
      <c r="R3307" s="15">
        <f t="shared" si="202"/>
        <v>42216.855879629627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8272</v>
      </c>
      <c r="O3308" t="s">
        <v>8273</v>
      </c>
      <c r="P3308">
        <f t="shared" si="203"/>
        <v>48.7</v>
      </c>
      <c r="Q3308" s="15">
        <f t="shared" si="201"/>
        <v>42493.219236111108</v>
      </c>
      <c r="R3308" s="15">
        <f t="shared" si="202"/>
        <v>42531.125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8272</v>
      </c>
      <c r="O3309" t="s">
        <v>8273</v>
      </c>
      <c r="P3309">
        <f t="shared" si="203"/>
        <v>53.34</v>
      </c>
      <c r="Q3309" s="15">
        <f t="shared" si="201"/>
        <v>42475.057164351849</v>
      </c>
      <c r="R3309" s="15">
        <f t="shared" si="202"/>
        <v>42505.057164351849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8272</v>
      </c>
      <c r="O3310" t="s">
        <v>8273</v>
      </c>
      <c r="P3310">
        <f t="shared" si="203"/>
        <v>75.09</v>
      </c>
      <c r="Q3310" s="15">
        <f t="shared" si="201"/>
        <v>42452.876909722225</v>
      </c>
      <c r="R3310" s="15">
        <f t="shared" si="202"/>
        <v>42473.876909722225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8272</v>
      </c>
      <c r="O3311" t="s">
        <v>8273</v>
      </c>
      <c r="P3311">
        <f t="shared" si="203"/>
        <v>18</v>
      </c>
      <c r="Q3311" s="15">
        <f t="shared" si="201"/>
        <v>42628.650208333333</v>
      </c>
      <c r="R3311" s="15">
        <f t="shared" si="202"/>
        <v>42659.650208333333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8272</v>
      </c>
      <c r="O3312" t="s">
        <v>8273</v>
      </c>
      <c r="P3312">
        <f t="shared" si="203"/>
        <v>209.84</v>
      </c>
      <c r="Q3312" s="15">
        <f t="shared" si="201"/>
        <v>42253.928530092591</v>
      </c>
      <c r="R3312" s="15">
        <f t="shared" si="202"/>
        <v>42283.928530092591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8272</v>
      </c>
      <c r="O3313" t="s">
        <v>8273</v>
      </c>
      <c r="P3313">
        <f t="shared" si="203"/>
        <v>61.02</v>
      </c>
      <c r="Q3313" s="15">
        <f t="shared" si="201"/>
        <v>42264.29178240741</v>
      </c>
      <c r="R3313" s="15">
        <f t="shared" si="202"/>
        <v>42294.29178240741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8272</v>
      </c>
      <c r="O3314" t="s">
        <v>8273</v>
      </c>
      <c r="P3314">
        <f t="shared" si="203"/>
        <v>61</v>
      </c>
      <c r="Q3314" s="15">
        <f t="shared" si="201"/>
        <v>42664.809560185182</v>
      </c>
      <c r="R3314" s="15">
        <f t="shared" si="202"/>
        <v>42685.916666666672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8272</v>
      </c>
      <c r="O3315" t="s">
        <v>8273</v>
      </c>
      <c r="P3315">
        <f t="shared" si="203"/>
        <v>80.03</v>
      </c>
      <c r="Q3315" s="15">
        <f t="shared" si="201"/>
        <v>42382.244409722218</v>
      </c>
      <c r="R3315" s="15">
        <f t="shared" si="202"/>
        <v>42396.041666666672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8272</v>
      </c>
      <c r="O3316" t="s">
        <v>8273</v>
      </c>
      <c r="P3316">
        <f t="shared" si="203"/>
        <v>29.07</v>
      </c>
      <c r="Q3316" s="15">
        <f t="shared" si="201"/>
        <v>42105.267488425925</v>
      </c>
      <c r="R3316" s="15">
        <f t="shared" si="202"/>
        <v>42132.836805555555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8272</v>
      </c>
      <c r="O3317" t="s">
        <v>8273</v>
      </c>
      <c r="P3317">
        <f t="shared" si="203"/>
        <v>49.44</v>
      </c>
      <c r="Q3317" s="15">
        <f t="shared" si="201"/>
        <v>42466.303715277783</v>
      </c>
      <c r="R3317" s="15">
        <f t="shared" si="202"/>
        <v>42496.303715277783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8272</v>
      </c>
      <c r="O3318" t="s">
        <v>8273</v>
      </c>
      <c r="P3318">
        <f t="shared" si="203"/>
        <v>93.98</v>
      </c>
      <c r="Q3318" s="15">
        <f t="shared" si="201"/>
        <v>41826.871238425927</v>
      </c>
      <c r="R3318" s="15">
        <f t="shared" si="202"/>
        <v>41859.57916666667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8272</v>
      </c>
      <c r="O3319" t="s">
        <v>8273</v>
      </c>
      <c r="P3319">
        <f t="shared" si="203"/>
        <v>61.94</v>
      </c>
      <c r="Q3319" s="15">
        <f t="shared" si="201"/>
        <v>42499.039629629624</v>
      </c>
      <c r="R3319" s="15">
        <f t="shared" si="202"/>
        <v>42529.039629629624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8272</v>
      </c>
      <c r="O3320" t="s">
        <v>8273</v>
      </c>
      <c r="P3320">
        <f t="shared" si="203"/>
        <v>78.5</v>
      </c>
      <c r="Q3320" s="15">
        <f t="shared" si="201"/>
        <v>42431.302002314813</v>
      </c>
      <c r="R3320" s="15">
        <f t="shared" si="202"/>
        <v>42471.104166666672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8272</v>
      </c>
      <c r="O3321" t="s">
        <v>8273</v>
      </c>
      <c r="P3321">
        <f t="shared" si="203"/>
        <v>33.75</v>
      </c>
      <c r="Q3321" s="15">
        <f t="shared" si="201"/>
        <v>41990.585486111115</v>
      </c>
      <c r="R3321" s="15">
        <f t="shared" si="202"/>
        <v>42035.585486111115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8272</v>
      </c>
      <c r="O3322" t="s">
        <v>8273</v>
      </c>
      <c r="P3322">
        <f t="shared" si="203"/>
        <v>66.45</v>
      </c>
      <c r="Q3322" s="15">
        <f t="shared" si="201"/>
        <v>42513.045798611114</v>
      </c>
      <c r="R3322" s="15">
        <f t="shared" si="202"/>
        <v>42543.045798611114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8272</v>
      </c>
      <c r="O3323" t="s">
        <v>8273</v>
      </c>
      <c r="P3323">
        <f t="shared" si="203"/>
        <v>35.799999999999997</v>
      </c>
      <c r="Q3323" s="15">
        <f t="shared" si="201"/>
        <v>41914.100289351853</v>
      </c>
      <c r="R3323" s="15">
        <f t="shared" si="202"/>
        <v>41928.165972222225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8272</v>
      </c>
      <c r="O3324" t="s">
        <v>8273</v>
      </c>
      <c r="P3324">
        <f t="shared" si="203"/>
        <v>145.65</v>
      </c>
      <c r="Q3324" s="15">
        <f t="shared" si="201"/>
        <v>42521.010370370372</v>
      </c>
      <c r="R3324" s="15">
        <f t="shared" si="202"/>
        <v>42543.163194444445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8272</v>
      </c>
      <c r="O3325" t="s">
        <v>8273</v>
      </c>
      <c r="P3325">
        <f t="shared" si="203"/>
        <v>25.69</v>
      </c>
      <c r="Q3325" s="15">
        <f t="shared" si="201"/>
        <v>42608.36583333333</v>
      </c>
      <c r="R3325" s="15">
        <f t="shared" si="202"/>
        <v>42638.36583333333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8272</v>
      </c>
      <c r="O3326" t="s">
        <v>8273</v>
      </c>
      <c r="P3326">
        <f t="shared" si="203"/>
        <v>152.5</v>
      </c>
      <c r="Q3326" s="15">
        <f t="shared" si="201"/>
        <v>42512.58321759259</v>
      </c>
      <c r="R3326" s="15">
        <f t="shared" si="202"/>
        <v>42526.58321759259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8272</v>
      </c>
      <c r="O3327" t="s">
        <v>8273</v>
      </c>
      <c r="P3327">
        <f t="shared" si="203"/>
        <v>30</v>
      </c>
      <c r="Q3327" s="15">
        <f t="shared" si="201"/>
        <v>42064.785613425927</v>
      </c>
      <c r="R3327" s="15">
        <f t="shared" si="202"/>
        <v>42099.743946759263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8272</v>
      </c>
      <c r="O3328" t="s">
        <v>8273</v>
      </c>
      <c r="P3328">
        <f t="shared" si="203"/>
        <v>142.28</v>
      </c>
      <c r="Q3328" s="15">
        <f t="shared" si="201"/>
        <v>42041.714178240742</v>
      </c>
      <c r="R3328" s="15">
        <f t="shared" si="202"/>
        <v>42071.67251157407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8272</v>
      </c>
      <c r="O3329" t="s">
        <v>8273</v>
      </c>
      <c r="P3329">
        <f t="shared" si="203"/>
        <v>24.55</v>
      </c>
      <c r="Q3329" s="15">
        <f t="shared" si="201"/>
        <v>42468.374606481477</v>
      </c>
      <c r="R3329" s="15">
        <f t="shared" si="202"/>
        <v>42498.374606481477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8272</v>
      </c>
      <c r="O3330" t="s">
        <v>8273</v>
      </c>
      <c r="P3330">
        <f t="shared" si="203"/>
        <v>292.77999999999997</v>
      </c>
      <c r="Q3330" s="15">
        <f t="shared" ref="Q3330:Q3393" si="204">(((J3330/60)/60)/24+(DATE(1970,1,1)))</f>
        <v>41822.57503472222</v>
      </c>
      <c r="R3330" s="15">
        <f t="shared" ref="R3330:R3393" si="205">(((I3330/60)/60)/24)+DATE(1970,1,1)</f>
        <v>41825.041666666664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8272</v>
      </c>
      <c r="O3331" t="s">
        <v>8273</v>
      </c>
      <c r="P3331">
        <f t="shared" ref="P3331:P3394" si="206">IFERROR(ROUND(E3331/L3331,2),0)</f>
        <v>44.92</v>
      </c>
      <c r="Q3331" s="15">
        <f t="shared" si="204"/>
        <v>41837.323009259257</v>
      </c>
      <c r="R3331" s="15">
        <f t="shared" si="205"/>
        <v>41847.958333333336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8272</v>
      </c>
      <c r="O3332" t="s">
        <v>8273</v>
      </c>
      <c r="P3332">
        <f t="shared" si="206"/>
        <v>23.1</v>
      </c>
      <c r="Q3332" s="15">
        <f t="shared" si="204"/>
        <v>42065.887361111112</v>
      </c>
      <c r="R3332" s="15">
        <f t="shared" si="205"/>
        <v>42095.845694444448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8272</v>
      </c>
      <c r="O3333" t="s">
        <v>8273</v>
      </c>
      <c r="P3333">
        <f t="shared" si="206"/>
        <v>80.400000000000006</v>
      </c>
      <c r="Q3333" s="15">
        <f t="shared" si="204"/>
        <v>42248.697754629626</v>
      </c>
      <c r="R3333" s="15">
        <f t="shared" si="205"/>
        <v>42283.697754629626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8272</v>
      </c>
      <c r="O3334" t="s">
        <v>8273</v>
      </c>
      <c r="P3334">
        <f t="shared" si="206"/>
        <v>72.290000000000006</v>
      </c>
      <c r="Q3334" s="15">
        <f t="shared" si="204"/>
        <v>41809.860300925924</v>
      </c>
      <c r="R3334" s="15">
        <f t="shared" si="205"/>
        <v>41839.860300925924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8272</v>
      </c>
      <c r="O3335" t="s">
        <v>8273</v>
      </c>
      <c r="P3335">
        <f t="shared" si="206"/>
        <v>32.97</v>
      </c>
      <c r="Q3335" s="15">
        <f t="shared" si="204"/>
        <v>42148.676851851851</v>
      </c>
      <c r="R3335" s="15">
        <f t="shared" si="205"/>
        <v>42170.676851851851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8272</v>
      </c>
      <c r="O3336" t="s">
        <v>8273</v>
      </c>
      <c r="P3336">
        <f t="shared" si="206"/>
        <v>116.65</v>
      </c>
      <c r="Q3336" s="15">
        <f t="shared" si="204"/>
        <v>42185.521087962959</v>
      </c>
      <c r="R3336" s="15">
        <f t="shared" si="205"/>
        <v>42215.521087962959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8272</v>
      </c>
      <c r="O3337" t="s">
        <v>8273</v>
      </c>
      <c r="P3337">
        <f t="shared" si="206"/>
        <v>79.62</v>
      </c>
      <c r="Q3337" s="15">
        <f t="shared" si="204"/>
        <v>41827.674143518518</v>
      </c>
      <c r="R3337" s="15">
        <f t="shared" si="205"/>
        <v>41854.958333333336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8272</v>
      </c>
      <c r="O3338" t="s">
        <v>8273</v>
      </c>
      <c r="P3338">
        <f t="shared" si="206"/>
        <v>27.78</v>
      </c>
      <c r="Q3338" s="15">
        <f t="shared" si="204"/>
        <v>42437.398680555561</v>
      </c>
      <c r="R3338" s="15">
        <f t="shared" si="205"/>
        <v>42465.35701388889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8272</v>
      </c>
      <c r="O3339" t="s">
        <v>8273</v>
      </c>
      <c r="P3339">
        <f t="shared" si="206"/>
        <v>81.03</v>
      </c>
      <c r="Q3339" s="15">
        <f t="shared" si="204"/>
        <v>41901.282025462962</v>
      </c>
      <c r="R3339" s="15">
        <f t="shared" si="205"/>
        <v>41922.875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8272</v>
      </c>
      <c r="O3340" t="s">
        <v>8273</v>
      </c>
      <c r="P3340">
        <f t="shared" si="206"/>
        <v>136.85</v>
      </c>
      <c r="Q3340" s="15">
        <f t="shared" si="204"/>
        <v>42769.574999999997</v>
      </c>
      <c r="R3340" s="15">
        <f t="shared" si="205"/>
        <v>42790.574999999997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8272</v>
      </c>
      <c r="O3341" t="s">
        <v>8273</v>
      </c>
      <c r="P3341">
        <f t="shared" si="206"/>
        <v>177.62</v>
      </c>
      <c r="Q3341" s="15">
        <f t="shared" si="204"/>
        <v>42549.665717592594</v>
      </c>
      <c r="R3341" s="15">
        <f t="shared" si="205"/>
        <v>42579.665717592594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8272</v>
      </c>
      <c r="O3342" t="s">
        <v>8273</v>
      </c>
      <c r="P3342">
        <f t="shared" si="206"/>
        <v>109.08</v>
      </c>
      <c r="Q3342" s="15">
        <f t="shared" si="204"/>
        <v>42685.974004629628</v>
      </c>
      <c r="R3342" s="15">
        <f t="shared" si="205"/>
        <v>42710.974004629628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8272</v>
      </c>
      <c r="O3343" t="s">
        <v>8273</v>
      </c>
      <c r="P3343">
        <f t="shared" si="206"/>
        <v>119.64</v>
      </c>
      <c r="Q3343" s="15">
        <f t="shared" si="204"/>
        <v>42510.798854166671</v>
      </c>
      <c r="R3343" s="15">
        <f t="shared" si="205"/>
        <v>42533.708333333328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8272</v>
      </c>
      <c r="O3344" t="s">
        <v>8273</v>
      </c>
      <c r="P3344">
        <f t="shared" si="206"/>
        <v>78.209999999999994</v>
      </c>
      <c r="Q3344" s="15">
        <f t="shared" si="204"/>
        <v>42062.296412037031</v>
      </c>
      <c r="R3344" s="15">
        <f t="shared" si="205"/>
        <v>42095.207638888889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8272</v>
      </c>
      <c r="O3345" t="s">
        <v>8273</v>
      </c>
      <c r="P3345">
        <f t="shared" si="206"/>
        <v>52.17</v>
      </c>
      <c r="Q3345" s="15">
        <f t="shared" si="204"/>
        <v>42452.916481481487</v>
      </c>
      <c r="R3345" s="15">
        <f t="shared" si="205"/>
        <v>42473.554166666669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8272</v>
      </c>
      <c r="O3346" t="s">
        <v>8273</v>
      </c>
      <c r="P3346">
        <f t="shared" si="206"/>
        <v>114.13</v>
      </c>
      <c r="Q3346" s="15">
        <f t="shared" si="204"/>
        <v>41851.200150462959</v>
      </c>
      <c r="R3346" s="15">
        <f t="shared" si="205"/>
        <v>41881.200150462959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8272</v>
      </c>
      <c r="O3347" t="s">
        <v>8273</v>
      </c>
      <c r="P3347">
        <f t="shared" si="206"/>
        <v>50</v>
      </c>
      <c r="Q3347" s="15">
        <f t="shared" si="204"/>
        <v>42053.106111111112</v>
      </c>
      <c r="R3347" s="15">
        <f t="shared" si="205"/>
        <v>42112.025694444441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8272</v>
      </c>
      <c r="O3348" t="s">
        <v>8273</v>
      </c>
      <c r="P3348">
        <f t="shared" si="206"/>
        <v>91.67</v>
      </c>
      <c r="Q3348" s="15">
        <f t="shared" si="204"/>
        <v>42054.024421296301</v>
      </c>
      <c r="R3348" s="15">
        <f t="shared" si="205"/>
        <v>42061.024421296301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8272</v>
      </c>
      <c r="O3349" t="s">
        <v>8273</v>
      </c>
      <c r="P3349">
        <f t="shared" si="206"/>
        <v>108.59</v>
      </c>
      <c r="Q3349" s="15">
        <f t="shared" si="204"/>
        <v>42484.551550925928</v>
      </c>
      <c r="R3349" s="15">
        <f t="shared" si="205"/>
        <v>42498.875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8272</v>
      </c>
      <c r="O3350" t="s">
        <v>8273</v>
      </c>
      <c r="P3350">
        <f t="shared" si="206"/>
        <v>69.819999999999993</v>
      </c>
      <c r="Q3350" s="15">
        <f t="shared" si="204"/>
        <v>42466.558796296296</v>
      </c>
      <c r="R3350" s="15">
        <f t="shared" si="205"/>
        <v>42490.165972222225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8272</v>
      </c>
      <c r="O3351" t="s">
        <v>8273</v>
      </c>
      <c r="P3351">
        <f t="shared" si="206"/>
        <v>109.57</v>
      </c>
      <c r="Q3351" s="15">
        <f t="shared" si="204"/>
        <v>42513.110787037032</v>
      </c>
      <c r="R3351" s="15">
        <f t="shared" si="205"/>
        <v>42534.708333333328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8272</v>
      </c>
      <c r="O3352" t="s">
        <v>8273</v>
      </c>
      <c r="P3352">
        <f t="shared" si="206"/>
        <v>71.67</v>
      </c>
      <c r="Q3352" s="15">
        <f t="shared" si="204"/>
        <v>42302.701516203699</v>
      </c>
      <c r="R3352" s="15">
        <f t="shared" si="205"/>
        <v>42337.958333333328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8272</v>
      </c>
      <c r="O3353" t="s">
        <v>8273</v>
      </c>
      <c r="P3353">
        <f t="shared" si="206"/>
        <v>93.61</v>
      </c>
      <c r="Q3353" s="15">
        <f t="shared" si="204"/>
        <v>41806.395428240743</v>
      </c>
      <c r="R3353" s="15">
        <f t="shared" si="205"/>
        <v>41843.458333333336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8272</v>
      </c>
      <c r="O3354" t="s">
        <v>8273</v>
      </c>
      <c r="P3354">
        <f t="shared" si="206"/>
        <v>76.8</v>
      </c>
      <c r="Q3354" s="15">
        <f t="shared" si="204"/>
        <v>42495.992800925931</v>
      </c>
      <c r="R3354" s="15">
        <f t="shared" si="205"/>
        <v>42552.958333333328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8272</v>
      </c>
      <c r="O3355" t="s">
        <v>8273</v>
      </c>
      <c r="P3355">
        <f t="shared" si="206"/>
        <v>35.799999999999997</v>
      </c>
      <c r="Q3355" s="15">
        <f t="shared" si="204"/>
        <v>42479.432291666672</v>
      </c>
      <c r="R3355" s="15">
        <f t="shared" si="205"/>
        <v>42492.958333333328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8272</v>
      </c>
      <c r="O3356" t="s">
        <v>8273</v>
      </c>
      <c r="P3356">
        <f t="shared" si="206"/>
        <v>55.6</v>
      </c>
      <c r="Q3356" s="15">
        <f t="shared" si="204"/>
        <v>42270.7269212963</v>
      </c>
      <c r="R3356" s="15">
        <f t="shared" si="205"/>
        <v>42306.167361111111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8272</v>
      </c>
      <c r="O3357" t="s">
        <v>8273</v>
      </c>
      <c r="P3357">
        <f t="shared" si="206"/>
        <v>147.33000000000001</v>
      </c>
      <c r="Q3357" s="15">
        <f t="shared" si="204"/>
        <v>42489.619525462964</v>
      </c>
      <c r="R3357" s="15">
        <f t="shared" si="205"/>
        <v>42500.470138888893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8272</v>
      </c>
      <c r="O3358" t="s">
        <v>8273</v>
      </c>
      <c r="P3358">
        <f t="shared" si="206"/>
        <v>56.33</v>
      </c>
      <c r="Q3358" s="15">
        <f t="shared" si="204"/>
        <v>42536.815648148149</v>
      </c>
      <c r="R3358" s="15">
        <f t="shared" si="205"/>
        <v>42566.815648148149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8272</v>
      </c>
      <c r="O3359" t="s">
        <v>8273</v>
      </c>
      <c r="P3359">
        <f t="shared" si="206"/>
        <v>96.19</v>
      </c>
      <c r="Q3359" s="15">
        <f t="shared" si="204"/>
        <v>41822.417939814812</v>
      </c>
      <c r="R3359" s="15">
        <f t="shared" si="205"/>
        <v>41852.417939814812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8272</v>
      </c>
      <c r="O3360" t="s">
        <v>8273</v>
      </c>
      <c r="P3360">
        <f t="shared" si="206"/>
        <v>63.57</v>
      </c>
      <c r="Q3360" s="15">
        <f t="shared" si="204"/>
        <v>41932.311099537037</v>
      </c>
      <c r="R3360" s="15">
        <f t="shared" si="205"/>
        <v>41962.352766203709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8272</v>
      </c>
      <c r="O3361" t="s">
        <v>8273</v>
      </c>
      <c r="P3361">
        <f t="shared" si="206"/>
        <v>184.78</v>
      </c>
      <c r="Q3361" s="15">
        <f t="shared" si="204"/>
        <v>42746.057106481487</v>
      </c>
      <c r="R3361" s="15">
        <f t="shared" si="205"/>
        <v>42791.057106481487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8272</v>
      </c>
      <c r="O3362" t="s">
        <v>8273</v>
      </c>
      <c r="P3362">
        <f t="shared" si="206"/>
        <v>126.72</v>
      </c>
      <c r="Q3362" s="15">
        <f t="shared" si="204"/>
        <v>42697.082673611112</v>
      </c>
      <c r="R3362" s="15">
        <f t="shared" si="205"/>
        <v>42718.665972222225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8272</v>
      </c>
      <c r="O3363" t="s">
        <v>8273</v>
      </c>
      <c r="P3363">
        <f t="shared" si="206"/>
        <v>83.43</v>
      </c>
      <c r="Q3363" s="15">
        <f t="shared" si="204"/>
        <v>41866.025347222225</v>
      </c>
      <c r="R3363" s="15">
        <f t="shared" si="205"/>
        <v>41883.665972222225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8272</v>
      </c>
      <c r="O3364" t="s">
        <v>8273</v>
      </c>
      <c r="P3364">
        <f t="shared" si="206"/>
        <v>54.5</v>
      </c>
      <c r="Q3364" s="15">
        <f t="shared" si="204"/>
        <v>42056.091631944444</v>
      </c>
      <c r="R3364" s="15">
        <f t="shared" si="205"/>
        <v>42070.204861111109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8272</v>
      </c>
      <c r="O3365" t="s">
        <v>8273</v>
      </c>
      <c r="P3365">
        <f t="shared" si="206"/>
        <v>302.31</v>
      </c>
      <c r="Q3365" s="15">
        <f t="shared" si="204"/>
        <v>41851.771354166667</v>
      </c>
      <c r="R3365" s="15">
        <f t="shared" si="205"/>
        <v>41870.666666666664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8272</v>
      </c>
      <c r="O3366" t="s">
        <v>8273</v>
      </c>
      <c r="P3366">
        <f t="shared" si="206"/>
        <v>44.14</v>
      </c>
      <c r="Q3366" s="15">
        <f t="shared" si="204"/>
        <v>42422.977418981478</v>
      </c>
      <c r="R3366" s="15">
        <f t="shared" si="205"/>
        <v>42444.875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8272</v>
      </c>
      <c r="O3367" t="s">
        <v>8273</v>
      </c>
      <c r="P3367">
        <f t="shared" si="206"/>
        <v>866.67</v>
      </c>
      <c r="Q3367" s="15">
        <f t="shared" si="204"/>
        <v>42321.101759259262</v>
      </c>
      <c r="R3367" s="15">
        <f t="shared" si="205"/>
        <v>42351.101759259262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8272</v>
      </c>
      <c r="O3368" t="s">
        <v>8273</v>
      </c>
      <c r="P3368">
        <f t="shared" si="206"/>
        <v>61.39</v>
      </c>
      <c r="Q3368" s="15">
        <f t="shared" si="204"/>
        <v>42107.067557870367</v>
      </c>
      <c r="R3368" s="15">
        <f t="shared" si="205"/>
        <v>42137.067557870367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8272</v>
      </c>
      <c r="O3369" t="s">
        <v>8273</v>
      </c>
      <c r="P3369">
        <f t="shared" si="206"/>
        <v>29.67</v>
      </c>
      <c r="Q3369" s="15">
        <f t="shared" si="204"/>
        <v>42192.933958333335</v>
      </c>
      <c r="R3369" s="15">
        <f t="shared" si="205"/>
        <v>42217.933958333335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8272</v>
      </c>
      <c r="O3370" t="s">
        <v>8273</v>
      </c>
      <c r="P3370">
        <f t="shared" si="206"/>
        <v>45.48</v>
      </c>
      <c r="Q3370" s="15">
        <f t="shared" si="204"/>
        <v>41969.199756944443</v>
      </c>
      <c r="R3370" s="15">
        <f t="shared" si="205"/>
        <v>42005.208333333328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8272</v>
      </c>
      <c r="O3371" t="s">
        <v>8273</v>
      </c>
      <c r="P3371">
        <f t="shared" si="206"/>
        <v>96.2</v>
      </c>
      <c r="Q3371" s="15">
        <f t="shared" si="204"/>
        <v>42690.041435185187</v>
      </c>
      <c r="R3371" s="15">
        <f t="shared" si="205"/>
        <v>42750.041435185187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8272</v>
      </c>
      <c r="O3372" t="s">
        <v>8273</v>
      </c>
      <c r="P3372">
        <f t="shared" si="206"/>
        <v>67.92</v>
      </c>
      <c r="Q3372" s="15">
        <f t="shared" si="204"/>
        <v>42690.334317129629</v>
      </c>
      <c r="R3372" s="15">
        <f t="shared" si="205"/>
        <v>42721.333333333328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8272</v>
      </c>
      <c r="O3373" t="s">
        <v>8273</v>
      </c>
      <c r="P3373">
        <f t="shared" si="206"/>
        <v>30.78</v>
      </c>
      <c r="Q3373" s="15">
        <f t="shared" si="204"/>
        <v>42312.874594907407</v>
      </c>
      <c r="R3373" s="15">
        <f t="shared" si="205"/>
        <v>42340.874594907407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8272</v>
      </c>
      <c r="O3374" t="s">
        <v>8273</v>
      </c>
      <c r="P3374">
        <f t="shared" si="206"/>
        <v>38.33</v>
      </c>
      <c r="Q3374" s="15">
        <f t="shared" si="204"/>
        <v>41855.548101851848</v>
      </c>
      <c r="R3374" s="15">
        <f t="shared" si="205"/>
        <v>41876.207638888889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8272</v>
      </c>
      <c r="O3375" t="s">
        <v>8273</v>
      </c>
      <c r="P3375">
        <f t="shared" si="206"/>
        <v>66.83</v>
      </c>
      <c r="Q3375" s="15">
        <f t="shared" si="204"/>
        <v>42179.854629629626</v>
      </c>
      <c r="R3375" s="15">
        <f t="shared" si="205"/>
        <v>42203.666666666672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8272</v>
      </c>
      <c r="O3376" t="s">
        <v>8273</v>
      </c>
      <c r="P3376">
        <f t="shared" si="206"/>
        <v>71.73</v>
      </c>
      <c r="Q3376" s="15">
        <f t="shared" si="204"/>
        <v>42275.731666666667</v>
      </c>
      <c r="R3376" s="15">
        <f t="shared" si="205"/>
        <v>42305.731666666667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8272</v>
      </c>
      <c r="O3377" t="s">
        <v>8273</v>
      </c>
      <c r="P3377">
        <f t="shared" si="206"/>
        <v>176.47</v>
      </c>
      <c r="Q3377" s="15">
        <f t="shared" si="204"/>
        <v>41765.610798611109</v>
      </c>
      <c r="R3377" s="15">
        <f t="shared" si="205"/>
        <v>41777.610798611109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8272</v>
      </c>
      <c r="O3378" t="s">
        <v>8273</v>
      </c>
      <c r="P3378">
        <f t="shared" si="206"/>
        <v>421.11</v>
      </c>
      <c r="Q3378" s="15">
        <f t="shared" si="204"/>
        <v>42059.701319444444</v>
      </c>
      <c r="R3378" s="15">
        <f t="shared" si="205"/>
        <v>42119.659652777773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8272</v>
      </c>
      <c r="O3379" t="s">
        <v>8273</v>
      </c>
      <c r="P3379">
        <f t="shared" si="206"/>
        <v>104.99</v>
      </c>
      <c r="Q3379" s="15">
        <f t="shared" si="204"/>
        <v>42053.732627314821</v>
      </c>
      <c r="R3379" s="15">
        <f t="shared" si="205"/>
        <v>42083.705555555556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8272</v>
      </c>
      <c r="O3380" t="s">
        <v>8273</v>
      </c>
      <c r="P3380">
        <f t="shared" si="206"/>
        <v>28.19</v>
      </c>
      <c r="Q3380" s="15">
        <f t="shared" si="204"/>
        <v>41858.355393518519</v>
      </c>
      <c r="R3380" s="15">
        <f t="shared" si="205"/>
        <v>41882.547222222223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8272</v>
      </c>
      <c r="O3381" t="s">
        <v>8273</v>
      </c>
      <c r="P3381">
        <f t="shared" si="206"/>
        <v>54.55</v>
      </c>
      <c r="Q3381" s="15">
        <f t="shared" si="204"/>
        <v>42225.513888888891</v>
      </c>
      <c r="R3381" s="15">
        <f t="shared" si="205"/>
        <v>42242.958333333328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8272</v>
      </c>
      <c r="O3382" t="s">
        <v>8273</v>
      </c>
      <c r="P3382">
        <f t="shared" si="206"/>
        <v>111.89</v>
      </c>
      <c r="Q3382" s="15">
        <f t="shared" si="204"/>
        <v>41937.95344907407</v>
      </c>
      <c r="R3382" s="15">
        <f t="shared" si="205"/>
        <v>41972.995115740734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8272</v>
      </c>
      <c r="O3383" t="s">
        <v>8273</v>
      </c>
      <c r="P3383">
        <f t="shared" si="206"/>
        <v>85.21</v>
      </c>
      <c r="Q3383" s="15">
        <f t="shared" si="204"/>
        <v>42044.184988425928</v>
      </c>
      <c r="R3383" s="15">
        <f t="shared" si="205"/>
        <v>42074.143321759257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8272</v>
      </c>
      <c r="O3384" t="s">
        <v>8273</v>
      </c>
      <c r="P3384">
        <f t="shared" si="206"/>
        <v>76.650000000000006</v>
      </c>
      <c r="Q3384" s="15">
        <f t="shared" si="204"/>
        <v>42559.431203703702</v>
      </c>
      <c r="R3384" s="15">
        <f t="shared" si="205"/>
        <v>42583.957638888889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8272</v>
      </c>
      <c r="O3385" t="s">
        <v>8273</v>
      </c>
      <c r="P3385">
        <f t="shared" si="206"/>
        <v>65.17</v>
      </c>
      <c r="Q3385" s="15">
        <f t="shared" si="204"/>
        <v>42524.782638888893</v>
      </c>
      <c r="R3385" s="15">
        <f t="shared" si="205"/>
        <v>42544.782638888893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8272</v>
      </c>
      <c r="O3386" t="s">
        <v>8273</v>
      </c>
      <c r="P3386">
        <f t="shared" si="206"/>
        <v>93.76</v>
      </c>
      <c r="Q3386" s="15">
        <f t="shared" si="204"/>
        <v>42292.087592592594</v>
      </c>
      <c r="R3386" s="15">
        <f t="shared" si="205"/>
        <v>42329.125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8272</v>
      </c>
      <c r="O3387" t="s">
        <v>8273</v>
      </c>
      <c r="P3387">
        <f t="shared" si="206"/>
        <v>133.33000000000001</v>
      </c>
      <c r="Q3387" s="15">
        <f t="shared" si="204"/>
        <v>41953.8675</v>
      </c>
      <c r="R3387" s="15">
        <f t="shared" si="205"/>
        <v>41983.8675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8272</v>
      </c>
      <c r="O3388" t="s">
        <v>8273</v>
      </c>
      <c r="P3388">
        <f t="shared" si="206"/>
        <v>51.22</v>
      </c>
      <c r="Q3388" s="15">
        <f t="shared" si="204"/>
        <v>41946.644745370373</v>
      </c>
      <c r="R3388" s="15">
        <f t="shared" si="205"/>
        <v>41976.644745370373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8272</v>
      </c>
      <c r="O3389" t="s">
        <v>8273</v>
      </c>
      <c r="P3389">
        <f t="shared" si="206"/>
        <v>100.17</v>
      </c>
      <c r="Q3389" s="15">
        <f t="shared" si="204"/>
        <v>41947.762592592589</v>
      </c>
      <c r="R3389" s="15">
        <f t="shared" si="205"/>
        <v>41987.762592592597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8272</v>
      </c>
      <c r="O3390" t="s">
        <v>8273</v>
      </c>
      <c r="P3390">
        <f t="shared" si="206"/>
        <v>34.6</v>
      </c>
      <c r="Q3390" s="15">
        <f t="shared" si="204"/>
        <v>42143.461122685185</v>
      </c>
      <c r="R3390" s="15">
        <f t="shared" si="205"/>
        <v>42173.461122685185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8272</v>
      </c>
      <c r="O3391" t="s">
        <v>8273</v>
      </c>
      <c r="P3391">
        <f t="shared" si="206"/>
        <v>184.68</v>
      </c>
      <c r="Q3391" s="15">
        <f t="shared" si="204"/>
        <v>42494.563449074078</v>
      </c>
      <c r="R3391" s="15">
        <f t="shared" si="205"/>
        <v>42524.563449074078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8272</v>
      </c>
      <c r="O3392" t="s">
        <v>8273</v>
      </c>
      <c r="P3392">
        <f t="shared" si="206"/>
        <v>69.819999999999993</v>
      </c>
      <c r="Q3392" s="15">
        <f t="shared" si="204"/>
        <v>41815.774826388886</v>
      </c>
      <c r="R3392" s="15">
        <f t="shared" si="205"/>
        <v>41830.774826388886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8272</v>
      </c>
      <c r="O3393" t="s">
        <v>8273</v>
      </c>
      <c r="P3393">
        <f t="shared" si="206"/>
        <v>61.94</v>
      </c>
      <c r="Q3393" s="15">
        <f t="shared" si="204"/>
        <v>41830.545694444445</v>
      </c>
      <c r="R3393" s="15">
        <f t="shared" si="205"/>
        <v>41859.936111111114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8272</v>
      </c>
      <c r="O3394" t="s">
        <v>8273</v>
      </c>
      <c r="P3394">
        <f t="shared" si="206"/>
        <v>41.67</v>
      </c>
      <c r="Q3394" s="15">
        <f t="shared" ref="Q3394:Q3457" si="207">(((J3394/60)/60)/24+(DATE(1970,1,1)))</f>
        <v>42446.845543981486</v>
      </c>
      <c r="R3394" s="15">
        <f t="shared" ref="R3394:R3457" si="208">(((I3394/60)/60)/24)+DATE(1970,1,1)</f>
        <v>42496.845543981486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8272</v>
      </c>
      <c r="O3395" t="s">
        <v>8273</v>
      </c>
      <c r="P3395">
        <f t="shared" ref="P3395:P3458" si="209">IFERROR(ROUND(E3395/L3395,2),0)</f>
        <v>36.07</v>
      </c>
      <c r="Q3395" s="15">
        <f t="shared" si="207"/>
        <v>41923.921643518523</v>
      </c>
      <c r="R3395" s="15">
        <f t="shared" si="208"/>
        <v>41949.031944444447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8272</v>
      </c>
      <c r="O3396" t="s">
        <v>8273</v>
      </c>
      <c r="P3396">
        <f t="shared" si="209"/>
        <v>29</v>
      </c>
      <c r="Q3396" s="15">
        <f t="shared" si="207"/>
        <v>41817.59542824074</v>
      </c>
      <c r="R3396" s="15">
        <f t="shared" si="208"/>
        <v>41847.59542824074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8272</v>
      </c>
      <c r="O3397" t="s">
        <v>8273</v>
      </c>
      <c r="P3397">
        <f t="shared" si="209"/>
        <v>24.21</v>
      </c>
      <c r="Q3397" s="15">
        <f t="shared" si="207"/>
        <v>42140.712314814817</v>
      </c>
      <c r="R3397" s="15">
        <f t="shared" si="208"/>
        <v>42154.756944444445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8272</v>
      </c>
      <c r="O3398" t="s">
        <v>8273</v>
      </c>
      <c r="P3398">
        <f t="shared" si="209"/>
        <v>55.89</v>
      </c>
      <c r="Q3398" s="15">
        <f t="shared" si="207"/>
        <v>41764.44663194444</v>
      </c>
      <c r="R3398" s="15">
        <f t="shared" si="208"/>
        <v>41791.165972222225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8272</v>
      </c>
      <c r="O3399" t="s">
        <v>8273</v>
      </c>
      <c r="P3399">
        <f t="shared" si="209"/>
        <v>11.67</v>
      </c>
      <c r="Q3399" s="15">
        <f t="shared" si="207"/>
        <v>42378.478344907402</v>
      </c>
      <c r="R3399" s="15">
        <f t="shared" si="208"/>
        <v>42418.916666666672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8272</v>
      </c>
      <c r="O3400" t="s">
        <v>8273</v>
      </c>
      <c r="P3400">
        <f t="shared" si="209"/>
        <v>68.349999999999994</v>
      </c>
      <c r="Q3400" s="15">
        <f t="shared" si="207"/>
        <v>41941.75203703704</v>
      </c>
      <c r="R3400" s="15">
        <f t="shared" si="208"/>
        <v>41964.708333333328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8272</v>
      </c>
      <c r="O3401" t="s">
        <v>8273</v>
      </c>
      <c r="P3401">
        <f t="shared" si="209"/>
        <v>27.07</v>
      </c>
      <c r="Q3401" s="15">
        <f t="shared" si="207"/>
        <v>42026.920428240745</v>
      </c>
      <c r="R3401" s="15">
        <f t="shared" si="208"/>
        <v>42056.920428240745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8272</v>
      </c>
      <c r="O3402" t="s">
        <v>8273</v>
      </c>
      <c r="P3402">
        <f t="shared" si="209"/>
        <v>118.13</v>
      </c>
      <c r="Q3402" s="15">
        <f t="shared" si="207"/>
        <v>41834.953865740739</v>
      </c>
      <c r="R3402" s="15">
        <f t="shared" si="208"/>
        <v>41879.953865740739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8272</v>
      </c>
      <c r="O3403" t="s">
        <v>8273</v>
      </c>
      <c r="P3403">
        <f t="shared" si="209"/>
        <v>44.76</v>
      </c>
      <c r="Q3403" s="15">
        <f t="shared" si="207"/>
        <v>42193.723912037036</v>
      </c>
      <c r="R3403" s="15">
        <f t="shared" si="208"/>
        <v>42223.723912037036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8272</v>
      </c>
      <c r="O3404" t="s">
        <v>8273</v>
      </c>
      <c r="P3404">
        <f t="shared" si="209"/>
        <v>99.79</v>
      </c>
      <c r="Q3404" s="15">
        <f t="shared" si="207"/>
        <v>42290.61855324074</v>
      </c>
      <c r="R3404" s="15">
        <f t="shared" si="208"/>
        <v>42320.104861111111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8272</v>
      </c>
      <c r="O3405" t="s">
        <v>8273</v>
      </c>
      <c r="P3405">
        <f t="shared" si="209"/>
        <v>117.65</v>
      </c>
      <c r="Q3405" s="15">
        <f t="shared" si="207"/>
        <v>42150.462083333332</v>
      </c>
      <c r="R3405" s="15">
        <f t="shared" si="208"/>
        <v>42180.462083333332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8272</v>
      </c>
      <c r="O3406" t="s">
        <v>8273</v>
      </c>
      <c r="P3406">
        <f t="shared" si="209"/>
        <v>203.33</v>
      </c>
      <c r="Q3406" s="15">
        <f t="shared" si="207"/>
        <v>42152.503495370373</v>
      </c>
      <c r="R3406" s="15">
        <f t="shared" si="208"/>
        <v>42172.503495370373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8272</v>
      </c>
      <c r="O3407" t="s">
        <v>8273</v>
      </c>
      <c r="P3407">
        <f t="shared" si="209"/>
        <v>28.32</v>
      </c>
      <c r="Q3407" s="15">
        <f t="shared" si="207"/>
        <v>42410.017199074078</v>
      </c>
      <c r="R3407" s="15">
        <f t="shared" si="208"/>
        <v>42430.999305555553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8272</v>
      </c>
      <c r="O3408" t="s">
        <v>8273</v>
      </c>
      <c r="P3408">
        <f t="shared" si="209"/>
        <v>110.23</v>
      </c>
      <c r="Q3408" s="15">
        <f t="shared" si="207"/>
        <v>41791.492777777778</v>
      </c>
      <c r="R3408" s="15">
        <f t="shared" si="208"/>
        <v>41836.492777777778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8272</v>
      </c>
      <c r="O3409" t="s">
        <v>8273</v>
      </c>
      <c r="P3409">
        <f t="shared" si="209"/>
        <v>31.97</v>
      </c>
      <c r="Q3409" s="15">
        <f t="shared" si="207"/>
        <v>41796.422326388885</v>
      </c>
      <c r="R3409" s="15">
        <f t="shared" si="208"/>
        <v>41826.422326388885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8272</v>
      </c>
      <c r="O3410" t="s">
        <v>8273</v>
      </c>
      <c r="P3410">
        <f t="shared" si="209"/>
        <v>58.61</v>
      </c>
      <c r="Q3410" s="15">
        <f t="shared" si="207"/>
        <v>41808.991944444446</v>
      </c>
      <c r="R3410" s="15">
        <f t="shared" si="208"/>
        <v>41838.991944444446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8272</v>
      </c>
      <c r="O3411" t="s">
        <v>8273</v>
      </c>
      <c r="P3411">
        <f t="shared" si="209"/>
        <v>29.43</v>
      </c>
      <c r="Q3411" s="15">
        <f t="shared" si="207"/>
        <v>42544.814328703709</v>
      </c>
      <c r="R3411" s="15">
        <f t="shared" si="208"/>
        <v>42582.873611111107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8272</v>
      </c>
      <c r="O3412" t="s">
        <v>8273</v>
      </c>
      <c r="P3412">
        <f t="shared" si="209"/>
        <v>81.38</v>
      </c>
      <c r="Q3412" s="15">
        <f t="shared" si="207"/>
        <v>42500.041550925926</v>
      </c>
      <c r="R3412" s="15">
        <f t="shared" si="208"/>
        <v>42527.291666666672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8272</v>
      </c>
      <c r="O3413" t="s">
        <v>8273</v>
      </c>
      <c r="P3413">
        <f t="shared" si="209"/>
        <v>199.17</v>
      </c>
      <c r="Q3413" s="15">
        <f t="shared" si="207"/>
        <v>42265.022824074069</v>
      </c>
      <c r="R3413" s="15">
        <f t="shared" si="208"/>
        <v>42285.022824074069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8272</v>
      </c>
      <c r="O3414" t="s">
        <v>8273</v>
      </c>
      <c r="P3414">
        <f t="shared" si="209"/>
        <v>115.38</v>
      </c>
      <c r="Q3414" s="15">
        <f t="shared" si="207"/>
        <v>41879.959050925929</v>
      </c>
      <c r="R3414" s="15">
        <f t="shared" si="208"/>
        <v>41909.959050925929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8272</v>
      </c>
      <c r="O3415" t="s">
        <v>8273</v>
      </c>
      <c r="P3415">
        <f t="shared" si="209"/>
        <v>46.43</v>
      </c>
      <c r="Q3415" s="15">
        <f t="shared" si="207"/>
        <v>42053.733078703706</v>
      </c>
      <c r="R3415" s="15">
        <f t="shared" si="208"/>
        <v>42063.207638888889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8272</v>
      </c>
      <c r="O3416" t="s">
        <v>8273</v>
      </c>
      <c r="P3416">
        <f t="shared" si="209"/>
        <v>70.569999999999993</v>
      </c>
      <c r="Q3416" s="15">
        <f t="shared" si="207"/>
        <v>42675.832465277781</v>
      </c>
      <c r="R3416" s="15">
        <f t="shared" si="208"/>
        <v>42705.332638888889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8272</v>
      </c>
      <c r="O3417" t="s">
        <v>8273</v>
      </c>
      <c r="P3417">
        <f t="shared" si="209"/>
        <v>22.22</v>
      </c>
      <c r="Q3417" s="15">
        <f t="shared" si="207"/>
        <v>42467.144166666665</v>
      </c>
      <c r="R3417" s="15">
        <f t="shared" si="208"/>
        <v>42477.979166666672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8272</v>
      </c>
      <c r="O3418" t="s">
        <v>8273</v>
      </c>
      <c r="P3418">
        <f t="shared" si="209"/>
        <v>159.47</v>
      </c>
      <c r="Q3418" s="15">
        <f t="shared" si="207"/>
        <v>42089.412557870368</v>
      </c>
      <c r="R3418" s="15">
        <f t="shared" si="208"/>
        <v>42117.770833333328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8272</v>
      </c>
      <c r="O3419" t="s">
        <v>8273</v>
      </c>
      <c r="P3419">
        <f t="shared" si="209"/>
        <v>37.78</v>
      </c>
      <c r="Q3419" s="15">
        <f t="shared" si="207"/>
        <v>41894.91375</v>
      </c>
      <c r="R3419" s="15">
        <f t="shared" si="208"/>
        <v>41938.029861111114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8272</v>
      </c>
      <c r="O3420" t="s">
        <v>8273</v>
      </c>
      <c r="P3420">
        <f t="shared" si="209"/>
        <v>72.05</v>
      </c>
      <c r="Q3420" s="15">
        <f t="shared" si="207"/>
        <v>41752.83457175926</v>
      </c>
      <c r="R3420" s="15">
        <f t="shared" si="208"/>
        <v>41782.83457175926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8272</v>
      </c>
      <c r="O3421" t="s">
        <v>8273</v>
      </c>
      <c r="P3421">
        <f t="shared" si="209"/>
        <v>63.7</v>
      </c>
      <c r="Q3421" s="15">
        <f t="shared" si="207"/>
        <v>42448.821585648147</v>
      </c>
      <c r="R3421" s="15">
        <f t="shared" si="208"/>
        <v>42466.895833333328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8272</v>
      </c>
      <c r="O3422" t="s">
        <v>8273</v>
      </c>
      <c r="P3422">
        <f t="shared" si="209"/>
        <v>28.41</v>
      </c>
      <c r="Q3422" s="15">
        <f t="shared" si="207"/>
        <v>42405.090300925927</v>
      </c>
      <c r="R3422" s="15">
        <f t="shared" si="208"/>
        <v>42414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8272</v>
      </c>
      <c r="O3423" t="s">
        <v>8273</v>
      </c>
      <c r="P3423">
        <f t="shared" si="209"/>
        <v>103.21</v>
      </c>
      <c r="Q3423" s="15">
        <f t="shared" si="207"/>
        <v>42037.791238425925</v>
      </c>
      <c r="R3423" s="15">
        <f t="shared" si="208"/>
        <v>42067.791238425925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8272</v>
      </c>
      <c r="O3424" t="s">
        <v>8273</v>
      </c>
      <c r="P3424">
        <f t="shared" si="209"/>
        <v>71.150000000000006</v>
      </c>
      <c r="Q3424" s="15">
        <f t="shared" si="207"/>
        <v>42323.562222222223</v>
      </c>
      <c r="R3424" s="15">
        <f t="shared" si="208"/>
        <v>42352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8272</v>
      </c>
      <c r="O3425" t="s">
        <v>8273</v>
      </c>
      <c r="P3425">
        <f t="shared" si="209"/>
        <v>35</v>
      </c>
      <c r="Q3425" s="15">
        <f t="shared" si="207"/>
        <v>42088.911354166667</v>
      </c>
      <c r="R3425" s="15">
        <f t="shared" si="208"/>
        <v>42118.911354166667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8272</v>
      </c>
      <c r="O3426" t="s">
        <v>8273</v>
      </c>
      <c r="P3426">
        <f t="shared" si="209"/>
        <v>81.78</v>
      </c>
      <c r="Q3426" s="15">
        <f t="shared" si="207"/>
        <v>42018.676898148144</v>
      </c>
      <c r="R3426" s="15">
        <f t="shared" si="208"/>
        <v>42040.290972222225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8272</v>
      </c>
      <c r="O3427" t="s">
        <v>8273</v>
      </c>
      <c r="P3427">
        <f t="shared" si="209"/>
        <v>297.02999999999997</v>
      </c>
      <c r="Q3427" s="15">
        <f t="shared" si="207"/>
        <v>41884.617314814815</v>
      </c>
      <c r="R3427" s="15">
        <f t="shared" si="208"/>
        <v>41916.617314814815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8272</v>
      </c>
      <c r="O3428" t="s">
        <v>8273</v>
      </c>
      <c r="P3428">
        <f t="shared" si="209"/>
        <v>46.61</v>
      </c>
      <c r="Q3428" s="15">
        <f t="shared" si="207"/>
        <v>41884.056747685187</v>
      </c>
      <c r="R3428" s="15">
        <f t="shared" si="208"/>
        <v>41903.083333333336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8272</v>
      </c>
      <c r="O3429" t="s">
        <v>8273</v>
      </c>
      <c r="P3429">
        <f t="shared" si="209"/>
        <v>51.72</v>
      </c>
      <c r="Q3429" s="15">
        <f t="shared" si="207"/>
        <v>41792.645277777774</v>
      </c>
      <c r="R3429" s="15">
        <f t="shared" si="208"/>
        <v>41822.645277777774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8272</v>
      </c>
      <c r="O3430" t="s">
        <v>8273</v>
      </c>
      <c r="P3430">
        <f t="shared" si="209"/>
        <v>40.29</v>
      </c>
      <c r="Q3430" s="15">
        <f t="shared" si="207"/>
        <v>42038.720451388886</v>
      </c>
      <c r="R3430" s="15">
        <f t="shared" si="208"/>
        <v>42063.708333333328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8272</v>
      </c>
      <c r="O3431" t="s">
        <v>8273</v>
      </c>
      <c r="P3431">
        <f t="shared" si="209"/>
        <v>16.25</v>
      </c>
      <c r="Q3431" s="15">
        <f t="shared" si="207"/>
        <v>42662.021539351852</v>
      </c>
      <c r="R3431" s="15">
        <f t="shared" si="208"/>
        <v>42676.021539351852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8272</v>
      </c>
      <c r="O3432" t="s">
        <v>8273</v>
      </c>
      <c r="P3432">
        <f t="shared" si="209"/>
        <v>30.15</v>
      </c>
      <c r="Q3432" s="15">
        <f t="shared" si="207"/>
        <v>41820.945613425924</v>
      </c>
      <c r="R3432" s="15">
        <f t="shared" si="208"/>
        <v>41850.945613425924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8272</v>
      </c>
      <c r="O3433" t="s">
        <v>8273</v>
      </c>
      <c r="P3433">
        <f t="shared" si="209"/>
        <v>95.24</v>
      </c>
      <c r="Q3433" s="15">
        <f t="shared" si="207"/>
        <v>41839.730937500004</v>
      </c>
      <c r="R3433" s="15">
        <f t="shared" si="208"/>
        <v>41869.730937500004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8272</v>
      </c>
      <c r="O3434" t="s">
        <v>8273</v>
      </c>
      <c r="P3434">
        <f t="shared" si="209"/>
        <v>52.21</v>
      </c>
      <c r="Q3434" s="15">
        <f t="shared" si="207"/>
        <v>42380.581180555557</v>
      </c>
      <c r="R3434" s="15">
        <f t="shared" si="208"/>
        <v>42405.916666666672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8272</v>
      </c>
      <c r="O3435" t="s">
        <v>8273</v>
      </c>
      <c r="P3435">
        <f t="shared" si="209"/>
        <v>134.15</v>
      </c>
      <c r="Q3435" s="15">
        <f t="shared" si="207"/>
        <v>41776.063136574077</v>
      </c>
      <c r="R3435" s="15">
        <f t="shared" si="208"/>
        <v>41807.125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8272</v>
      </c>
      <c r="O3436" t="s">
        <v>8273</v>
      </c>
      <c r="P3436">
        <f t="shared" si="209"/>
        <v>62.83</v>
      </c>
      <c r="Q3436" s="15">
        <f t="shared" si="207"/>
        <v>41800.380428240744</v>
      </c>
      <c r="R3436" s="15">
        <f t="shared" si="208"/>
        <v>41830.380428240744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8272</v>
      </c>
      <c r="O3437" t="s">
        <v>8273</v>
      </c>
      <c r="P3437">
        <f t="shared" si="209"/>
        <v>58.95</v>
      </c>
      <c r="Q3437" s="15">
        <f t="shared" si="207"/>
        <v>42572.61681712963</v>
      </c>
      <c r="R3437" s="15">
        <f t="shared" si="208"/>
        <v>42589.125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8272</v>
      </c>
      <c r="O3438" t="s">
        <v>8273</v>
      </c>
      <c r="P3438">
        <f t="shared" si="209"/>
        <v>143.11000000000001</v>
      </c>
      <c r="Q3438" s="15">
        <f t="shared" si="207"/>
        <v>41851.541585648149</v>
      </c>
      <c r="R3438" s="15">
        <f t="shared" si="208"/>
        <v>41872.686111111114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8272</v>
      </c>
      <c r="O3439" t="s">
        <v>8273</v>
      </c>
      <c r="P3439">
        <f t="shared" si="209"/>
        <v>84.17</v>
      </c>
      <c r="Q3439" s="15">
        <f t="shared" si="207"/>
        <v>42205.710879629631</v>
      </c>
      <c r="R3439" s="15">
        <f t="shared" si="208"/>
        <v>42235.710879629631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8272</v>
      </c>
      <c r="O3440" t="s">
        <v>8273</v>
      </c>
      <c r="P3440">
        <f t="shared" si="209"/>
        <v>186.07</v>
      </c>
      <c r="Q3440" s="15">
        <f t="shared" si="207"/>
        <v>42100.927858796291</v>
      </c>
      <c r="R3440" s="15">
        <f t="shared" si="208"/>
        <v>42126.875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8272</v>
      </c>
      <c r="O3441" t="s">
        <v>8273</v>
      </c>
      <c r="P3441">
        <f t="shared" si="209"/>
        <v>89.79</v>
      </c>
      <c r="Q3441" s="15">
        <f t="shared" si="207"/>
        <v>42374.911226851851</v>
      </c>
      <c r="R3441" s="15">
        <f t="shared" si="208"/>
        <v>42388.207638888889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8272</v>
      </c>
      <c r="O3442" t="s">
        <v>8273</v>
      </c>
      <c r="P3442">
        <f t="shared" si="209"/>
        <v>64.16</v>
      </c>
      <c r="Q3442" s="15">
        <f t="shared" si="207"/>
        <v>41809.12300925926</v>
      </c>
      <c r="R3442" s="15">
        <f t="shared" si="208"/>
        <v>41831.677083333336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8272</v>
      </c>
      <c r="O3443" t="s">
        <v>8273</v>
      </c>
      <c r="P3443">
        <f t="shared" si="209"/>
        <v>59.65</v>
      </c>
      <c r="Q3443" s="15">
        <f t="shared" si="207"/>
        <v>42294.429641203707</v>
      </c>
      <c r="R3443" s="15">
        <f t="shared" si="208"/>
        <v>42321.845138888893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8272</v>
      </c>
      <c r="O3444" t="s">
        <v>8273</v>
      </c>
      <c r="P3444">
        <f t="shared" si="209"/>
        <v>31.25</v>
      </c>
      <c r="Q3444" s="15">
        <f t="shared" si="207"/>
        <v>42124.841111111105</v>
      </c>
      <c r="R3444" s="15">
        <f t="shared" si="208"/>
        <v>42154.841111111105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8272</v>
      </c>
      <c r="O3445" t="s">
        <v>8273</v>
      </c>
      <c r="P3445">
        <f t="shared" si="209"/>
        <v>41.22</v>
      </c>
      <c r="Q3445" s="15">
        <f t="shared" si="207"/>
        <v>41861.524837962963</v>
      </c>
      <c r="R3445" s="15">
        <f t="shared" si="208"/>
        <v>41891.524837962963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8272</v>
      </c>
      <c r="O3446" t="s">
        <v>8273</v>
      </c>
      <c r="P3446">
        <f t="shared" si="209"/>
        <v>43.35</v>
      </c>
      <c r="Q3446" s="15">
        <f t="shared" si="207"/>
        <v>42521.291504629626</v>
      </c>
      <c r="R3446" s="15">
        <f t="shared" si="208"/>
        <v>42529.582638888889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8272</v>
      </c>
      <c r="O3447" t="s">
        <v>8273</v>
      </c>
      <c r="P3447">
        <f t="shared" si="209"/>
        <v>64.52</v>
      </c>
      <c r="Q3447" s="15">
        <f t="shared" si="207"/>
        <v>42272.530509259261</v>
      </c>
      <c r="R3447" s="15">
        <f t="shared" si="208"/>
        <v>42300.530509259261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8272</v>
      </c>
      <c r="O3448" t="s">
        <v>8273</v>
      </c>
      <c r="P3448">
        <f t="shared" si="209"/>
        <v>43.28</v>
      </c>
      <c r="Q3448" s="15">
        <f t="shared" si="207"/>
        <v>42016.832465277781</v>
      </c>
      <c r="R3448" s="15">
        <f t="shared" si="208"/>
        <v>42040.513888888891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8272</v>
      </c>
      <c r="O3449" t="s">
        <v>8273</v>
      </c>
      <c r="P3449">
        <f t="shared" si="209"/>
        <v>77</v>
      </c>
      <c r="Q3449" s="15">
        <f t="shared" si="207"/>
        <v>42402.889027777783</v>
      </c>
      <c r="R3449" s="15">
        <f t="shared" si="208"/>
        <v>42447.847361111111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8272</v>
      </c>
      <c r="O3450" t="s">
        <v>8273</v>
      </c>
      <c r="P3450">
        <f t="shared" si="209"/>
        <v>51.22</v>
      </c>
      <c r="Q3450" s="15">
        <f t="shared" si="207"/>
        <v>41960.119085648148</v>
      </c>
      <c r="R3450" s="15">
        <f t="shared" si="208"/>
        <v>41990.119085648148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8272</v>
      </c>
      <c r="O3451" t="s">
        <v>8273</v>
      </c>
      <c r="P3451">
        <f t="shared" si="209"/>
        <v>68.25</v>
      </c>
      <c r="Q3451" s="15">
        <f t="shared" si="207"/>
        <v>42532.052523148144</v>
      </c>
      <c r="R3451" s="15">
        <f t="shared" si="208"/>
        <v>42560.166666666672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8272</v>
      </c>
      <c r="O3452" t="s">
        <v>8273</v>
      </c>
      <c r="P3452">
        <f t="shared" si="209"/>
        <v>19.489999999999998</v>
      </c>
      <c r="Q3452" s="15">
        <f t="shared" si="207"/>
        <v>42036.704525462963</v>
      </c>
      <c r="R3452" s="15">
        <f t="shared" si="208"/>
        <v>42096.662858796291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8272</v>
      </c>
      <c r="O3453" t="s">
        <v>8273</v>
      </c>
      <c r="P3453">
        <f t="shared" si="209"/>
        <v>41.13</v>
      </c>
      <c r="Q3453" s="15">
        <f t="shared" si="207"/>
        <v>42088.723692129628</v>
      </c>
      <c r="R3453" s="15">
        <f t="shared" si="208"/>
        <v>42115.723692129628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8272</v>
      </c>
      <c r="O3454" t="s">
        <v>8273</v>
      </c>
      <c r="P3454">
        <f t="shared" si="209"/>
        <v>41.41</v>
      </c>
      <c r="Q3454" s="15">
        <f t="shared" si="207"/>
        <v>41820.639189814814</v>
      </c>
      <c r="R3454" s="15">
        <f t="shared" si="208"/>
        <v>41843.165972222225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8272</v>
      </c>
      <c r="O3455" t="s">
        <v>8273</v>
      </c>
      <c r="P3455">
        <f t="shared" si="209"/>
        <v>27.5</v>
      </c>
      <c r="Q3455" s="15">
        <f t="shared" si="207"/>
        <v>42535.97865740741</v>
      </c>
      <c r="R3455" s="15">
        <f t="shared" si="208"/>
        <v>42595.97865740741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8272</v>
      </c>
      <c r="O3456" t="s">
        <v>8273</v>
      </c>
      <c r="P3456">
        <f t="shared" si="209"/>
        <v>33.57</v>
      </c>
      <c r="Q3456" s="15">
        <f t="shared" si="207"/>
        <v>41821.698599537034</v>
      </c>
      <c r="R3456" s="15">
        <f t="shared" si="208"/>
        <v>41851.698599537034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8272</v>
      </c>
      <c r="O3457" t="s">
        <v>8273</v>
      </c>
      <c r="P3457">
        <f t="shared" si="209"/>
        <v>145.87</v>
      </c>
      <c r="Q3457" s="15">
        <f t="shared" si="207"/>
        <v>42626.7503125</v>
      </c>
      <c r="R3457" s="15">
        <f t="shared" si="208"/>
        <v>42656.7503125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8272</v>
      </c>
      <c r="O3458" t="s">
        <v>8273</v>
      </c>
      <c r="P3458">
        <f t="shared" si="209"/>
        <v>358.69</v>
      </c>
      <c r="Q3458" s="15">
        <f t="shared" ref="Q3458:Q3521" si="210">(((J3458/60)/60)/24+(DATE(1970,1,1)))</f>
        <v>41821.205636574072</v>
      </c>
      <c r="R3458" s="15">
        <f t="shared" ref="R3458:R3521" si="211">(((I3458/60)/60)/24)+DATE(1970,1,1)</f>
        <v>41852.290972222225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8272</v>
      </c>
      <c r="O3459" t="s">
        <v>8273</v>
      </c>
      <c r="P3459">
        <f t="shared" ref="P3459:P3522" si="212">IFERROR(ROUND(E3459/L3459,2),0)</f>
        <v>50.98</v>
      </c>
      <c r="Q3459" s="15">
        <f t="shared" si="210"/>
        <v>42016.706678240742</v>
      </c>
      <c r="R3459" s="15">
        <f t="shared" si="211"/>
        <v>42047.249305555553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8272</v>
      </c>
      <c r="O3460" t="s">
        <v>8273</v>
      </c>
      <c r="P3460">
        <f t="shared" si="212"/>
        <v>45.04</v>
      </c>
      <c r="Q3460" s="15">
        <f t="shared" si="210"/>
        <v>42011.202581018515</v>
      </c>
      <c r="R3460" s="15">
        <f t="shared" si="211"/>
        <v>42038.185416666667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8272</v>
      </c>
      <c r="O3461" t="s">
        <v>8273</v>
      </c>
      <c r="P3461">
        <f t="shared" si="212"/>
        <v>17.53</v>
      </c>
      <c r="Q3461" s="15">
        <f t="shared" si="210"/>
        <v>42480.479861111111</v>
      </c>
      <c r="R3461" s="15">
        <f t="shared" si="211"/>
        <v>42510.479861111111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8272</v>
      </c>
      <c r="O3462" t="s">
        <v>8273</v>
      </c>
      <c r="P3462">
        <f t="shared" si="212"/>
        <v>50</v>
      </c>
      <c r="Q3462" s="15">
        <f t="shared" si="210"/>
        <v>41852.527222222219</v>
      </c>
      <c r="R3462" s="15">
        <f t="shared" si="211"/>
        <v>41866.527222222219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8272</v>
      </c>
      <c r="O3463" t="s">
        <v>8273</v>
      </c>
      <c r="P3463">
        <f t="shared" si="212"/>
        <v>57.92</v>
      </c>
      <c r="Q3463" s="15">
        <f t="shared" si="210"/>
        <v>42643.632858796293</v>
      </c>
      <c r="R3463" s="15">
        <f t="shared" si="211"/>
        <v>42672.125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8272</v>
      </c>
      <c r="O3464" t="s">
        <v>8273</v>
      </c>
      <c r="P3464">
        <f t="shared" si="212"/>
        <v>29.71</v>
      </c>
      <c r="Q3464" s="15">
        <f t="shared" si="210"/>
        <v>42179.898472222223</v>
      </c>
      <c r="R3464" s="15">
        <f t="shared" si="211"/>
        <v>42195.75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8272</v>
      </c>
      <c r="O3465" t="s">
        <v>8273</v>
      </c>
      <c r="P3465">
        <f t="shared" si="212"/>
        <v>90.68</v>
      </c>
      <c r="Q3465" s="15">
        <f t="shared" si="210"/>
        <v>42612.918807870374</v>
      </c>
      <c r="R3465" s="15">
        <f t="shared" si="211"/>
        <v>42654.165972222225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8272</v>
      </c>
      <c r="O3466" t="s">
        <v>8273</v>
      </c>
      <c r="P3466">
        <f t="shared" si="212"/>
        <v>55.01</v>
      </c>
      <c r="Q3466" s="15">
        <f t="shared" si="210"/>
        <v>42575.130057870367</v>
      </c>
      <c r="R3466" s="15">
        <f t="shared" si="211"/>
        <v>42605.130057870367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8272</v>
      </c>
      <c r="O3467" t="s">
        <v>8273</v>
      </c>
      <c r="P3467">
        <f t="shared" si="212"/>
        <v>57.22</v>
      </c>
      <c r="Q3467" s="15">
        <f t="shared" si="210"/>
        <v>42200.625833333332</v>
      </c>
      <c r="R3467" s="15">
        <f t="shared" si="211"/>
        <v>42225.666666666672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8272</v>
      </c>
      <c r="O3468" t="s">
        <v>8273</v>
      </c>
      <c r="P3468">
        <f t="shared" si="212"/>
        <v>72.95</v>
      </c>
      <c r="Q3468" s="15">
        <f t="shared" si="210"/>
        <v>42420.019097222219</v>
      </c>
      <c r="R3468" s="15">
        <f t="shared" si="211"/>
        <v>42479.977430555555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8272</v>
      </c>
      <c r="O3469" t="s">
        <v>8273</v>
      </c>
      <c r="P3469">
        <f t="shared" si="212"/>
        <v>64.47</v>
      </c>
      <c r="Q3469" s="15">
        <f t="shared" si="210"/>
        <v>42053.671666666662</v>
      </c>
      <c r="R3469" s="15">
        <f t="shared" si="211"/>
        <v>42083.630000000005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8272</v>
      </c>
      <c r="O3470" t="s">
        <v>8273</v>
      </c>
      <c r="P3470">
        <f t="shared" si="212"/>
        <v>716.35</v>
      </c>
      <c r="Q3470" s="15">
        <f t="shared" si="210"/>
        <v>42605.765381944439</v>
      </c>
      <c r="R3470" s="15">
        <f t="shared" si="211"/>
        <v>42634.125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8272</v>
      </c>
      <c r="O3471" t="s">
        <v>8273</v>
      </c>
      <c r="P3471">
        <f t="shared" si="212"/>
        <v>50.4</v>
      </c>
      <c r="Q3471" s="15">
        <f t="shared" si="210"/>
        <v>42458.641724537039</v>
      </c>
      <c r="R3471" s="15">
        <f t="shared" si="211"/>
        <v>42488.641724537039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8272</v>
      </c>
      <c r="O3472" t="s">
        <v>8273</v>
      </c>
      <c r="P3472">
        <f t="shared" si="212"/>
        <v>41.67</v>
      </c>
      <c r="Q3472" s="15">
        <f t="shared" si="210"/>
        <v>42529.022013888884</v>
      </c>
      <c r="R3472" s="15">
        <f t="shared" si="211"/>
        <v>42566.901388888888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8272</v>
      </c>
      <c r="O3473" t="s">
        <v>8273</v>
      </c>
      <c r="P3473">
        <f t="shared" si="212"/>
        <v>35.770000000000003</v>
      </c>
      <c r="Q3473" s="15">
        <f t="shared" si="210"/>
        <v>41841.820486111108</v>
      </c>
      <c r="R3473" s="15">
        <f t="shared" si="211"/>
        <v>41882.833333333336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8272</v>
      </c>
      <c r="O3474" t="s">
        <v>8273</v>
      </c>
      <c r="P3474">
        <f t="shared" si="212"/>
        <v>88.74</v>
      </c>
      <c r="Q3474" s="15">
        <f t="shared" si="210"/>
        <v>41928.170497685183</v>
      </c>
      <c r="R3474" s="15">
        <f t="shared" si="211"/>
        <v>41949.249305555553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8272</v>
      </c>
      <c r="O3475" t="s">
        <v>8273</v>
      </c>
      <c r="P3475">
        <f t="shared" si="212"/>
        <v>148.47999999999999</v>
      </c>
      <c r="Q3475" s="15">
        <f t="shared" si="210"/>
        <v>42062.834444444445</v>
      </c>
      <c r="R3475" s="15">
        <f t="shared" si="211"/>
        <v>42083.852083333331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8272</v>
      </c>
      <c r="O3476" t="s">
        <v>8273</v>
      </c>
      <c r="P3476">
        <f t="shared" si="212"/>
        <v>51.79</v>
      </c>
      <c r="Q3476" s="15">
        <f t="shared" si="210"/>
        <v>42541.501516203702</v>
      </c>
      <c r="R3476" s="15">
        <f t="shared" si="211"/>
        <v>42571.501516203702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8272</v>
      </c>
      <c r="O3477" t="s">
        <v>8273</v>
      </c>
      <c r="P3477">
        <f t="shared" si="212"/>
        <v>20</v>
      </c>
      <c r="Q3477" s="15">
        <f t="shared" si="210"/>
        <v>41918.880833333329</v>
      </c>
      <c r="R3477" s="15">
        <f t="shared" si="211"/>
        <v>41946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8272</v>
      </c>
      <c r="O3478" t="s">
        <v>8273</v>
      </c>
      <c r="P3478">
        <f t="shared" si="212"/>
        <v>52</v>
      </c>
      <c r="Q3478" s="15">
        <f t="shared" si="210"/>
        <v>41921.279976851853</v>
      </c>
      <c r="R3478" s="15">
        <f t="shared" si="211"/>
        <v>41939.125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8272</v>
      </c>
      <c r="O3479" t="s">
        <v>8273</v>
      </c>
      <c r="P3479">
        <f t="shared" si="212"/>
        <v>53.23</v>
      </c>
      <c r="Q3479" s="15">
        <f t="shared" si="210"/>
        <v>42128.736608796295</v>
      </c>
      <c r="R3479" s="15">
        <f t="shared" si="211"/>
        <v>42141.125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8272</v>
      </c>
      <c r="O3480" t="s">
        <v>8273</v>
      </c>
      <c r="P3480">
        <f t="shared" si="212"/>
        <v>39.6</v>
      </c>
      <c r="Q3480" s="15">
        <f t="shared" si="210"/>
        <v>42053.916921296302</v>
      </c>
      <c r="R3480" s="15">
        <f t="shared" si="211"/>
        <v>42079.875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8272</v>
      </c>
      <c r="O3481" t="s">
        <v>8273</v>
      </c>
      <c r="P3481">
        <f t="shared" si="212"/>
        <v>34.25</v>
      </c>
      <c r="Q3481" s="15">
        <f t="shared" si="210"/>
        <v>41781.855092592588</v>
      </c>
      <c r="R3481" s="15">
        <f t="shared" si="211"/>
        <v>41811.855092592588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8272</v>
      </c>
      <c r="O3482" t="s">
        <v>8273</v>
      </c>
      <c r="P3482">
        <f t="shared" si="212"/>
        <v>164.62</v>
      </c>
      <c r="Q3482" s="15">
        <f t="shared" si="210"/>
        <v>42171.317442129628</v>
      </c>
      <c r="R3482" s="15">
        <f t="shared" si="211"/>
        <v>42195.875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8272</v>
      </c>
      <c r="O3483" t="s">
        <v>8273</v>
      </c>
      <c r="P3483">
        <f t="shared" si="212"/>
        <v>125.05</v>
      </c>
      <c r="Q3483" s="15">
        <f t="shared" si="210"/>
        <v>41989.24754629629</v>
      </c>
      <c r="R3483" s="15">
        <f t="shared" si="211"/>
        <v>42006.24754629629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8272</v>
      </c>
      <c r="O3484" t="s">
        <v>8273</v>
      </c>
      <c r="P3484">
        <f t="shared" si="212"/>
        <v>51.88</v>
      </c>
      <c r="Q3484" s="15">
        <f t="shared" si="210"/>
        <v>41796.771597222221</v>
      </c>
      <c r="R3484" s="15">
        <f t="shared" si="211"/>
        <v>41826.771597222221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8272</v>
      </c>
      <c r="O3485" t="s">
        <v>8273</v>
      </c>
      <c r="P3485">
        <f t="shared" si="212"/>
        <v>40.29</v>
      </c>
      <c r="Q3485" s="15">
        <f t="shared" si="210"/>
        <v>41793.668761574074</v>
      </c>
      <c r="R3485" s="15">
        <f t="shared" si="211"/>
        <v>41823.668761574074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8272</v>
      </c>
      <c r="O3486" t="s">
        <v>8273</v>
      </c>
      <c r="P3486">
        <f t="shared" si="212"/>
        <v>64.91</v>
      </c>
      <c r="Q3486" s="15">
        <f t="shared" si="210"/>
        <v>42506.760405092587</v>
      </c>
      <c r="R3486" s="15">
        <f t="shared" si="211"/>
        <v>42536.760405092587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8272</v>
      </c>
      <c r="O3487" t="s">
        <v>8273</v>
      </c>
      <c r="P3487">
        <f t="shared" si="212"/>
        <v>55.33</v>
      </c>
      <c r="Q3487" s="15">
        <f t="shared" si="210"/>
        <v>42372.693055555559</v>
      </c>
      <c r="R3487" s="15">
        <f t="shared" si="211"/>
        <v>42402.693055555559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8272</v>
      </c>
      <c r="O3488" t="s">
        <v>8273</v>
      </c>
      <c r="P3488">
        <f t="shared" si="212"/>
        <v>83.14</v>
      </c>
      <c r="Q3488" s="15">
        <f t="shared" si="210"/>
        <v>42126.87501157407</v>
      </c>
      <c r="R3488" s="15">
        <f t="shared" si="211"/>
        <v>42158.290972222225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8272</v>
      </c>
      <c r="O3489" t="s">
        <v>8273</v>
      </c>
      <c r="P3489">
        <f t="shared" si="212"/>
        <v>38.71</v>
      </c>
      <c r="Q3489" s="15">
        <f t="shared" si="210"/>
        <v>42149.940416666665</v>
      </c>
      <c r="R3489" s="15">
        <f t="shared" si="211"/>
        <v>42179.940416666665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8272</v>
      </c>
      <c r="O3490" t="s">
        <v>8273</v>
      </c>
      <c r="P3490">
        <f t="shared" si="212"/>
        <v>125.38</v>
      </c>
      <c r="Q3490" s="15">
        <f t="shared" si="210"/>
        <v>42087.768055555556</v>
      </c>
      <c r="R3490" s="15">
        <f t="shared" si="211"/>
        <v>42111.666666666672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8272</v>
      </c>
      <c r="O3491" t="s">
        <v>8273</v>
      </c>
      <c r="P3491">
        <f t="shared" si="212"/>
        <v>78.260000000000005</v>
      </c>
      <c r="Q3491" s="15">
        <f t="shared" si="210"/>
        <v>41753.635775462964</v>
      </c>
      <c r="R3491" s="15">
        <f t="shared" si="211"/>
        <v>41783.875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8272</v>
      </c>
      <c r="O3492" t="s">
        <v>8273</v>
      </c>
      <c r="P3492">
        <f t="shared" si="212"/>
        <v>47.22</v>
      </c>
      <c r="Q3492" s="15">
        <f t="shared" si="210"/>
        <v>42443.802361111113</v>
      </c>
      <c r="R3492" s="15">
        <f t="shared" si="211"/>
        <v>42473.802361111113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8272</v>
      </c>
      <c r="O3493" t="s">
        <v>8273</v>
      </c>
      <c r="P3493">
        <f t="shared" si="212"/>
        <v>79.099999999999994</v>
      </c>
      <c r="Q3493" s="15">
        <f t="shared" si="210"/>
        <v>42121.249814814815</v>
      </c>
      <c r="R3493" s="15">
        <f t="shared" si="211"/>
        <v>42142.249814814815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8272</v>
      </c>
      <c r="O3494" t="s">
        <v>8273</v>
      </c>
      <c r="P3494">
        <f t="shared" si="212"/>
        <v>114.29</v>
      </c>
      <c r="Q3494" s="15">
        <f t="shared" si="210"/>
        <v>42268.009224537032</v>
      </c>
      <c r="R3494" s="15">
        <f t="shared" si="211"/>
        <v>42303.009224537032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8272</v>
      </c>
      <c r="O3495" t="s">
        <v>8273</v>
      </c>
      <c r="P3495">
        <f t="shared" si="212"/>
        <v>51.72</v>
      </c>
      <c r="Q3495" s="15">
        <f t="shared" si="210"/>
        <v>41848.866157407407</v>
      </c>
      <c r="R3495" s="15">
        <f t="shared" si="211"/>
        <v>41868.21597222222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8272</v>
      </c>
      <c r="O3496" t="s">
        <v>8273</v>
      </c>
      <c r="P3496">
        <f t="shared" si="212"/>
        <v>30.77</v>
      </c>
      <c r="Q3496" s="15">
        <f t="shared" si="210"/>
        <v>42689.214988425927</v>
      </c>
      <c r="R3496" s="15">
        <f t="shared" si="211"/>
        <v>42700.25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8272</v>
      </c>
      <c r="O3497" t="s">
        <v>8273</v>
      </c>
      <c r="P3497">
        <f t="shared" si="212"/>
        <v>74.209999999999994</v>
      </c>
      <c r="Q3497" s="15">
        <f t="shared" si="210"/>
        <v>41915.762835648151</v>
      </c>
      <c r="R3497" s="15">
        <f t="shared" si="211"/>
        <v>41944.720833333333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8272</v>
      </c>
      <c r="O3498" t="s">
        <v>8273</v>
      </c>
      <c r="P3498">
        <f t="shared" si="212"/>
        <v>47.85</v>
      </c>
      <c r="Q3498" s="15">
        <f t="shared" si="210"/>
        <v>42584.846828703703</v>
      </c>
      <c r="R3498" s="15">
        <f t="shared" si="211"/>
        <v>42624.846828703703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8272</v>
      </c>
      <c r="O3499" t="s">
        <v>8273</v>
      </c>
      <c r="P3499">
        <f t="shared" si="212"/>
        <v>34.409999999999997</v>
      </c>
      <c r="Q3499" s="15">
        <f t="shared" si="210"/>
        <v>42511.741944444439</v>
      </c>
      <c r="R3499" s="15">
        <f t="shared" si="211"/>
        <v>42523.916666666672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8272</v>
      </c>
      <c r="O3500" t="s">
        <v>8273</v>
      </c>
      <c r="P3500">
        <f t="shared" si="212"/>
        <v>40.24</v>
      </c>
      <c r="Q3500" s="15">
        <f t="shared" si="210"/>
        <v>42459.15861111111</v>
      </c>
      <c r="R3500" s="15">
        <f t="shared" si="211"/>
        <v>42518.905555555553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8272</v>
      </c>
      <c r="O3501" t="s">
        <v>8273</v>
      </c>
      <c r="P3501">
        <f t="shared" si="212"/>
        <v>60.29</v>
      </c>
      <c r="Q3501" s="15">
        <f t="shared" si="210"/>
        <v>42132.036168981482</v>
      </c>
      <c r="R3501" s="15">
        <f t="shared" si="211"/>
        <v>42186.290972222225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8272</v>
      </c>
      <c r="O3502" t="s">
        <v>8273</v>
      </c>
      <c r="P3502">
        <f t="shared" si="212"/>
        <v>25.31</v>
      </c>
      <c r="Q3502" s="15">
        <f t="shared" si="210"/>
        <v>42419.91942129629</v>
      </c>
      <c r="R3502" s="15">
        <f t="shared" si="211"/>
        <v>42436.207638888889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8272</v>
      </c>
      <c r="O3503" t="s">
        <v>8273</v>
      </c>
      <c r="P3503">
        <f t="shared" si="212"/>
        <v>35.950000000000003</v>
      </c>
      <c r="Q3503" s="15">
        <f t="shared" si="210"/>
        <v>42233.763831018514</v>
      </c>
      <c r="R3503" s="15">
        <f t="shared" si="211"/>
        <v>42258.763831018514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8272</v>
      </c>
      <c r="O3504" t="s">
        <v>8273</v>
      </c>
      <c r="P3504">
        <f t="shared" si="212"/>
        <v>136</v>
      </c>
      <c r="Q3504" s="15">
        <f t="shared" si="210"/>
        <v>42430.839398148149</v>
      </c>
      <c r="R3504" s="15">
        <f t="shared" si="211"/>
        <v>42445.165972222225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8272</v>
      </c>
      <c r="O3505" t="s">
        <v>8273</v>
      </c>
      <c r="P3505">
        <f t="shared" si="212"/>
        <v>70.760000000000005</v>
      </c>
      <c r="Q3505" s="15">
        <f t="shared" si="210"/>
        <v>42545.478333333333</v>
      </c>
      <c r="R3505" s="15">
        <f t="shared" si="211"/>
        <v>42575.478333333333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8272</v>
      </c>
      <c r="O3506" t="s">
        <v>8273</v>
      </c>
      <c r="P3506">
        <f t="shared" si="212"/>
        <v>125</v>
      </c>
      <c r="Q3506" s="15">
        <f t="shared" si="210"/>
        <v>42297.748738425929</v>
      </c>
      <c r="R3506" s="15">
        <f t="shared" si="211"/>
        <v>42327.790405092594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8272</v>
      </c>
      <c r="O3507" t="s">
        <v>8273</v>
      </c>
      <c r="P3507">
        <f t="shared" si="212"/>
        <v>66.510000000000005</v>
      </c>
      <c r="Q3507" s="15">
        <f t="shared" si="210"/>
        <v>41760.935706018521</v>
      </c>
      <c r="R3507" s="15">
        <f t="shared" si="211"/>
        <v>41772.166666666664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8272</v>
      </c>
      <c r="O3508" t="s">
        <v>8273</v>
      </c>
      <c r="P3508">
        <f t="shared" si="212"/>
        <v>105</v>
      </c>
      <c r="Q3508" s="15">
        <f t="shared" si="210"/>
        <v>41829.734259259261</v>
      </c>
      <c r="R3508" s="15">
        <f t="shared" si="211"/>
        <v>41874.734259259261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8272</v>
      </c>
      <c r="O3509" t="s">
        <v>8273</v>
      </c>
      <c r="P3509">
        <f t="shared" si="212"/>
        <v>145</v>
      </c>
      <c r="Q3509" s="15">
        <f t="shared" si="210"/>
        <v>42491.92288194444</v>
      </c>
      <c r="R3509" s="15">
        <f t="shared" si="211"/>
        <v>42521.92288194444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8272</v>
      </c>
      <c r="O3510" t="s">
        <v>8273</v>
      </c>
      <c r="P3510">
        <f t="shared" si="212"/>
        <v>12</v>
      </c>
      <c r="Q3510" s="15">
        <f t="shared" si="210"/>
        <v>42477.729780092588</v>
      </c>
      <c r="R3510" s="15">
        <f t="shared" si="211"/>
        <v>42500.875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8272</v>
      </c>
      <c r="O3511" t="s">
        <v>8273</v>
      </c>
      <c r="P3511">
        <f t="shared" si="212"/>
        <v>96.67</v>
      </c>
      <c r="Q3511" s="15">
        <f t="shared" si="210"/>
        <v>41950.859560185185</v>
      </c>
      <c r="R3511" s="15">
        <f t="shared" si="211"/>
        <v>41964.204861111109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8272</v>
      </c>
      <c r="O3512" t="s">
        <v>8273</v>
      </c>
      <c r="P3512">
        <f t="shared" si="212"/>
        <v>60.33</v>
      </c>
      <c r="Q3512" s="15">
        <f t="shared" si="210"/>
        <v>41802.62090277778</v>
      </c>
      <c r="R3512" s="15">
        <f t="shared" si="211"/>
        <v>41822.62090277778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8272</v>
      </c>
      <c r="O3513" t="s">
        <v>8273</v>
      </c>
      <c r="P3513">
        <f t="shared" si="212"/>
        <v>79.89</v>
      </c>
      <c r="Q3513" s="15">
        <f t="shared" si="210"/>
        <v>41927.873784722222</v>
      </c>
      <c r="R3513" s="15">
        <f t="shared" si="211"/>
        <v>41950.770833333336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8272</v>
      </c>
      <c r="O3514" t="s">
        <v>8273</v>
      </c>
      <c r="P3514">
        <f t="shared" si="212"/>
        <v>58.82</v>
      </c>
      <c r="Q3514" s="15">
        <f t="shared" si="210"/>
        <v>42057.536944444444</v>
      </c>
      <c r="R3514" s="15">
        <f t="shared" si="211"/>
        <v>42117.49527777778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8272</v>
      </c>
      <c r="O3515" t="s">
        <v>8273</v>
      </c>
      <c r="P3515">
        <f t="shared" si="212"/>
        <v>75.34</v>
      </c>
      <c r="Q3515" s="15">
        <f t="shared" si="210"/>
        <v>41781.096203703702</v>
      </c>
      <c r="R3515" s="15">
        <f t="shared" si="211"/>
        <v>41794.207638888889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8272</v>
      </c>
      <c r="O3516" t="s">
        <v>8273</v>
      </c>
      <c r="P3516">
        <f t="shared" si="212"/>
        <v>55</v>
      </c>
      <c r="Q3516" s="15">
        <f t="shared" si="210"/>
        <v>42020.846666666665</v>
      </c>
      <c r="R3516" s="15">
        <f t="shared" si="211"/>
        <v>42037.207638888889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8272</v>
      </c>
      <c r="O3517" t="s">
        <v>8273</v>
      </c>
      <c r="P3517">
        <f t="shared" si="212"/>
        <v>66.959999999999994</v>
      </c>
      <c r="Q3517" s="15">
        <f t="shared" si="210"/>
        <v>42125.772812499999</v>
      </c>
      <c r="R3517" s="15">
        <f t="shared" si="211"/>
        <v>42155.772812499999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8272</v>
      </c>
      <c r="O3518" t="s">
        <v>8273</v>
      </c>
      <c r="P3518">
        <f t="shared" si="212"/>
        <v>227.27</v>
      </c>
      <c r="Q3518" s="15">
        <f t="shared" si="210"/>
        <v>41856.010069444441</v>
      </c>
      <c r="R3518" s="15">
        <f t="shared" si="211"/>
        <v>41890.125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8272</v>
      </c>
      <c r="O3519" t="s">
        <v>8273</v>
      </c>
      <c r="P3519">
        <f t="shared" si="212"/>
        <v>307.69</v>
      </c>
      <c r="Q3519" s="15">
        <f t="shared" si="210"/>
        <v>41794.817523148151</v>
      </c>
      <c r="R3519" s="15">
        <f t="shared" si="211"/>
        <v>41824.458333333336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8272</v>
      </c>
      <c r="O3520" t="s">
        <v>8273</v>
      </c>
      <c r="P3520">
        <f t="shared" si="212"/>
        <v>50.02</v>
      </c>
      <c r="Q3520" s="15">
        <f t="shared" si="210"/>
        <v>41893.783553240741</v>
      </c>
      <c r="R3520" s="15">
        <f t="shared" si="211"/>
        <v>41914.597916666666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8272</v>
      </c>
      <c r="O3521" t="s">
        <v>8273</v>
      </c>
      <c r="P3521">
        <f t="shared" si="212"/>
        <v>72.39</v>
      </c>
      <c r="Q3521" s="15">
        <f t="shared" si="210"/>
        <v>42037.598958333328</v>
      </c>
      <c r="R3521" s="15">
        <f t="shared" si="211"/>
        <v>42067.598958333328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8272</v>
      </c>
      <c r="O3522" t="s">
        <v>8273</v>
      </c>
      <c r="P3522">
        <f t="shared" si="212"/>
        <v>95.95</v>
      </c>
      <c r="Q3522" s="15">
        <f t="shared" ref="Q3522:Q3585" si="213">(((J3522/60)/60)/24+(DATE(1970,1,1)))</f>
        <v>42227.824212962965</v>
      </c>
      <c r="R3522" s="15">
        <f t="shared" ref="R3522:R3585" si="214">(((I3522/60)/60)/24)+DATE(1970,1,1)</f>
        <v>42253.57430555555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8272</v>
      </c>
      <c r="O3523" t="s">
        <v>8273</v>
      </c>
      <c r="P3523">
        <f t="shared" ref="P3523:P3586" si="215">IFERROR(ROUND(E3523/L3523,2),0)</f>
        <v>45.62</v>
      </c>
      <c r="Q3523" s="15">
        <f t="shared" si="213"/>
        <v>41881.361342592594</v>
      </c>
      <c r="R3523" s="15">
        <f t="shared" si="214"/>
        <v>41911.361342592594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8272</v>
      </c>
      <c r="O3524" t="s">
        <v>8273</v>
      </c>
      <c r="P3524">
        <f t="shared" si="215"/>
        <v>41.03</v>
      </c>
      <c r="Q3524" s="15">
        <f t="shared" si="213"/>
        <v>42234.789884259255</v>
      </c>
      <c r="R3524" s="15">
        <f t="shared" si="214"/>
        <v>42262.420833333337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8272</v>
      </c>
      <c r="O3525" t="s">
        <v>8273</v>
      </c>
      <c r="P3525">
        <f t="shared" si="215"/>
        <v>56.83</v>
      </c>
      <c r="Q3525" s="15">
        <f t="shared" si="213"/>
        <v>42581.397546296299</v>
      </c>
      <c r="R3525" s="15">
        <f t="shared" si="214"/>
        <v>42638.958333333328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8272</v>
      </c>
      <c r="O3526" t="s">
        <v>8273</v>
      </c>
      <c r="P3526">
        <f t="shared" si="215"/>
        <v>137.24</v>
      </c>
      <c r="Q3526" s="15">
        <f t="shared" si="213"/>
        <v>41880.76357638889</v>
      </c>
      <c r="R3526" s="15">
        <f t="shared" si="214"/>
        <v>41895.166666666664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8272</v>
      </c>
      <c r="O3527" t="s">
        <v>8273</v>
      </c>
      <c r="P3527">
        <f t="shared" si="215"/>
        <v>75.709999999999994</v>
      </c>
      <c r="Q3527" s="15">
        <f t="shared" si="213"/>
        <v>42214.6956712963</v>
      </c>
      <c r="R3527" s="15">
        <f t="shared" si="214"/>
        <v>42225.666666666672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8272</v>
      </c>
      <c r="O3528" t="s">
        <v>8273</v>
      </c>
      <c r="P3528">
        <f t="shared" si="215"/>
        <v>99</v>
      </c>
      <c r="Q3528" s="15">
        <f t="shared" si="213"/>
        <v>42460.335312499999</v>
      </c>
      <c r="R3528" s="15">
        <f t="shared" si="214"/>
        <v>42488.249305555553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8272</v>
      </c>
      <c r="O3529" t="s">
        <v>8273</v>
      </c>
      <c r="P3529">
        <f t="shared" si="215"/>
        <v>81.569999999999993</v>
      </c>
      <c r="Q3529" s="15">
        <f t="shared" si="213"/>
        <v>42167.023206018523</v>
      </c>
      <c r="R3529" s="15">
        <f t="shared" si="214"/>
        <v>42196.165972222225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8272</v>
      </c>
      <c r="O3530" t="s">
        <v>8273</v>
      </c>
      <c r="P3530">
        <f t="shared" si="215"/>
        <v>45.11</v>
      </c>
      <c r="Q3530" s="15">
        <f t="shared" si="213"/>
        <v>42733.50136574074</v>
      </c>
      <c r="R3530" s="15">
        <f t="shared" si="214"/>
        <v>42753.50136574074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8272</v>
      </c>
      <c r="O3531" t="s">
        <v>8273</v>
      </c>
      <c r="P3531">
        <f t="shared" si="215"/>
        <v>36.67</v>
      </c>
      <c r="Q3531" s="15">
        <f t="shared" si="213"/>
        <v>42177.761782407411</v>
      </c>
      <c r="R3531" s="15">
        <f t="shared" si="214"/>
        <v>42198.041666666672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8272</v>
      </c>
      <c r="O3532" t="s">
        <v>8273</v>
      </c>
      <c r="P3532">
        <f t="shared" si="215"/>
        <v>125</v>
      </c>
      <c r="Q3532" s="15">
        <f t="shared" si="213"/>
        <v>42442.623344907406</v>
      </c>
      <c r="R3532" s="15">
        <f t="shared" si="214"/>
        <v>42470.833333333328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8272</v>
      </c>
      <c r="O3533" t="s">
        <v>8273</v>
      </c>
      <c r="P3533">
        <f t="shared" si="215"/>
        <v>49.23</v>
      </c>
      <c r="Q3533" s="15">
        <f t="shared" si="213"/>
        <v>42521.654328703706</v>
      </c>
      <c r="R3533" s="15">
        <f t="shared" si="214"/>
        <v>42551.654328703706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8272</v>
      </c>
      <c r="O3534" t="s">
        <v>8273</v>
      </c>
      <c r="P3534">
        <f t="shared" si="215"/>
        <v>42.3</v>
      </c>
      <c r="Q3534" s="15">
        <f t="shared" si="213"/>
        <v>41884.599849537037</v>
      </c>
      <c r="R3534" s="15">
        <f t="shared" si="214"/>
        <v>41900.165972222225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8272</v>
      </c>
      <c r="O3535" t="s">
        <v>8273</v>
      </c>
      <c r="P3535">
        <f t="shared" si="215"/>
        <v>78.88</v>
      </c>
      <c r="Q3535" s="15">
        <f t="shared" si="213"/>
        <v>42289.761192129634</v>
      </c>
      <c r="R3535" s="15">
        <f t="shared" si="214"/>
        <v>42319.802858796291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8272</v>
      </c>
      <c r="O3536" t="s">
        <v>8273</v>
      </c>
      <c r="P3536">
        <f t="shared" si="215"/>
        <v>38.28</v>
      </c>
      <c r="Q3536" s="15">
        <f t="shared" si="213"/>
        <v>42243.6252662037</v>
      </c>
      <c r="R3536" s="15">
        <f t="shared" si="214"/>
        <v>42278.6252662037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8272</v>
      </c>
      <c r="O3537" t="s">
        <v>8273</v>
      </c>
      <c r="P3537">
        <f t="shared" si="215"/>
        <v>44.85</v>
      </c>
      <c r="Q3537" s="15">
        <f t="shared" si="213"/>
        <v>42248.640162037031</v>
      </c>
      <c r="R3537" s="15">
        <f t="shared" si="214"/>
        <v>42279.75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8272</v>
      </c>
      <c r="O3538" t="s">
        <v>8273</v>
      </c>
      <c r="P3538">
        <f t="shared" si="215"/>
        <v>13.53</v>
      </c>
      <c r="Q3538" s="15">
        <f t="shared" si="213"/>
        <v>42328.727141203708</v>
      </c>
      <c r="R3538" s="15">
        <f t="shared" si="214"/>
        <v>42358.499305555553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8272</v>
      </c>
      <c r="O3539" t="s">
        <v>8273</v>
      </c>
      <c r="P3539">
        <f t="shared" si="215"/>
        <v>43.5</v>
      </c>
      <c r="Q3539" s="15">
        <f t="shared" si="213"/>
        <v>41923.354351851849</v>
      </c>
      <c r="R3539" s="15">
        <f t="shared" si="214"/>
        <v>41960.332638888889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8272</v>
      </c>
      <c r="O3540" t="s">
        <v>8273</v>
      </c>
      <c r="P3540">
        <f t="shared" si="215"/>
        <v>30.95</v>
      </c>
      <c r="Q3540" s="15">
        <f t="shared" si="213"/>
        <v>42571.420601851853</v>
      </c>
      <c r="R3540" s="15">
        <f t="shared" si="214"/>
        <v>42599.420601851853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8272</v>
      </c>
      <c r="O3541" t="s">
        <v>8273</v>
      </c>
      <c r="P3541">
        <f t="shared" si="215"/>
        <v>55.23</v>
      </c>
      <c r="Q3541" s="15">
        <f t="shared" si="213"/>
        <v>42600.756041666667</v>
      </c>
      <c r="R3541" s="15">
        <f t="shared" si="214"/>
        <v>42621.756041666667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8272</v>
      </c>
      <c r="O3542" t="s">
        <v>8273</v>
      </c>
      <c r="P3542">
        <f t="shared" si="215"/>
        <v>46.13</v>
      </c>
      <c r="Q3542" s="15">
        <f t="shared" si="213"/>
        <v>42517.003368055557</v>
      </c>
      <c r="R3542" s="15">
        <f t="shared" si="214"/>
        <v>42547.003368055557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8272</v>
      </c>
      <c r="O3543" t="s">
        <v>8273</v>
      </c>
      <c r="P3543">
        <f t="shared" si="215"/>
        <v>39.380000000000003</v>
      </c>
      <c r="Q3543" s="15">
        <f t="shared" si="213"/>
        <v>42222.730034722219</v>
      </c>
      <c r="R3543" s="15">
        <f t="shared" si="214"/>
        <v>42247.730034722219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8272</v>
      </c>
      <c r="O3544" t="s">
        <v>8273</v>
      </c>
      <c r="P3544">
        <f t="shared" si="215"/>
        <v>66.150000000000006</v>
      </c>
      <c r="Q3544" s="15">
        <f t="shared" si="213"/>
        <v>41829.599791666667</v>
      </c>
      <c r="R3544" s="15">
        <f t="shared" si="214"/>
        <v>41889.599791666667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8272</v>
      </c>
      <c r="O3545" t="s">
        <v>8273</v>
      </c>
      <c r="P3545">
        <f t="shared" si="215"/>
        <v>54.14</v>
      </c>
      <c r="Q3545" s="15">
        <f t="shared" si="213"/>
        <v>42150.755312499998</v>
      </c>
      <c r="R3545" s="15">
        <f t="shared" si="214"/>
        <v>42180.755312499998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8272</v>
      </c>
      <c r="O3546" t="s">
        <v>8273</v>
      </c>
      <c r="P3546">
        <f t="shared" si="215"/>
        <v>104.17</v>
      </c>
      <c r="Q3546" s="15">
        <f t="shared" si="213"/>
        <v>42040.831678240742</v>
      </c>
      <c r="R3546" s="15">
        <f t="shared" si="214"/>
        <v>42070.831678240742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8272</v>
      </c>
      <c r="O3547" t="s">
        <v>8273</v>
      </c>
      <c r="P3547">
        <f t="shared" si="215"/>
        <v>31.38</v>
      </c>
      <c r="Q3547" s="15">
        <f t="shared" si="213"/>
        <v>42075.807395833333</v>
      </c>
      <c r="R3547" s="15">
        <f t="shared" si="214"/>
        <v>42105.807395833333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8272</v>
      </c>
      <c r="O3548" t="s">
        <v>8273</v>
      </c>
      <c r="P3548">
        <f t="shared" si="215"/>
        <v>59.21</v>
      </c>
      <c r="Q3548" s="15">
        <f t="shared" si="213"/>
        <v>42073.660694444443</v>
      </c>
      <c r="R3548" s="15">
        <f t="shared" si="214"/>
        <v>42095.165972222225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8272</v>
      </c>
      <c r="O3549" t="s">
        <v>8273</v>
      </c>
      <c r="P3549">
        <f t="shared" si="215"/>
        <v>119.18</v>
      </c>
      <c r="Q3549" s="15">
        <f t="shared" si="213"/>
        <v>42480.078715277778</v>
      </c>
      <c r="R3549" s="15">
        <f t="shared" si="214"/>
        <v>42504.165972222225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8272</v>
      </c>
      <c r="O3550" t="s">
        <v>8273</v>
      </c>
      <c r="P3550">
        <f t="shared" si="215"/>
        <v>164.62</v>
      </c>
      <c r="Q3550" s="15">
        <f t="shared" si="213"/>
        <v>42411.942291666666</v>
      </c>
      <c r="R3550" s="15">
        <f t="shared" si="214"/>
        <v>42434.041666666672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8272</v>
      </c>
      <c r="O3551" t="s">
        <v>8273</v>
      </c>
      <c r="P3551">
        <f t="shared" si="215"/>
        <v>24.29</v>
      </c>
      <c r="Q3551" s="15">
        <f t="shared" si="213"/>
        <v>42223.394363425927</v>
      </c>
      <c r="R3551" s="15">
        <f t="shared" si="214"/>
        <v>42251.394363425927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8272</v>
      </c>
      <c r="O3552" t="s">
        <v>8273</v>
      </c>
      <c r="P3552">
        <f t="shared" si="215"/>
        <v>40.94</v>
      </c>
      <c r="Q3552" s="15">
        <f t="shared" si="213"/>
        <v>42462.893495370372</v>
      </c>
      <c r="R3552" s="15">
        <f t="shared" si="214"/>
        <v>42492.893495370372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8272</v>
      </c>
      <c r="O3553" t="s">
        <v>8273</v>
      </c>
      <c r="P3553">
        <f t="shared" si="215"/>
        <v>61.1</v>
      </c>
      <c r="Q3553" s="15">
        <f t="shared" si="213"/>
        <v>41753.515856481477</v>
      </c>
      <c r="R3553" s="15">
        <f t="shared" si="214"/>
        <v>41781.921527777777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8272</v>
      </c>
      <c r="O3554" t="s">
        <v>8273</v>
      </c>
      <c r="P3554">
        <f t="shared" si="215"/>
        <v>38.65</v>
      </c>
      <c r="Q3554" s="15">
        <f t="shared" si="213"/>
        <v>41788.587083333332</v>
      </c>
      <c r="R3554" s="15">
        <f t="shared" si="214"/>
        <v>41818.587083333332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8272</v>
      </c>
      <c r="O3555" t="s">
        <v>8273</v>
      </c>
      <c r="P3555">
        <f t="shared" si="215"/>
        <v>56.2</v>
      </c>
      <c r="Q3555" s="15">
        <f t="shared" si="213"/>
        <v>42196.028703703705</v>
      </c>
      <c r="R3555" s="15">
        <f t="shared" si="214"/>
        <v>42228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8272</v>
      </c>
      <c r="O3556" t="s">
        <v>8273</v>
      </c>
      <c r="P3556">
        <f t="shared" si="215"/>
        <v>107</v>
      </c>
      <c r="Q3556" s="15">
        <f t="shared" si="213"/>
        <v>42016.050451388888</v>
      </c>
      <c r="R3556" s="15">
        <f t="shared" si="214"/>
        <v>42046.708333333328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8272</v>
      </c>
      <c r="O3557" t="s">
        <v>8273</v>
      </c>
      <c r="P3557">
        <f t="shared" si="215"/>
        <v>171.43</v>
      </c>
      <c r="Q3557" s="15">
        <f t="shared" si="213"/>
        <v>42661.442060185189</v>
      </c>
      <c r="R3557" s="15">
        <f t="shared" si="214"/>
        <v>42691.483726851846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8272</v>
      </c>
      <c r="O3558" t="s">
        <v>8273</v>
      </c>
      <c r="P3558">
        <f t="shared" si="215"/>
        <v>110.5</v>
      </c>
      <c r="Q3558" s="15">
        <f t="shared" si="213"/>
        <v>41808.649583333332</v>
      </c>
      <c r="R3558" s="15">
        <f t="shared" si="214"/>
        <v>41868.649583333332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8272</v>
      </c>
      <c r="O3559" t="s">
        <v>8273</v>
      </c>
      <c r="P3559">
        <f t="shared" si="215"/>
        <v>179.28</v>
      </c>
      <c r="Q3559" s="15">
        <f t="shared" si="213"/>
        <v>41730.276747685188</v>
      </c>
      <c r="R3559" s="15">
        <f t="shared" si="214"/>
        <v>41764.276747685188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8272</v>
      </c>
      <c r="O3560" t="s">
        <v>8273</v>
      </c>
      <c r="P3560">
        <f t="shared" si="215"/>
        <v>22.91</v>
      </c>
      <c r="Q3560" s="15">
        <f t="shared" si="213"/>
        <v>42139.816840277781</v>
      </c>
      <c r="R3560" s="15">
        <f t="shared" si="214"/>
        <v>42181.875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8272</v>
      </c>
      <c r="O3561" t="s">
        <v>8273</v>
      </c>
      <c r="P3561">
        <f t="shared" si="215"/>
        <v>43.13</v>
      </c>
      <c r="Q3561" s="15">
        <f t="shared" si="213"/>
        <v>42194.096157407403</v>
      </c>
      <c r="R3561" s="15">
        <f t="shared" si="214"/>
        <v>42216.373611111107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8272</v>
      </c>
      <c r="O3562" t="s">
        <v>8273</v>
      </c>
      <c r="P3562">
        <f t="shared" si="215"/>
        <v>46.89</v>
      </c>
      <c r="Q3562" s="15">
        <f t="shared" si="213"/>
        <v>42115.889652777783</v>
      </c>
      <c r="R3562" s="15">
        <f t="shared" si="214"/>
        <v>42151.114583333328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8272</v>
      </c>
      <c r="O3563" t="s">
        <v>8273</v>
      </c>
      <c r="P3563">
        <f t="shared" si="215"/>
        <v>47.41</v>
      </c>
      <c r="Q3563" s="15">
        <f t="shared" si="213"/>
        <v>42203.680300925931</v>
      </c>
      <c r="R3563" s="15">
        <f t="shared" si="214"/>
        <v>42221.774999999994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8272</v>
      </c>
      <c r="O3564" t="s">
        <v>8273</v>
      </c>
      <c r="P3564">
        <f t="shared" si="215"/>
        <v>15.13</v>
      </c>
      <c r="Q3564" s="15">
        <f t="shared" si="213"/>
        <v>42433.761886574073</v>
      </c>
      <c r="R3564" s="15">
        <f t="shared" si="214"/>
        <v>42442.916666666672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8272</v>
      </c>
      <c r="O3565" t="s">
        <v>8273</v>
      </c>
      <c r="P3565">
        <f t="shared" si="215"/>
        <v>21.1</v>
      </c>
      <c r="Q3565" s="15">
        <f t="shared" si="213"/>
        <v>42555.671944444446</v>
      </c>
      <c r="R3565" s="15">
        <f t="shared" si="214"/>
        <v>42583.791666666672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8272</v>
      </c>
      <c r="O3566" t="s">
        <v>8273</v>
      </c>
      <c r="P3566">
        <f t="shared" si="215"/>
        <v>59.12</v>
      </c>
      <c r="Q3566" s="15">
        <f t="shared" si="213"/>
        <v>42236.623252314821</v>
      </c>
      <c r="R3566" s="15">
        <f t="shared" si="214"/>
        <v>42282.666666666672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8272</v>
      </c>
      <c r="O3567" t="s">
        <v>8273</v>
      </c>
      <c r="P3567">
        <f t="shared" si="215"/>
        <v>97.92</v>
      </c>
      <c r="Q3567" s="15">
        <f t="shared" si="213"/>
        <v>41974.743148148147</v>
      </c>
      <c r="R3567" s="15">
        <f t="shared" si="214"/>
        <v>42004.743148148147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8272</v>
      </c>
      <c r="O3568" t="s">
        <v>8273</v>
      </c>
      <c r="P3568">
        <f t="shared" si="215"/>
        <v>55.13</v>
      </c>
      <c r="Q3568" s="15">
        <f t="shared" si="213"/>
        <v>41997.507905092592</v>
      </c>
      <c r="R3568" s="15">
        <f t="shared" si="214"/>
        <v>42027.507905092592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8272</v>
      </c>
      <c r="O3569" t="s">
        <v>8273</v>
      </c>
      <c r="P3569">
        <f t="shared" si="215"/>
        <v>26.54</v>
      </c>
      <c r="Q3569" s="15">
        <f t="shared" si="213"/>
        <v>42135.810694444444</v>
      </c>
      <c r="R3569" s="15">
        <f t="shared" si="214"/>
        <v>42165.810694444444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8272</v>
      </c>
      <c r="O3570" t="s">
        <v>8273</v>
      </c>
      <c r="P3570">
        <f t="shared" si="215"/>
        <v>58.42</v>
      </c>
      <c r="Q3570" s="15">
        <f t="shared" si="213"/>
        <v>41869.740671296298</v>
      </c>
      <c r="R3570" s="15">
        <f t="shared" si="214"/>
        <v>41899.740671296298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8272</v>
      </c>
      <c r="O3571" t="s">
        <v>8273</v>
      </c>
      <c r="P3571">
        <f t="shared" si="215"/>
        <v>122.54</v>
      </c>
      <c r="Q3571" s="15">
        <f t="shared" si="213"/>
        <v>41982.688611111109</v>
      </c>
      <c r="R3571" s="15">
        <f t="shared" si="214"/>
        <v>42012.688611111109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8272</v>
      </c>
      <c r="O3572" t="s">
        <v>8273</v>
      </c>
      <c r="P3572">
        <f t="shared" si="215"/>
        <v>87.96</v>
      </c>
      <c r="Q3572" s="15">
        <f t="shared" si="213"/>
        <v>41976.331979166673</v>
      </c>
      <c r="R3572" s="15">
        <f t="shared" si="214"/>
        <v>42004.291666666672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8272</v>
      </c>
      <c r="O3573" t="s">
        <v>8273</v>
      </c>
      <c r="P3573">
        <f t="shared" si="215"/>
        <v>73.239999999999995</v>
      </c>
      <c r="Q3573" s="15">
        <f t="shared" si="213"/>
        <v>41912.858946759261</v>
      </c>
      <c r="R3573" s="15">
        <f t="shared" si="214"/>
        <v>41942.858946759261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8272</v>
      </c>
      <c r="O3574" t="s">
        <v>8273</v>
      </c>
      <c r="P3574">
        <f t="shared" si="215"/>
        <v>55.56</v>
      </c>
      <c r="Q3574" s="15">
        <f t="shared" si="213"/>
        <v>42146.570393518516</v>
      </c>
      <c r="R3574" s="15">
        <f t="shared" si="214"/>
        <v>42176.570393518516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8272</v>
      </c>
      <c r="O3575" t="s">
        <v>8273</v>
      </c>
      <c r="P3575">
        <f t="shared" si="215"/>
        <v>39.54</v>
      </c>
      <c r="Q3575" s="15">
        <f t="shared" si="213"/>
        <v>41921.375532407408</v>
      </c>
      <c r="R3575" s="15">
        <f t="shared" si="214"/>
        <v>41951.417199074072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8272</v>
      </c>
      <c r="O3576" t="s">
        <v>8273</v>
      </c>
      <c r="P3576">
        <f t="shared" si="215"/>
        <v>136.78</v>
      </c>
      <c r="Q3576" s="15">
        <f t="shared" si="213"/>
        <v>41926.942685185182</v>
      </c>
      <c r="R3576" s="15">
        <f t="shared" si="214"/>
        <v>41956.984351851846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8272</v>
      </c>
      <c r="O3577" t="s">
        <v>8273</v>
      </c>
      <c r="P3577">
        <f t="shared" si="215"/>
        <v>99.34</v>
      </c>
      <c r="Q3577" s="15">
        <f t="shared" si="213"/>
        <v>42561.783877314811</v>
      </c>
      <c r="R3577" s="15">
        <f t="shared" si="214"/>
        <v>42593.165972222225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8272</v>
      </c>
      <c r="O3578" t="s">
        <v>8273</v>
      </c>
      <c r="P3578">
        <f t="shared" si="215"/>
        <v>20</v>
      </c>
      <c r="Q3578" s="15">
        <f t="shared" si="213"/>
        <v>42649.54923611111</v>
      </c>
      <c r="R3578" s="15">
        <f t="shared" si="214"/>
        <v>42709.590902777782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8272</v>
      </c>
      <c r="O3579" t="s">
        <v>8273</v>
      </c>
      <c r="P3579">
        <f t="shared" si="215"/>
        <v>28.89</v>
      </c>
      <c r="Q3579" s="15">
        <f t="shared" si="213"/>
        <v>42093.786840277782</v>
      </c>
      <c r="R3579" s="15">
        <f t="shared" si="214"/>
        <v>42120.26944444445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8272</v>
      </c>
      <c r="O3580" t="s">
        <v>8273</v>
      </c>
      <c r="P3580">
        <f t="shared" si="215"/>
        <v>40.549999999999997</v>
      </c>
      <c r="Q3580" s="15">
        <f t="shared" si="213"/>
        <v>42460.733530092592</v>
      </c>
      <c r="R3580" s="15">
        <f t="shared" si="214"/>
        <v>42490.733530092592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8272</v>
      </c>
      <c r="O3581" t="s">
        <v>8273</v>
      </c>
      <c r="P3581">
        <f t="shared" si="215"/>
        <v>35.71</v>
      </c>
      <c r="Q3581" s="15">
        <f t="shared" si="213"/>
        <v>42430.762222222227</v>
      </c>
      <c r="R3581" s="15">
        <f t="shared" si="214"/>
        <v>42460.720555555556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8272</v>
      </c>
      <c r="O3582" t="s">
        <v>8273</v>
      </c>
      <c r="P3582">
        <f t="shared" si="215"/>
        <v>37.96</v>
      </c>
      <c r="Q3582" s="15">
        <f t="shared" si="213"/>
        <v>42026.176180555558</v>
      </c>
      <c r="R3582" s="15">
        <f t="shared" si="214"/>
        <v>42064.207638888889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8272</v>
      </c>
      <c r="O3583" t="s">
        <v>8273</v>
      </c>
      <c r="P3583">
        <f t="shared" si="215"/>
        <v>33.33</v>
      </c>
      <c r="Q3583" s="15">
        <f t="shared" si="213"/>
        <v>41836.471180555556</v>
      </c>
      <c r="R3583" s="15">
        <f t="shared" si="214"/>
        <v>41850.471180555556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8272</v>
      </c>
      <c r="O3584" t="s">
        <v>8273</v>
      </c>
      <c r="P3584">
        <f t="shared" si="215"/>
        <v>58.57</v>
      </c>
      <c r="Q3584" s="15">
        <f t="shared" si="213"/>
        <v>42451.095856481479</v>
      </c>
      <c r="R3584" s="15">
        <f t="shared" si="214"/>
        <v>42465.095856481479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8272</v>
      </c>
      <c r="O3585" t="s">
        <v>8273</v>
      </c>
      <c r="P3585">
        <f t="shared" si="215"/>
        <v>135.63</v>
      </c>
      <c r="Q3585" s="15">
        <f t="shared" si="213"/>
        <v>42418.425983796296</v>
      </c>
      <c r="R3585" s="15">
        <f t="shared" si="214"/>
        <v>42478.384317129632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8272</v>
      </c>
      <c r="O3586" t="s">
        <v>8273</v>
      </c>
      <c r="P3586">
        <f t="shared" si="215"/>
        <v>30.94</v>
      </c>
      <c r="Q3586" s="15">
        <f t="shared" ref="Q3586:Q3649" si="216">(((J3586/60)/60)/24+(DATE(1970,1,1)))</f>
        <v>42168.316481481481</v>
      </c>
      <c r="R3586" s="15">
        <f t="shared" ref="R3586:R3649" si="217">(((I3586/60)/60)/24)+DATE(1970,1,1)</f>
        <v>42198.316481481481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8272</v>
      </c>
      <c r="O3587" t="s">
        <v>8273</v>
      </c>
      <c r="P3587">
        <f t="shared" ref="P3587:P3650" si="218">IFERROR(ROUND(E3587/L3587,2),0)</f>
        <v>176.09</v>
      </c>
      <c r="Q3587" s="15">
        <f t="shared" si="216"/>
        <v>41964.716319444444</v>
      </c>
      <c r="R3587" s="15">
        <f t="shared" si="217"/>
        <v>41994.716319444444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8272</v>
      </c>
      <c r="O3588" t="s">
        <v>8273</v>
      </c>
      <c r="P3588">
        <f t="shared" si="218"/>
        <v>151.97999999999999</v>
      </c>
      <c r="Q3588" s="15">
        <f t="shared" si="216"/>
        <v>42576.697569444441</v>
      </c>
      <c r="R3588" s="15">
        <f t="shared" si="217"/>
        <v>42636.697569444441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8272</v>
      </c>
      <c r="O3589" t="s">
        <v>8273</v>
      </c>
      <c r="P3589">
        <f t="shared" si="218"/>
        <v>22.61</v>
      </c>
      <c r="Q3589" s="15">
        <f t="shared" si="216"/>
        <v>42503.539976851855</v>
      </c>
      <c r="R3589" s="15">
        <f t="shared" si="217"/>
        <v>42548.791666666672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8272</v>
      </c>
      <c r="O3590" t="s">
        <v>8273</v>
      </c>
      <c r="P3590">
        <f t="shared" si="218"/>
        <v>18.27</v>
      </c>
      <c r="Q3590" s="15">
        <f t="shared" si="216"/>
        <v>42101.828819444447</v>
      </c>
      <c r="R3590" s="15">
        <f t="shared" si="217"/>
        <v>42123.958333333328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8272</v>
      </c>
      <c r="O3591" t="s">
        <v>8273</v>
      </c>
      <c r="P3591">
        <f t="shared" si="218"/>
        <v>82.26</v>
      </c>
      <c r="Q3591" s="15">
        <f t="shared" si="216"/>
        <v>42125.647534722222</v>
      </c>
      <c r="R3591" s="15">
        <f t="shared" si="217"/>
        <v>42150.647534722222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8272</v>
      </c>
      <c r="O3592" t="s">
        <v>8273</v>
      </c>
      <c r="P3592">
        <f t="shared" si="218"/>
        <v>68.53</v>
      </c>
      <c r="Q3592" s="15">
        <f t="shared" si="216"/>
        <v>41902.333726851852</v>
      </c>
      <c r="R3592" s="15">
        <f t="shared" si="217"/>
        <v>41932.333726851852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8272</v>
      </c>
      <c r="O3593" t="s">
        <v>8273</v>
      </c>
      <c r="P3593">
        <f t="shared" si="218"/>
        <v>68.06</v>
      </c>
      <c r="Q3593" s="15">
        <f t="shared" si="216"/>
        <v>42003.948425925926</v>
      </c>
      <c r="R3593" s="15">
        <f t="shared" si="217"/>
        <v>42028.207638888889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8272</v>
      </c>
      <c r="O3594" t="s">
        <v>8273</v>
      </c>
      <c r="P3594">
        <f t="shared" si="218"/>
        <v>72.709999999999994</v>
      </c>
      <c r="Q3594" s="15">
        <f t="shared" si="216"/>
        <v>41988.829942129625</v>
      </c>
      <c r="R3594" s="15">
        <f t="shared" si="217"/>
        <v>42046.207638888889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8272</v>
      </c>
      <c r="O3595" t="s">
        <v>8273</v>
      </c>
      <c r="P3595">
        <f t="shared" si="218"/>
        <v>77.19</v>
      </c>
      <c r="Q3595" s="15">
        <f t="shared" si="216"/>
        <v>41974.898599537039</v>
      </c>
      <c r="R3595" s="15">
        <f t="shared" si="217"/>
        <v>42009.851388888885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8272</v>
      </c>
      <c r="O3596" t="s">
        <v>8273</v>
      </c>
      <c r="P3596">
        <f t="shared" si="218"/>
        <v>55.97</v>
      </c>
      <c r="Q3596" s="15">
        <f t="shared" si="216"/>
        <v>42592.066921296297</v>
      </c>
      <c r="R3596" s="15">
        <f t="shared" si="217"/>
        <v>42617.066921296297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8272</v>
      </c>
      <c r="O3597" t="s">
        <v>8273</v>
      </c>
      <c r="P3597">
        <f t="shared" si="218"/>
        <v>49.69</v>
      </c>
      <c r="Q3597" s="15">
        <f t="shared" si="216"/>
        <v>42050.008368055554</v>
      </c>
      <c r="R3597" s="15">
        <f t="shared" si="217"/>
        <v>42076.290972222225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8272</v>
      </c>
      <c r="O3598" t="s">
        <v>8273</v>
      </c>
      <c r="P3598">
        <f t="shared" si="218"/>
        <v>79</v>
      </c>
      <c r="Q3598" s="15">
        <f t="shared" si="216"/>
        <v>41856.715069444443</v>
      </c>
      <c r="R3598" s="15">
        <f t="shared" si="217"/>
        <v>41877.715069444443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8272</v>
      </c>
      <c r="O3599" t="s">
        <v>8273</v>
      </c>
      <c r="P3599">
        <f t="shared" si="218"/>
        <v>77.73</v>
      </c>
      <c r="Q3599" s="15">
        <f t="shared" si="216"/>
        <v>42417.585532407407</v>
      </c>
      <c r="R3599" s="15">
        <f t="shared" si="217"/>
        <v>42432.249305555553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8272</v>
      </c>
      <c r="O3600" t="s">
        <v>8273</v>
      </c>
      <c r="P3600">
        <f t="shared" si="218"/>
        <v>40.78</v>
      </c>
      <c r="Q3600" s="15">
        <f t="shared" si="216"/>
        <v>41866.79886574074</v>
      </c>
      <c r="R3600" s="15">
        <f t="shared" si="217"/>
        <v>41885.207638888889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8272</v>
      </c>
      <c r="O3601" t="s">
        <v>8273</v>
      </c>
      <c r="P3601">
        <f t="shared" si="218"/>
        <v>59.41</v>
      </c>
      <c r="Q3601" s="15">
        <f t="shared" si="216"/>
        <v>42220.79487268519</v>
      </c>
      <c r="R3601" s="15">
        <f t="shared" si="217"/>
        <v>42246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8272</v>
      </c>
      <c r="O3602" t="s">
        <v>8273</v>
      </c>
      <c r="P3602">
        <f t="shared" si="218"/>
        <v>3.25</v>
      </c>
      <c r="Q3602" s="15">
        <f t="shared" si="216"/>
        <v>42628.849120370374</v>
      </c>
      <c r="R3602" s="15">
        <f t="shared" si="217"/>
        <v>42656.849120370374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8272</v>
      </c>
      <c r="O3603" t="s">
        <v>8273</v>
      </c>
      <c r="P3603">
        <f t="shared" si="218"/>
        <v>39.380000000000003</v>
      </c>
      <c r="Q3603" s="15">
        <f t="shared" si="216"/>
        <v>41990.99863425926</v>
      </c>
      <c r="R3603" s="15">
        <f t="shared" si="217"/>
        <v>42020.99863425926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8272</v>
      </c>
      <c r="O3604" t="s">
        <v>8273</v>
      </c>
      <c r="P3604">
        <f t="shared" si="218"/>
        <v>81.67</v>
      </c>
      <c r="Q3604" s="15">
        <f t="shared" si="216"/>
        <v>42447.894432870366</v>
      </c>
      <c r="R3604" s="15">
        <f t="shared" si="217"/>
        <v>42507.894432870366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8272</v>
      </c>
      <c r="O3605" t="s">
        <v>8273</v>
      </c>
      <c r="P3605">
        <f t="shared" si="218"/>
        <v>44.91</v>
      </c>
      <c r="Q3605" s="15">
        <f t="shared" si="216"/>
        <v>42283.864351851851</v>
      </c>
      <c r="R3605" s="15">
        <f t="shared" si="217"/>
        <v>42313.906018518523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8272</v>
      </c>
      <c r="O3606" t="s">
        <v>8273</v>
      </c>
      <c r="P3606">
        <f t="shared" si="218"/>
        <v>49.06</v>
      </c>
      <c r="Q3606" s="15">
        <f t="shared" si="216"/>
        <v>42483.015694444446</v>
      </c>
      <c r="R3606" s="15">
        <f t="shared" si="217"/>
        <v>42489.290972222225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8272</v>
      </c>
      <c r="O3607" t="s">
        <v>8273</v>
      </c>
      <c r="P3607">
        <f t="shared" si="218"/>
        <v>30.67</v>
      </c>
      <c r="Q3607" s="15">
        <f t="shared" si="216"/>
        <v>42383.793124999997</v>
      </c>
      <c r="R3607" s="15">
        <f t="shared" si="217"/>
        <v>42413.793124999997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8272</v>
      </c>
      <c r="O3608" t="s">
        <v>8273</v>
      </c>
      <c r="P3608">
        <f t="shared" si="218"/>
        <v>61.06</v>
      </c>
      <c r="Q3608" s="15">
        <f t="shared" si="216"/>
        <v>42566.604826388888</v>
      </c>
      <c r="R3608" s="15">
        <f t="shared" si="217"/>
        <v>42596.604826388888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8272</v>
      </c>
      <c r="O3609" t="s">
        <v>8273</v>
      </c>
      <c r="P3609">
        <f t="shared" si="218"/>
        <v>29</v>
      </c>
      <c r="Q3609" s="15">
        <f t="shared" si="216"/>
        <v>42338.963912037041</v>
      </c>
      <c r="R3609" s="15">
        <f t="shared" si="217"/>
        <v>42353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8272</v>
      </c>
      <c r="O3610" t="s">
        <v>8273</v>
      </c>
      <c r="P3610">
        <f t="shared" si="218"/>
        <v>29.63</v>
      </c>
      <c r="Q3610" s="15">
        <f t="shared" si="216"/>
        <v>42506.709375000006</v>
      </c>
      <c r="R3610" s="15">
        <f t="shared" si="217"/>
        <v>42538.583333333328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8272</v>
      </c>
      <c r="O3611" t="s">
        <v>8273</v>
      </c>
      <c r="P3611">
        <f t="shared" si="218"/>
        <v>143.1</v>
      </c>
      <c r="Q3611" s="15">
        <f t="shared" si="216"/>
        <v>42429.991724537031</v>
      </c>
      <c r="R3611" s="15">
        <f t="shared" si="217"/>
        <v>42459.950057870374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8272</v>
      </c>
      <c r="O3612" t="s">
        <v>8273</v>
      </c>
      <c r="P3612">
        <f t="shared" si="218"/>
        <v>52.35</v>
      </c>
      <c r="Q3612" s="15">
        <f t="shared" si="216"/>
        <v>42203.432129629626</v>
      </c>
      <c r="R3612" s="15">
        <f t="shared" si="217"/>
        <v>42233.432129629626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8272</v>
      </c>
      <c r="O3613" t="s">
        <v>8273</v>
      </c>
      <c r="P3613">
        <f t="shared" si="218"/>
        <v>66.67</v>
      </c>
      <c r="Q3613" s="15">
        <f t="shared" si="216"/>
        <v>42072.370381944449</v>
      </c>
      <c r="R3613" s="15">
        <f t="shared" si="217"/>
        <v>42102.370381944449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8272</v>
      </c>
      <c r="O3614" t="s">
        <v>8273</v>
      </c>
      <c r="P3614">
        <f t="shared" si="218"/>
        <v>126.67</v>
      </c>
      <c r="Q3614" s="15">
        <f t="shared" si="216"/>
        <v>41789.726979166669</v>
      </c>
      <c r="R3614" s="15">
        <f t="shared" si="217"/>
        <v>41799.726979166669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8272</v>
      </c>
      <c r="O3615" t="s">
        <v>8273</v>
      </c>
      <c r="P3615">
        <f t="shared" si="218"/>
        <v>62.5</v>
      </c>
      <c r="Q3615" s="15">
        <f t="shared" si="216"/>
        <v>41788.58997685185</v>
      </c>
      <c r="R3615" s="15">
        <f t="shared" si="217"/>
        <v>41818.58997685185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8272</v>
      </c>
      <c r="O3616" t="s">
        <v>8273</v>
      </c>
      <c r="P3616">
        <f t="shared" si="218"/>
        <v>35.49</v>
      </c>
      <c r="Q3616" s="15">
        <f t="shared" si="216"/>
        <v>42144.041851851856</v>
      </c>
      <c r="R3616" s="15">
        <f t="shared" si="217"/>
        <v>42174.041851851856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8272</v>
      </c>
      <c r="O3617" t="s">
        <v>8273</v>
      </c>
      <c r="P3617">
        <f t="shared" si="218"/>
        <v>37.08</v>
      </c>
      <c r="Q3617" s="15">
        <f t="shared" si="216"/>
        <v>42318.593703703707</v>
      </c>
      <c r="R3617" s="15">
        <f t="shared" si="217"/>
        <v>42348.593703703707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8272</v>
      </c>
      <c r="O3618" t="s">
        <v>8273</v>
      </c>
      <c r="P3618">
        <f t="shared" si="218"/>
        <v>69.33</v>
      </c>
      <c r="Q3618" s="15">
        <f t="shared" si="216"/>
        <v>42052.949814814812</v>
      </c>
      <c r="R3618" s="15">
        <f t="shared" si="217"/>
        <v>42082.908148148148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8272</v>
      </c>
      <c r="O3619" t="s">
        <v>8273</v>
      </c>
      <c r="P3619">
        <f t="shared" si="218"/>
        <v>17.25</v>
      </c>
      <c r="Q3619" s="15">
        <f t="shared" si="216"/>
        <v>42779.610289351855</v>
      </c>
      <c r="R3619" s="15">
        <f t="shared" si="217"/>
        <v>42794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8272</v>
      </c>
      <c r="O3620" t="s">
        <v>8273</v>
      </c>
      <c r="P3620">
        <f t="shared" si="218"/>
        <v>36.07</v>
      </c>
      <c r="Q3620" s="15">
        <f t="shared" si="216"/>
        <v>42128.627893518518</v>
      </c>
      <c r="R3620" s="15">
        <f t="shared" si="217"/>
        <v>42158.627893518518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8272</v>
      </c>
      <c r="O3621" t="s">
        <v>8273</v>
      </c>
      <c r="P3621">
        <f t="shared" si="218"/>
        <v>66.47</v>
      </c>
      <c r="Q3621" s="15">
        <f t="shared" si="216"/>
        <v>42661.132245370376</v>
      </c>
      <c r="R3621" s="15">
        <f t="shared" si="217"/>
        <v>42693.916666666672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8272</v>
      </c>
      <c r="O3622" t="s">
        <v>8273</v>
      </c>
      <c r="P3622">
        <f t="shared" si="218"/>
        <v>56.07</v>
      </c>
      <c r="Q3622" s="15">
        <f t="shared" si="216"/>
        <v>42037.938206018516</v>
      </c>
      <c r="R3622" s="15">
        <f t="shared" si="217"/>
        <v>42068.166666666672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8272</v>
      </c>
      <c r="O3623" t="s">
        <v>8273</v>
      </c>
      <c r="P3623">
        <f t="shared" si="218"/>
        <v>47.03</v>
      </c>
      <c r="Q3623" s="15">
        <f t="shared" si="216"/>
        <v>42619.935694444444</v>
      </c>
      <c r="R3623" s="15">
        <f t="shared" si="217"/>
        <v>42643.875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8272</v>
      </c>
      <c r="O3624" t="s">
        <v>8273</v>
      </c>
      <c r="P3624">
        <f t="shared" si="218"/>
        <v>47.67</v>
      </c>
      <c r="Q3624" s="15">
        <f t="shared" si="216"/>
        <v>41877.221886574072</v>
      </c>
      <c r="R3624" s="15">
        <f t="shared" si="217"/>
        <v>41910.140972222223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8272</v>
      </c>
      <c r="O3625" t="s">
        <v>8273</v>
      </c>
      <c r="P3625">
        <f t="shared" si="218"/>
        <v>88.24</v>
      </c>
      <c r="Q3625" s="15">
        <f t="shared" si="216"/>
        <v>41828.736921296295</v>
      </c>
      <c r="R3625" s="15">
        <f t="shared" si="217"/>
        <v>41846.291666666664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8272</v>
      </c>
      <c r="O3626" t="s">
        <v>8273</v>
      </c>
      <c r="P3626">
        <f t="shared" si="218"/>
        <v>80.72</v>
      </c>
      <c r="Q3626" s="15">
        <f t="shared" si="216"/>
        <v>42545.774189814809</v>
      </c>
      <c r="R3626" s="15">
        <f t="shared" si="217"/>
        <v>42605.774189814809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8272</v>
      </c>
      <c r="O3627" t="s">
        <v>8273</v>
      </c>
      <c r="P3627">
        <f t="shared" si="218"/>
        <v>39.49</v>
      </c>
      <c r="Q3627" s="15">
        <f t="shared" si="216"/>
        <v>42157.652511574073</v>
      </c>
      <c r="R3627" s="15">
        <f t="shared" si="217"/>
        <v>42187.652511574073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8272</v>
      </c>
      <c r="O3628" t="s">
        <v>8273</v>
      </c>
      <c r="P3628">
        <f t="shared" si="218"/>
        <v>84.85</v>
      </c>
      <c r="Q3628" s="15">
        <f t="shared" si="216"/>
        <v>41846.667326388888</v>
      </c>
      <c r="R3628" s="15">
        <f t="shared" si="217"/>
        <v>41867.667326388888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8272</v>
      </c>
      <c r="O3629" t="s">
        <v>8273</v>
      </c>
      <c r="P3629">
        <f t="shared" si="218"/>
        <v>68.97</v>
      </c>
      <c r="Q3629" s="15">
        <f t="shared" si="216"/>
        <v>42460.741747685184</v>
      </c>
      <c r="R3629" s="15">
        <f t="shared" si="217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8272</v>
      </c>
      <c r="O3630" t="s">
        <v>8314</v>
      </c>
      <c r="P3630">
        <f t="shared" si="218"/>
        <v>0</v>
      </c>
      <c r="Q3630" s="15">
        <f t="shared" si="216"/>
        <v>42291.833287037036</v>
      </c>
      <c r="R3630" s="15">
        <f t="shared" si="217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8272</v>
      </c>
      <c r="O3631" t="s">
        <v>8314</v>
      </c>
      <c r="P3631">
        <f t="shared" si="218"/>
        <v>1</v>
      </c>
      <c r="Q3631" s="15">
        <f t="shared" si="216"/>
        <v>42437.094490740739</v>
      </c>
      <c r="R3631" s="15">
        <f t="shared" si="217"/>
        <v>42495.708333333328</v>
      </c>
    </row>
    <row r="3632" spans="1:19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8272</v>
      </c>
      <c r="O3632" t="s">
        <v>8314</v>
      </c>
      <c r="P3632">
        <f t="shared" si="218"/>
        <v>1</v>
      </c>
      <c r="Q3632" s="15">
        <f t="shared" si="216"/>
        <v>41942.84710648148</v>
      </c>
      <c r="R3632" s="15">
        <f t="shared" si="217"/>
        <v>41972.888773148152</v>
      </c>
      <c r="S3632">
        <f>YEAR(Q3632)</f>
        <v>2014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8272</v>
      </c>
      <c r="O3633" t="s">
        <v>8314</v>
      </c>
      <c r="P3633">
        <f t="shared" si="218"/>
        <v>147.88</v>
      </c>
      <c r="Q3633" s="15">
        <f t="shared" si="216"/>
        <v>41880.753437499996</v>
      </c>
      <c r="R3633" s="15">
        <f t="shared" si="217"/>
        <v>41905.165972222225</v>
      </c>
    </row>
    <row r="3634" spans="1:19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8272</v>
      </c>
      <c r="O3634" t="s">
        <v>8314</v>
      </c>
      <c r="P3634">
        <f t="shared" si="218"/>
        <v>100</v>
      </c>
      <c r="Q3634" s="15">
        <f t="shared" si="216"/>
        <v>41946.936909722222</v>
      </c>
      <c r="R3634" s="15">
        <f t="shared" si="217"/>
        <v>41966.936909722222</v>
      </c>
      <c r="S3634">
        <f>YEAR(Q3634)</f>
        <v>2014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8272</v>
      </c>
      <c r="O3635" t="s">
        <v>8314</v>
      </c>
      <c r="P3635">
        <f t="shared" si="218"/>
        <v>56.84</v>
      </c>
      <c r="Q3635" s="15">
        <f t="shared" si="216"/>
        <v>42649.623460648145</v>
      </c>
      <c r="R3635" s="15">
        <f t="shared" si="217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8272</v>
      </c>
      <c r="O3636" t="s">
        <v>8314</v>
      </c>
      <c r="P3636">
        <f t="shared" si="218"/>
        <v>176.94</v>
      </c>
      <c r="Q3636" s="15">
        <f t="shared" si="216"/>
        <v>42701.166365740741</v>
      </c>
      <c r="R3636" s="15">
        <f t="shared" si="217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8272</v>
      </c>
      <c r="O3637" t="s">
        <v>8314</v>
      </c>
      <c r="P3637">
        <f t="shared" si="218"/>
        <v>127.6</v>
      </c>
      <c r="Q3637" s="15">
        <f t="shared" si="216"/>
        <v>42450.88282407407</v>
      </c>
      <c r="R3637" s="15">
        <f t="shared" si="217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8272</v>
      </c>
      <c r="O3638" t="s">
        <v>8314</v>
      </c>
      <c r="P3638">
        <f t="shared" si="218"/>
        <v>0</v>
      </c>
      <c r="Q3638" s="15">
        <f t="shared" si="216"/>
        <v>42226.694780092599</v>
      </c>
      <c r="R3638" s="15">
        <f t="shared" si="217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8272</v>
      </c>
      <c r="O3639" t="s">
        <v>8314</v>
      </c>
      <c r="P3639">
        <f t="shared" si="218"/>
        <v>66.14</v>
      </c>
      <c r="Q3639" s="15">
        <f t="shared" si="216"/>
        <v>41975.700636574074</v>
      </c>
      <c r="R3639" s="15">
        <f t="shared" si="217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8272</v>
      </c>
      <c r="O3640" t="s">
        <v>8314</v>
      </c>
      <c r="P3640">
        <f t="shared" si="218"/>
        <v>108</v>
      </c>
      <c r="Q3640" s="15">
        <f t="shared" si="216"/>
        <v>42053.672824074078</v>
      </c>
      <c r="R3640" s="15">
        <f t="shared" si="217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8272</v>
      </c>
      <c r="O3641" t="s">
        <v>8314</v>
      </c>
      <c r="P3641">
        <f t="shared" si="218"/>
        <v>1</v>
      </c>
      <c r="Q3641" s="15">
        <f t="shared" si="216"/>
        <v>42590.677152777775</v>
      </c>
      <c r="R3641" s="15">
        <f t="shared" si="217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8272</v>
      </c>
      <c r="O3642" t="s">
        <v>8314</v>
      </c>
      <c r="P3642">
        <f t="shared" si="218"/>
        <v>18.329999999999998</v>
      </c>
      <c r="Q3642" s="15">
        <f t="shared" si="216"/>
        <v>42104.781597222223</v>
      </c>
      <c r="R3642" s="15">
        <f t="shared" si="217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8272</v>
      </c>
      <c r="O3643" t="s">
        <v>8314</v>
      </c>
      <c r="P3643">
        <f t="shared" si="218"/>
        <v>0</v>
      </c>
      <c r="Q3643" s="15">
        <f t="shared" si="216"/>
        <v>41899.627071759263</v>
      </c>
      <c r="R3643" s="15">
        <f t="shared" si="217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8272</v>
      </c>
      <c r="O3644" t="s">
        <v>8314</v>
      </c>
      <c r="P3644">
        <f t="shared" si="218"/>
        <v>7.5</v>
      </c>
      <c r="Q3644" s="15">
        <f t="shared" si="216"/>
        <v>42297.816284722227</v>
      </c>
      <c r="R3644" s="15">
        <f t="shared" si="217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8272</v>
      </c>
      <c r="O3645" t="s">
        <v>8314</v>
      </c>
      <c r="P3645">
        <f t="shared" si="218"/>
        <v>0</v>
      </c>
      <c r="Q3645" s="15">
        <f t="shared" si="216"/>
        <v>42285.143969907411</v>
      </c>
      <c r="R3645" s="15">
        <f t="shared" si="217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8272</v>
      </c>
      <c r="O3646" t="s">
        <v>8314</v>
      </c>
      <c r="P3646">
        <f t="shared" si="218"/>
        <v>68.42</v>
      </c>
      <c r="Q3646" s="15">
        <f t="shared" si="216"/>
        <v>42409.241747685184</v>
      </c>
      <c r="R3646" s="15">
        <f t="shared" si="217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8272</v>
      </c>
      <c r="O3647" t="s">
        <v>8314</v>
      </c>
      <c r="P3647">
        <f t="shared" si="218"/>
        <v>1</v>
      </c>
      <c r="Q3647" s="15">
        <f t="shared" si="216"/>
        <v>42665.970347222217</v>
      </c>
      <c r="R3647" s="15">
        <f t="shared" si="217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8272</v>
      </c>
      <c r="O3648" t="s">
        <v>8314</v>
      </c>
      <c r="P3648">
        <f t="shared" si="218"/>
        <v>60.13</v>
      </c>
      <c r="Q3648" s="15">
        <f t="shared" si="216"/>
        <v>42140.421319444446</v>
      </c>
      <c r="R3648" s="15">
        <f t="shared" si="217"/>
        <v>42171.979166666672</v>
      </c>
    </row>
    <row r="3649" spans="1:19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8272</v>
      </c>
      <c r="O3649" t="s">
        <v>8314</v>
      </c>
      <c r="P3649">
        <f t="shared" si="218"/>
        <v>15</v>
      </c>
      <c r="Q3649" s="15">
        <f t="shared" si="216"/>
        <v>42598.749155092592</v>
      </c>
      <c r="R3649" s="15">
        <f t="shared" si="217"/>
        <v>42643.749155092592</v>
      </c>
      <c r="S3649">
        <f>YEAR(Q3649)</f>
        <v>2016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8272</v>
      </c>
      <c r="O3650" t="s">
        <v>8273</v>
      </c>
      <c r="P3650">
        <f t="shared" si="218"/>
        <v>550.04</v>
      </c>
      <c r="Q3650" s="15">
        <f t="shared" ref="Q3650:Q3713" si="219">(((J3650/60)/60)/24+(DATE(1970,1,1)))</f>
        <v>41887.292187500003</v>
      </c>
      <c r="R3650" s="15">
        <f t="shared" ref="R3650:R3713" si="220">(((I3650/60)/60)/24)+DATE(1970,1,1)</f>
        <v>41917.292187500003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8272</v>
      </c>
      <c r="O3651" t="s">
        <v>8273</v>
      </c>
      <c r="P3651">
        <f t="shared" ref="P3651:P3714" si="221">IFERROR(ROUND(E3651/L3651,2),0)</f>
        <v>97.5</v>
      </c>
      <c r="Q3651" s="15">
        <f t="shared" si="219"/>
        <v>41780.712893518517</v>
      </c>
      <c r="R3651" s="15">
        <f t="shared" si="220"/>
        <v>41806.712893518517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8272</v>
      </c>
      <c r="O3652" t="s">
        <v>8273</v>
      </c>
      <c r="P3652">
        <f t="shared" si="221"/>
        <v>29.41</v>
      </c>
      <c r="Q3652" s="15">
        <f t="shared" si="219"/>
        <v>42381.478981481487</v>
      </c>
      <c r="R3652" s="15">
        <f t="shared" si="220"/>
        <v>42402.478981481487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8272</v>
      </c>
      <c r="O3653" t="s">
        <v>8273</v>
      </c>
      <c r="P3653">
        <f t="shared" si="221"/>
        <v>57.78</v>
      </c>
      <c r="Q3653" s="15">
        <f t="shared" si="219"/>
        <v>41828.646319444444</v>
      </c>
      <c r="R3653" s="15">
        <f t="shared" si="220"/>
        <v>41861.665972222225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8272</v>
      </c>
      <c r="O3654" t="s">
        <v>8273</v>
      </c>
      <c r="P3654">
        <f t="shared" si="221"/>
        <v>44.24</v>
      </c>
      <c r="Q3654" s="15">
        <f t="shared" si="219"/>
        <v>42596.644699074073</v>
      </c>
      <c r="R3654" s="15">
        <f t="shared" si="220"/>
        <v>42607.165972222225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8272</v>
      </c>
      <c r="O3655" t="s">
        <v>8273</v>
      </c>
      <c r="P3655">
        <f t="shared" si="221"/>
        <v>60.91</v>
      </c>
      <c r="Q3655" s="15">
        <f t="shared" si="219"/>
        <v>42191.363506944443</v>
      </c>
      <c r="R3655" s="15">
        <f t="shared" si="220"/>
        <v>42221.363506944443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8272</v>
      </c>
      <c r="O3656" t="s">
        <v>8273</v>
      </c>
      <c r="P3656">
        <f t="shared" si="221"/>
        <v>68.84</v>
      </c>
      <c r="Q3656" s="15">
        <f t="shared" si="219"/>
        <v>42440.416504629626</v>
      </c>
      <c r="R3656" s="15">
        <f t="shared" si="220"/>
        <v>42463.708333333328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8272</v>
      </c>
      <c r="O3657" t="s">
        <v>8273</v>
      </c>
      <c r="P3657">
        <f t="shared" si="221"/>
        <v>73.58</v>
      </c>
      <c r="Q3657" s="15">
        <f t="shared" si="219"/>
        <v>42173.803217592591</v>
      </c>
      <c r="R3657" s="15">
        <f t="shared" si="220"/>
        <v>42203.290972222225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8272</v>
      </c>
      <c r="O3658" t="s">
        <v>8273</v>
      </c>
      <c r="P3658">
        <f t="shared" si="221"/>
        <v>115.02</v>
      </c>
      <c r="Q3658" s="15">
        <f t="shared" si="219"/>
        <v>42737.910138888896</v>
      </c>
      <c r="R3658" s="15">
        <f t="shared" si="220"/>
        <v>42767.957638888889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8272</v>
      </c>
      <c r="O3659" t="s">
        <v>8273</v>
      </c>
      <c r="P3659">
        <f t="shared" si="221"/>
        <v>110.75</v>
      </c>
      <c r="Q3659" s="15">
        <f t="shared" si="219"/>
        <v>42499.629849537043</v>
      </c>
      <c r="R3659" s="15">
        <f t="shared" si="220"/>
        <v>42522.904166666667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8272</v>
      </c>
      <c r="O3660" t="s">
        <v>8273</v>
      </c>
      <c r="P3660">
        <f t="shared" si="221"/>
        <v>75.5</v>
      </c>
      <c r="Q3660" s="15">
        <f t="shared" si="219"/>
        <v>41775.858564814815</v>
      </c>
      <c r="R3660" s="15">
        <f t="shared" si="220"/>
        <v>41822.165972222225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8272</v>
      </c>
      <c r="O3661" t="s">
        <v>8273</v>
      </c>
      <c r="P3661">
        <f t="shared" si="221"/>
        <v>235.46</v>
      </c>
      <c r="Q3661" s="15">
        <f t="shared" si="219"/>
        <v>42055.277199074073</v>
      </c>
      <c r="R3661" s="15">
        <f t="shared" si="220"/>
        <v>42082.610416666663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8272</v>
      </c>
      <c r="O3662" t="s">
        <v>8273</v>
      </c>
      <c r="P3662">
        <f t="shared" si="221"/>
        <v>11.36</v>
      </c>
      <c r="Q3662" s="15">
        <f t="shared" si="219"/>
        <v>41971.881076388891</v>
      </c>
      <c r="R3662" s="15">
        <f t="shared" si="220"/>
        <v>41996.881076388891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8272</v>
      </c>
      <c r="O3663" t="s">
        <v>8273</v>
      </c>
      <c r="P3663">
        <f t="shared" si="221"/>
        <v>92.5</v>
      </c>
      <c r="Q3663" s="15">
        <f t="shared" si="219"/>
        <v>42447.896666666667</v>
      </c>
      <c r="R3663" s="15">
        <f t="shared" si="220"/>
        <v>42470.166666666672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8272</v>
      </c>
      <c r="O3664" t="s">
        <v>8273</v>
      </c>
      <c r="P3664">
        <f t="shared" si="221"/>
        <v>202.85</v>
      </c>
      <c r="Q3664" s="15">
        <f t="shared" si="219"/>
        <v>42064.220069444447</v>
      </c>
      <c r="R3664" s="15">
        <f t="shared" si="220"/>
        <v>42094.178402777776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8272</v>
      </c>
      <c r="O3665" t="s">
        <v>8273</v>
      </c>
      <c r="P3665">
        <f t="shared" si="221"/>
        <v>26</v>
      </c>
      <c r="Q3665" s="15">
        <f t="shared" si="219"/>
        <v>42665.451736111107</v>
      </c>
      <c r="R3665" s="15">
        <f t="shared" si="220"/>
        <v>42725.493402777778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8272</v>
      </c>
      <c r="O3666" t="s">
        <v>8273</v>
      </c>
      <c r="P3666">
        <f t="shared" si="221"/>
        <v>46.05</v>
      </c>
      <c r="Q3666" s="15">
        <f t="shared" si="219"/>
        <v>42523.248715277776</v>
      </c>
      <c r="R3666" s="15">
        <f t="shared" si="220"/>
        <v>42537.248715277776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8272</v>
      </c>
      <c r="O3667" t="s">
        <v>8273</v>
      </c>
      <c r="P3667">
        <f t="shared" si="221"/>
        <v>51</v>
      </c>
      <c r="Q3667" s="15">
        <f t="shared" si="219"/>
        <v>42294.808124999996</v>
      </c>
      <c r="R3667" s="15">
        <f t="shared" si="220"/>
        <v>42305.829166666663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8272</v>
      </c>
      <c r="O3668" t="s">
        <v>8273</v>
      </c>
      <c r="P3668">
        <f t="shared" si="221"/>
        <v>31.58</v>
      </c>
      <c r="Q3668" s="15">
        <f t="shared" si="219"/>
        <v>41822.90488425926</v>
      </c>
      <c r="R3668" s="15">
        <f t="shared" si="220"/>
        <v>41844.291666666664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8272</v>
      </c>
      <c r="O3669" t="s">
        <v>8273</v>
      </c>
      <c r="P3669">
        <f t="shared" si="221"/>
        <v>53.36</v>
      </c>
      <c r="Q3669" s="15">
        <f t="shared" si="219"/>
        <v>42173.970127314817</v>
      </c>
      <c r="R3669" s="15">
        <f t="shared" si="220"/>
        <v>42203.970127314817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8272</v>
      </c>
      <c r="O3670" t="s">
        <v>8273</v>
      </c>
      <c r="P3670">
        <f t="shared" si="221"/>
        <v>36.96</v>
      </c>
      <c r="Q3670" s="15">
        <f t="shared" si="219"/>
        <v>42185.556157407409</v>
      </c>
      <c r="R3670" s="15">
        <f t="shared" si="220"/>
        <v>42208.772916666669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8272</v>
      </c>
      <c r="O3671" t="s">
        <v>8273</v>
      </c>
      <c r="P3671">
        <f t="shared" si="221"/>
        <v>81.290000000000006</v>
      </c>
      <c r="Q3671" s="15">
        <f t="shared" si="219"/>
        <v>42136.675196759257</v>
      </c>
      <c r="R3671" s="15">
        <f t="shared" si="220"/>
        <v>42166.675196759257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8272</v>
      </c>
      <c r="O3672" t="s">
        <v>8273</v>
      </c>
      <c r="P3672">
        <f t="shared" si="221"/>
        <v>20.079999999999998</v>
      </c>
      <c r="Q3672" s="15">
        <f t="shared" si="219"/>
        <v>42142.514016203699</v>
      </c>
      <c r="R3672" s="15">
        <f t="shared" si="220"/>
        <v>42155.958333333328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8272</v>
      </c>
      <c r="O3673" t="s">
        <v>8273</v>
      </c>
      <c r="P3673">
        <f t="shared" si="221"/>
        <v>88.25</v>
      </c>
      <c r="Q3673" s="15">
        <f t="shared" si="219"/>
        <v>41820.62809027778</v>
      </c>
      <c r="R3673" s="15">
        <f t="shared" si="220"/>
        <v>41841.165972222225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8272</v>
      </c>
      <c r="O3674" t="s">
        <v>8273</v>
      </c>
      <c r="P3674">
        <f t="shared" si="221"/>
        <v>53.44</v>
      </c>
      <c r="Q3674" s="15">
        <f t="shared" si="219"/>
        <v>41878.946574074071</v>
      </c>
      <c r="R3674" s="15">
        <f t="shared" si="220"/>
        <v>41908.946574074071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8272</v>
      </c>
      <c r="O3675" t="s">
        <v>8273</v>
      </c>
      <c r="P3675">
        <f t="shared" si="221"/>
        <v>39.869999999999997</v>
      </c>
      <c r="Q3675" s="15">
        <f t="shared" si="219"/>
        <v>41914.295104166667</v>
      </c>
      <c r="R3675" s="15">
        <f t="shared" si="220"/>
        <v>41948.536111111112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8272</v>
      </c>
      <c r="O3676" t="s">
        <v>8273</v>
      </c>
      <c r="P3676">
        <f t="shared" si="221"/>
        <v>145.16</v>
      </c>
      <c r="Q3676" s="15">
        <f t="shared" si="219"/>
        <v>42556.873020833329</v>
      </c>
      <c r="R3676" s="15">
        <f t="shared" si="220"/>
        <v>42616.873020833329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8272</v>
      </c>
      <c r="O3677" t="s">
        <v>8273</v>
      </c>
      <c r="P3677">
        <f t="shared" si="221"/>
        <v>23.33</v>
      </c>
      <c r="Q3677" s="15">
        <f t="shared" si="219"/>
        <v>42493.597013888888</v>
      </c>
      <c r="R3677" s="15">
        <f t="shared" si="220"/>
        <v>42505.958333333328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8272</v>
      </c>
      <c r="O3678" t="s">
        <v>8273</v>
      </c>
      <c r="P3678">
        <f t="shared" si="221"/>
        <v>64.38</v>
      </c>
      <c r="Q3678" s="15">
        <f t="shared" si="219"/>
        <v>41876.815787037034</v>
      </c>
      <c r="R3678" s="15">
        <f t="shared" si="220"/>
        <v>41894.815787037034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8272</v>
      </c>
      <c r="O3679" t="s">
        <v>8273</v>
      </c>
      <c r="P3679">
        <f t="shared" si="221"/>
        <v>62.05</v>
      </c>
      <c r="Q3679" s="15">
        <f t="shared" si="219"/>
        <v>41802.574282407404</v>
      </c>
      <c r="R3679" s="15">
        <f t="shared" si="220"/>
        <v>41823.165972222225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8272</v>
      </c>
      <c r="O3680" t="s">
        <v>8273</v>
      </c>
      <c r="P3680">
        <f t="shared" si="221"/>
        <v>66.13</v>
      </c>
      <c r="Q3680" s="15">
        <f t="shared" si="219"/>
        <v>42120.531226851846</v>
      </c>
      <c r="R3680" s="15">
        <f t="shared" si="220"/>
        <v>42155.531226851846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8272</v>
      </c>
      <c r="O3681" t="s">
        <v>8273</v>
      </c>
      <c r="P3681">
        <f t="shared" si="221"/>
        <v>73.400000000000006</v>
      </c>
      <c r="Q3681" s="15">
        <f t="shared" si="219"/>
        <v>41786.761354166665</v>
      </c>
      <c r="R3681" s="15">
        <f t="shared" si="220"/>
        <v>41821.207638888889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8272</v>
      </c>
      <c r="O3682" t="s">
        <v>8273</v>
      </c>
      <c r="P3682">
        <f t="shared" si="221"/>
        <v>99.5</v>
      </c>
      <c r="Q3682" s="15">
        <f t="shared" si="219"/>
        <v>42627.454097222217</v>
      </c>
      <c r="R3682" s="15">
        <f t="shared" si="220"/>
        <v>42648.454097222217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8272</v>
      </c>
      <c r="O3683" t="s">
        <v>8273</v>
      </c>
      <c r="P3683">
        <f t="shared" si="221"/>
        <v>62.17</v>
      </c>
      <c r="Q3683" s="15">
        <f t="shared" si="219"/>
        <v>42374.651504629626</v>
      </c>
      <c r="R3683" s="15">
        <f t="shared" si="220"/>
        <v>42384.651504629626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8272</v>
      </c>
      <c r="O3684" t="s">
        <v>8273</v>
      </c>
      <c r="P3684">
        <f t="shared" si="221"/>
        <v>62.33</v>
      </c>
      <c r="Q3684" s="15">
        <f t="shared" si="219"/>
        <v>41772.685393518521</v>
      </c>
      <c r="R3684" s="15">
        <f t="shared" si="220"/>
        <v>41806.290972222225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8272</v>
      </c>
      <c r="O3685" t="s">
        <v>8273</v>
      </c>
      <c r="P3685">
        <f t="shared" si="221"/>
        <v>58.79</v>
      </c>
      <c r="Q3685" s="15">
        <f t="shared" si="219"/>
        <v>42633.116851851853</v>
      </c>
      <c r="R3685" s="15">
        <f t="shared" si="220"/>
        <v>42663.116851851853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8272</v>
      </c>
      <c r="O3686" t="s">
        <v>8273</v>
      </c>
      <c r="P3686">
        <f t="shared" si="221"/>
        <v>45.35</v>
      </c>
      <c r="Q3686" s="15">
        <f t="shared" si="219"/>
        <v>42219.180393518516</v>
      </c>
      <c r="R3686" s="15">
        <f t="shared" si="220"/>
        <v>42249.180393518516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8272</v>
      </c>
      <c r="O3687" t="s">
        <v>8273</v>
      </c>
      <c r="P3687">
        <f t="shared" si="221"/>
        <v>41.94</v>
      </c>
      <c r="Q3687" s="15">
        <f t="shared" si="219"/>
        <v>41753.593275462961</v>
      </c>
      <c r="R3687" s="15">
        <f t="shared" si="220"/>
        <v>41778.875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8272</v>
      </c>
      <c r="O3688" t="s">
        <v>8273</v>
      </c>
      <c r="P3688">
        <f t="shared" si="221"/>
        <v>59.17</v>
      </c>
      <c r="Q3688" s="15">
        <f t="shared" si="219"/>
        <v>42230.662731481483</v>
      </c>
      <c r="R3688" s="15">
        <f t="shared" si="220"/>
        <v>42245.165972222225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8272</v>
      </c>
      <c r="O3689" t="s">
        <v>8273</v>
      </c>
      <c r="P3689">
        <f t="shared" si="221"/>
        <v>200.49</v>
      </c>
      <c r="Q3689" s="15">
        <f t="shared" si="219"/>
        <v>41787.218229166669</v>
      </c>
      <c r="R3689" s="15">
        <f t="shared" si="220"/>
        <v>41817.218229166669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8272</v>
      </c>
      <c r="O3690" t="s">
        <v>8273</v>
      </c>
      <c r="P3690">
        <f t="shared" si="221"/>
        <v>83.97</v>
      </c>
      <c r="Q3690" s="15">
        <f t="shared" si="219"/>
        <v>41829.787083333329</v>
      </c>
      <c r="R3690" s="15">
        <f t="shared" si="220"/>
        <v>41859.787083333329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8272</v>
      </c>
      <c r="O3691" t="s">
        <v>8273</v>
      </c>
      <c r="P3691">
        <f t="shared" si="221"/>
        <v>57.26</v>
      </c>
      <c r="Q3691" s="15">
        <f t="shared" si="219"/>
        <v>42147.826840277776</v>
      </c>
      <c r="R3691" s="15">
        <f t="shared" si="220"/>
        <v>42176.934027777781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8272</v>
      </c>
      <c r="O3692" t="s">
        <v>8273</v>
      </c>
      <c r="P3692">
        <f t="shared" si="221"/>
        <v>58.06</v>
      </c>
      <c r="Q3692" s="15">
        <f t="shared" si="219"/>
        <v>41940.598182870373</v>
      </c>
      <c r="R3692" s="15">
        <f t="shared" si="220"/>
        <v>41970.639849537038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8272</v>
      </c>
      <c r="O3693" t="s">
        <v>8273</v>
      </c>
      <c r="P3693">
        <f t="shared" si="221"/>
        <v>186.8</v>
      </c>
      <c r="Q3693" s="15">
        <f t="shared" si="219"/>
        <v>42020.700567129628</v>
      </c>
      <c r="R3693" s="15">
        <f t="shared" si="220"/>
        <v>42065.207638888889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8272</v>
      </c>
      <c r="O3694" t="s">
        <v>8273</v>
      </c>
      <c r="P3694">
        <f t="shared" si="221"/>
        <v>74.12</v>
      </c>
      <c r="Q3694" s="15">
        <f t="shared" si="219"/>
        <v>41891.96503472222</v>
      </c>
      <c r="R3694" s="15">
        <f t="shared" si="220"/>
        <v>41901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8272</v>
      </c>
      <c r="O3695" t="s">
        <v>8273</v>
      </c>
      <c r="P3695">
        <f t="shared" si="221"/>
        <v>30.71</v>
      </c>
      <c r="Q3695" s="15">
        <f t="shared" si="219"/>
        <v>42309.191307870366</v>
      </c>
      <c r="R3695" s="15">
        <f t="shared" si="220"/>
        <v>42338.9375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8272</v>
      </c>
      <c r="O3696" t="s">
        <v>8273</v>
      </c>
      <c r="P3696">
        <f t="shared" si="221"/>
        <v>62.67</v>
      </c>
      <c r="Q3696" s="15">
        <f t="shared" si="219"/>
        <v>42490.133877314816</v>
      </c>
      <c r="R3696" s="15">
        <f t="shared" si="220"/>
        <v>42527.083333333328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8272</v>
      </c>
      <c r="O3697" t="s">
        <v>8273</v>
      </c>
      <c r="P3697">
        <f t="shared" si="221"/>
        <v>121.36</v>
      </c>
      <c r="Q3697" s="15">
        <f t="shared" si="219"/>
        <v>41995.870486111111</v>
      </c>
      <c r="R3697" s="15">
        <f t="shared" si="220"/>
        <v>42015.870486111111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8272</v>
      </c>
      <c r="O3698" t="s">
        <v>8273</v>
      </c>
      <c r="P3698">
        <f t="shared" si="221"/>
        <v>39.74</v>
      </c>
      <c r="Q3698" s="15">
        <f t="shared" si="219"/>
        <v>41988.617083333331</v>
      </c>
      <c r="R3698" s="15">
        <f t="shared" si="220"/>
        <v>42048.617083333331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8272</v>
      </c>
      <c r="O3699" t="s">
        <v>8273</v>
      </c>
      <c r="P3699">
        <f t="shared" si="221"/>
        <v>72</v>
      </c>
      <c r="Q3699" s="15">
        <f t="shared" si="219"/>
        <v>42479.465833333335</v>
      </c>
      <c r="R3699" s="15">
        <f t="shared" si="220"/>
        <v>42500.465833333335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8272</v>
      </c>
      <c r="O3700" t="s">
        <v>8273</v>
      </c>
      <c r="P3700">
        <f t="shared" si="221"/>
        <v>40.630000000000003</v>
      </c>
      <c r="Q3700" s="15">
        <f t="shared" si="219"/>
        <v>42401.806562500002</v>
      </c>
      <c r="R3700" s="15">
        <f t="shared" si="220"/>
        <v>42431.806562500002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8272</v>
      </c>
      <c r="O3701" t="s">
        <v>8273</v>
      </c>
      <c r="P3701">
        <f t="shared" si="221"/>
        <v>63</v>
      </c>
      <c r="Q3701" s="15">
        <f t="shared" si="219"/>
        <v>41897.602037037039</v>
      </c>
      <c r="R3701" s="15">
        <f t="shared" si="220"/>
        <v>41927.602037037039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8272</v>
      </c>
      <c r="O3702" t="s">
        <v>8273</v>
      </c>
      <c r="P3702">
        <f t="shared" si="221"/>
        <v>33.67</v>
      </c>
      <c r="Q3702" s="15">
        <f t="shared" si="219"/>
        <v>41882.585648148146</v>
      </c>
      <c r="R3702" s="15">
        <f t="shared" si="220"/>
        <v>41912.666666666664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8272</v>
      </c>
      <c r="O3703" t="s">
        <v>8273</v>
      </c>
      <c r="P3703">
        <f t="shared" si="221"/>
        <v>38.590000000000003</v>
      </c>
      <c r="Q3703" s="15">
        <f t="shared" si="219"/>
        <v>42129.541585648149</v>
      </c>
      <c r="R3703" s="15">
        <f t="shared" si="220"/>
        <v>42159.541585648149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8272</v>
      </c>
      <c r="O3704" t="s">
        <v>8273</v>
      </c>
      <c r="P3704">
        <f t="shared" si="221"/>
        <v>155.94999999999999</v>
      </c>
      <c r="Q3704" s="15">
        <f t="shared" si="219"/>
        <v>42524.53800925926</v>
      </c>
      <c r="R3704" s="15">
        <f t="shared" si="220"/>
        <v>42561.957638888889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8272</v>
      </c>
      <c r="O3705" t="s">
        <v>8273</v>
      </c>
      <c r="P3705">
        <f t="shared" si="221"/>
        <v>43.2</v>
      </c>
      <c r="Q3705" s="15">
        <f t="shared" si="219"/>
        <v>42556.504490740743</v>
      </c>
      <c r="R3705" s="15">
        <f t="shared" si="220"/>
        <v>42595.290972222225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8272</v>
      </c>
      <c r="O3706" t="s">
        <v>8273</v>
      </c>
      <c r="P3706">
        <f t="shared" si="221"/>
        <v>15.15</v>
      </c>
      <c r="Q3706" s="15">
        <f t="shared" si="219"/>
        <v>42461.689745370371</v>
      </c>
      <c r="R3706" s="15">
        <f t="shared" si="220"/>
        <v>42521.689745370371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8272</v>
      </c>
      <c r="O3707" t="s">
        <v>8273</v>
      </c>
      <c r="P3707">
        <f t="shared" si="221"/>
        <v>83.57</v>
      </c>
      <c r="Q3707" s="15">
        <f t="shared" si="219"/>
        <v>41792.542986111112</v>
      </c>
      <c r="R3707" s="15">
        <f t="shared" si="220"/>
        <v>41813.75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8272</v>
      </c>
      <c r="O3708" t="s">
        <v>8273</v>
      </c>
      <c r="P3708">
        <f t="shared" si="221"/>
        <v>140</v>
      </c>
      <c r="Q3708" s="15">
        <f t="shared" si="219"/>
        <v>41879.913761574076</v>
      </c>
      <c r="R3708" s="15">
        <f t="shared" si="220"/>
        <v>41894.913761574076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8272</v>
      </c>
      <c r="O3709" t="s">
        <v>8273</v>
      </c>
      <c r="P3709">
        <f t="shared" si="221"/>
        <v>80.87</v>
      </c>
      <c r="Q3709" s="15">
        <f t="shared" si="219"/>
        <v>42552.048356481479</v>
      </c>
      <c r="R3709" s="15">
        <f t="shared" si="220"/>
        <v>42573.226388888885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8272</v>
      </c>
      <c r="O3710" t="s">
        <v>8273</v>
      </c>
      <c r="P3710">
        <f t="shared" si="221"/>
        <v>53.85</v>
      </c>
      <c r="Q3710" s="15">
        <f t="shared" si="219"/>
        <v>41810.142199074071</v>
      </c>
      <c r="R3710" s="15">
        <f t="shared" si="220"/>
        <v>41824.142199074071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8272</v>
      </c>
      <c r="O3711" t="s">
        <v>8273</v>
      </c>
      <c r="P3711">
        <f t="shared" si="221"/>
        <v>30.93</v>
      </c>
      <c r="Q3711" s="15">
        <f t="shared" si="219"/>
        <v>41785.707708333335</v>
      </c>
      <c r="R3711" s="15">
        <f t="shared" si="220"/>
        <v>41815.707708333335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8272</v>
      </c>
      <c r="O3712" t="s">
        <v>8273</v>
      </c>
      <c r="P3712">
        <f t="shared" si="221"/>
        <v>67.959999999999994</v>
      </c>
      <c r="Q3712" s="15">
        <f t="shared" si="219"/>
        <v>42072.576249999998</v>
      </c>
      <c r="R3712" s="15">
        <f t="shared" si="220"/>
        <v>42097.576249999998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8272</v>
      </c>
      <c r="O3713" t="s">
        <v>8273</v>
      </c>
      <c r="P3713">
        <f t="shared" si="221"/>
        <v>27.14</v>
      </c>
      <c r="Q3713" s="15">
        <f t="shared" si="219"/>
        <v>41779.724224537036</v>
      </c>
      <c r="R3713" s="15">
        <f t="shared" si="220"/>
        <v>41805.666666666664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8272</v>
      </c>
      <c r="O3714" t="s">
        <v>8273</v>
      </c>
      <c r="P3714">
        <f t="shared" si="221"/>
        <v>110.87</v>
      </c>
      <c r="Q3714" s="15">
        <f t="shared" ref="Q3714:Q3777" si="222">(((J3714/60)/60)/24+(DATE(1970,1,1)))</f>
        <v>42134.172071759262</v>
      </c>
      <c r="R3714" s="15">
        <f t="shared" ref="R3714:R3777" si="223">(((I3714/60)/60)/24)+DATE(1970,1,1)</f>
        <v>42155.290972222225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8272</v>
      </c>
      <c r="O3715" t="s">
        <v>8273</v>
      </c>
      <c r="P3715">
        <f t="shared" ref="P3715:P3778" si="224">IFERROR(ROUND(E3715/L3715,2),0)</f>
        <v>106.84</v>
      </c>
      <c r="Q3715" s="15">
        <f t="shared" si="222"/>
        <v>42505.738032407404</v>
      </c>
      <c r="R3715" s="15">
        <f t="shared" si="223"/>
        <v>42525.738032407404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8272</v>
      </c>
      <c r="O3716" t="s">
        <v>8273</v>
      </c>
      <c r="P3716">
        <f t="shared" si="224"/>
        <v>105.52</v>
      </c>
      <c r="Q3716" s="15">
        <f t="shared" si="222"/>
        <v>42118.556331018524</v>
      </c>
      <c r="R3716" s="15">
        <f t="shared" si="223"/>
        <v>42150.165972222225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8272</v>
      </c>
      <c r="O3717" t="s">
        <v>8273</v>
      </c>
      <c r="P3717">
        <f t="shared" si="224"/>
        <v>132.96</v>
      </c>
      <c r="Q3717" s="15">
        <f t="shared" si="222"/>
        <v>42036.995590277773</v>
      </c>
      <c r="R3717" s="15">
        <f t="shared" si="223"/>
        <v>42094.536111111112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8272</v>
      </c>
      <c r="O3718" t="s">
        <v>8273</v>
      </c>
      <c r="P3718">
        <f t="shared" si="224"/>
        <v>51.92</v>
      </c>
      <c r="Q3718" s="15">
        <f t="shared" si="222"/>
        <v>42360.887835648144</v>
      </c>
      <c r="R3718" s="15">
        <f t="shared" si="223"/>
        <v>42390.887835648144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8272</v>
      </c>
      <c r="O3719" t="s">
        <v>8273</v>
      </c>
      <c r="P3719">
        <f t="shared" si="224"/>
        <v>310</v>
      </c>
      <c r="Q3719" s="15">
        <f t="shared" si="222"/>
        <v>42102.866307870368</v>
      </c>
      <c r="R3719" s="15">
        <f t="shared" si="223"/>
        <v>42133.866307870368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8272</v>
      </c>
      <c r="O3720" t="s">
        <v>8273</v>
      </c>
      <c r="P3720">
        <f t="shared" si="224"/>
        <v>26.02</v>
      </c>
      <c r="Q3720" s="15">
        <f t="shared" si="222"/>
        <v>42032.716145833328</v>
      </c>
      <c r="R3720" s="15">
        <f t="shared" si="223"/>
        <v>42062.716145833328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8272</v>
      </c>
      <c r="O3721" t="s">
        <v>8273</v>
      </c>
      <c r="P3721">
        <f t="shared" si="224"/>
        <v>105</v>
      </c>
      <c r="Q3721" s="15">
        <f t="shared" si="222"/>
        <v>42147.729930555557</v>
      </c>
      <c r="R3721" s="15">
        <f t="shared" si="223"/>
        <v>42177.729930555557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8272</v>
      </c>
      <c r="O3722" t="s">
        <v>8273</v>
      </c>
      <c r="P3722">
        <f t="shared" si="224"/>
        <v>86.23</v>
      </c>
      <c r="Q3722" s="15">
        <f t="shared" si="222"/>
        <v>42165.993125000001</v>
      </c>
      <c r="R3722" s="15">
        <f t="shared" si="223"/>
        <v>42187.993125000001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8272</v>
      </c>
      <c r="O3723" t="s">
        <v>8273</v>
      </c>
      <c r="P3723">
        <f t="shared" si="224"/>
        <v>114.55</v>
      </c>
      <c r="Q3723" s="15">
        <f t="shared" si="222"/>
        <v>41927.936157407406</v>
      </c>
      <c r="R3723" s="15">
        <f t="shared" si="223"/>
        <v>41948.977824074071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8272</v>
      </c>
      <c r="O3724" t="s">
        <v>8273</v>
      </c>
      <c r="P3724">
        <f t="shared" si="224"/>
        <v>47.66</v>
      </c>
      <c r="Q3724" s="15">
        <f t="shared" si="222"/>
        <v>42381.671840277777</v>
      </c>
      <c r="R3724" s="15">
        <f t="shared" si="223"/>
        <v>42411.957638888889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8272</v>
      </c>
      <c r="O3725" t="s">
        <v>8273</v>
      </c>
      <c r="P3725">
        <f t="shared" si="224"/>
        <v>72.89</v>
      </c>
      <c r="Q3725" s="15">
        <f t="shared" si="222"/>
        <v>41943.753032407411</v>
      </c>
      <c r="R3725" s="15">
        <f t="shared" si="223"/>
        <v>41973.794699074075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8272</v>
      </c>
      <c r="O3726" t="s">
        <v>8273</v>
      </c>
      <c r="P3726">
        <f t="shared" si="224"/>
        <v>49.55</v>
      </c>
      <c r="Q3726" s="15">
        <f t="shared" si="222"/>
        <v>42465.491435185191</v>
      </c>
      <c r="R3726" s="15">
        <f t="shared" si="223"/>
        <v>42494.958333333328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8272</v>
      </c>
      <c r="O3727" t="s">
        <v>8273</v>
      </c>
      <c r="P3727">
        <f t="shared" si="224"/>
        <v>25.4</v>
      </c>
      <c r="Q3727" s="15">
        <f t="shared" si="222"/>
        <v>42401.945219907408</v>
      </c>
      <c r="R3727" s="15">
        <f t="shared" si="223"/>
        <v>42418.895833333328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8272</v>
      </c>
      <c r="O3728" t="s">
        <v>8273</v>
      </c>
      <c r="P3728">
        <f t="shared" si="224"/>
        <v>62.59</v>
      </c>
      <c r="Q3728" s="15">
        <f t="shared" si="222"/>
        <v>42462.140868055561</v>
      </c>
      <c r="R3728" s="15">
        <f t="shared" si="223"/>
        <v>42489.875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8272</v>
      </c>
      <c r="O3729" t="s">
        <v>8273</v>
      </c>
      <c r="P3729">
        <f t="shared" si="224"/>
        <v>61.06</v>
      </c>
      <c r="Q3729" s="15">
        <f t="shared" si="222"/>
        <v>42632.348310185189</v>
      </c>
      <c r="R3729" s="15">
        <f t="shared" si="223"/>
        <v>42663.204861111109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8272</v>
      </c>
      <c r="O3730" t="s">
        <v>8273</v>
      </c>
      <c r="P3730">
        <f t="shared" si="224"/>
        <v>60.06</v>
      </c>
      <c r="Q3730" s="15">
        <f t="shared" si="222"/>
        <v>42205.171018518522</v>
      </c>
      <c r="R3730" s="15">
        <f t="shared" si="223"/>
        <v>42235.171018518522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8272</v>
      </c>
      <c r="O3731" t="s">
        <v>8273</v>
      </c>
      <c r="P3731">
        <f t="shared" si="224"/>
        <v>72.400000000000006</v>
      </c>
      <c r="Q3731" s="15">
        <f t="shared" si="222"/>
        <v>42041.205000000002</v>
      </c>
      <c r="R3731" s="15">
        <f t="shared" si="223"/>
        <v>42086.16333333333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8272</v>
      </c>
      <c r="O3732" t="s">
        <v>8273</v>
      </c>
      <c r="P3732">
        <f t="shared" si="224"/>
        <v>100</v>
      </c>
      <c r="Q3732" s="15">
        <f t="shared" si="222"/>
        <v>42203.677766203706</v>
      </c>
      <c r="R3732" s="15">
        <f t="shared" si="223"/>
        <v>42233.677766203706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8272</v>
      </c>
      <c r="O3733" t="s">
        <v>8273</v>
      </c>
      <c r="P3733">
        <f t="shared" si="224"/>
        <v>51.67</v>
      </c>
      <c r="Q3733" s="15">
        <f t="shared" si="222"/>
        <v>41983.752847222218</v>
      </c>
      <c r="R3733" s="15">
        <f t="shared" si="223"/>
        <v>42014.140972222223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8272</v>
      </c>
      <c r="O3734" t="s">
        <v>8273</v>
      </c>
      <c r="P3734">
        <f t="shared" si="224"/>
        <v>32.75</v>
      </c>
      <c r="Q3734" s="15">
        <f t="shared" si="222"/>
        <v>41968.677465277782</v>
      </c>
      <c r="R3734" s="15">
        <f t="shared" si="223"/>
        <v>42028.5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8272</v>
      </c>
      <c r="O3735" t="s">
        <v>8273</v>
      </c>
      <c r="P3735">
        <f t="shared" si="224"/>
        <v>0</v>
      </c>
      <c r="Q3735" s="15">
        <f t="shared" si="222"/>
        <v>42103.024398148147</v>
      </c>
      <c r="R3735" s="15">
        <f t="shared" si="223"/>
        <v>42112.9375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8272</v>
      </c>
      <c r="O3736" t="s">
        <v>8273</v>
      </c>
      <c r="P3736">
        <f t="shared" si="224"/>
        <v>61</v>
      </c>
      <c r="Q3736" s="15">
        <f t="shared" si="222"/>
        <v>42089.901574074072</v>
      </c>
      <c r="R3736" s="15">
        <f t="shared" si="223"/>
        <v>42149.901574074072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8272</v>
      </c>
      <c r="O3737" t="s">
        <v>8273</v>
      </c>
      <c r="P3737">
        <f t="shared" si="224"/>
        <v>10</v>
      </c>
      <c r="Q3737" s="15">
        <f t="shared" si="222"/>
        <v>42122.693159722221</v>
      </c>
      <c r="R3737" s="15">
        <f t="shared" si="223"/>
        <v>42152.693159722221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8272</v>
      </c>
      <c r="O3738" t="s">
        <v>8273</v>
      </c>
      <c r="P3738">
        <f t="shared" si="224"/>
        <v>10</v>
      </c>
      <c r="Q3738" s="15">
        <f t="shared" si="222"/>
        <v>42048.711724537032</v>
      </c>
      <c r="R3738" s="15">
        <f t="shared" si="223"/>
        <v>42086.75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8272</v>
      </c>
      <c r="O3739" t="s">
        <v>8273</v>
      </c>
      <c r="P3739">
        <f t="shared" si="224"/>
        <v>37.5</v>
      </c>
      <c r="Q3739" s="15">
        <f t="shared" si="222"/>
        <v>42297.691006944442</v>
      </c>
      <c r="R3739" s="15">
        <f t="shared" si="223"/>
        <v>42320.290972222225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8272</v>
      </c>
      <c r="O3740" t="s">
        <v>8273</v>
      </c>
      <c r="P3740">
        <f t="shared" si="224"/>
        <v>45</v>
      </c>
      <c r="Q3740" s="15">
        <f t="shared" si="222"/>
        <v>41813.938715277778</v>
      </c>
      <c r="R3740" s="15">
        <f t="shared" si="223"/>
        <v>41835.916666666664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8272</v>
      </c>
      <c r="O3741" t="s">
        <v>8273</v>
      </c>
      <c r="P3741">
        <f t="shared" si="224"/>
        <v>100.63</v>
      </c>
      <c r="Q3741" s="15">
        <f t="shared" si="222"/>
        <v>42548.449861111112</v>
      </c>
      <c r="R3741" s="15">
        <f t="shared" si="223"/>
        <v>42568.449861111112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8272</v>
      </c>
      <c r="O3742" t="s">
        <v>8273</v>
      </c>
      <c r="P3742">
        <f t="shared" si="224"/>
        <v>25.57</v>
      </c>
      <c r="Q3742" s="15">
        <f t="shared" si="222"/>
        <v>41833.089756944442</v>
      </c>
      <c r="R3742" s="15">
        <f t="shared" si="223"/>
        <v>41863.079143518517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8272</v>
      </c>
      <c r="O3743" t="s">
        <v>8273</v>
      </c>
      <c r="P3743">
        <f t="shared" si="224"/>
        <v>0</v>
      </c>
      <c r="Q3743" s="15">
        <f t="shared" si="222"/>
        <v>42325.920717592591</v>
      </c>
      <c r="R3743" s="15">
        <f t="shared" si="223"/>
        <v>42355.920717592591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8272</v>
      </c>
      <c r="O3744" t="s">
        <v>8273</v>
      </c>
      <c r="P3744">
        <f t="shared" si="224"/>
        <v>25</v>
      </c>
      <c r="Q3744" s="15">
        <f t="shared" si="222"/>
        <v>41858.214629629627</v>
      </c>
      <c r="R3744" s="15">
        <f t="shared" si="223"/>
        <v>41888.214629629627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8272</v>
      </c>
      <c r="O3745" t="s">
        <v>8273</v>
      </c>
      <c r="P3745">
        <f t="shared" si="224"/>
        <v>0</v>
      </c>
      <c r="Q3745" s="15">
        <f t="shared" si="222"/>
        <v>41793.710231481484</v>
      </c>
      <c r="R3745" s="15">
        <f t="shared" si="223"/>
        <v>41823.710231481484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8272</v>
      </c>
      <c r="O3746" t="s">
        <v>8273</v>
      </c>
      <c r="P3746">
        <f t="shared" si="224"/>
        <v>0</v>
      </c>
      <c r="Q3746" s="15">
        <f t="shared" si="222"/>
        <v>41793.814259259263</v>
      </c>
      <c r="R3746" s="15">
        <f t="shared" si="223"/>
        <v>41825.165972222225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8272</v>
      </c>
      <c r="O3747" t="s">
        <v>8273</v>
      </c>
      <c r="P3747">
        <f t="shared" si="224"/>
        <v>10</v>
      </c>
      <c r="Q3747" s="15">
        <f t="shared" si="222"/>
        <v>41831.697939814818</v>
      </c>
      <c r="R3747" s="15">
        <f t="shared" si="223"/>
        <v>41861.697939814818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8272</v>
      </c>
      <c r="O3748" t="s">
        <v>8273</v>
      </c>
      <c r="P3748">
        <f t="shared" si="224"/>
        <v>202</v>
      </c>
      <c r="Q3748" s="15">
        <f t="shared" si="222"/>
        <v>42621.389340277776</v>
      </c>
      <c r="R3748" s="15">
        <f t="shared" si="223"/>
        <v>42651.389340277776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8272</v>
      </c>
      <c r="O3749" t="s">
        <v>8273</v>
      </c>
      <c r="P3749">
        <f t="shared" si="224"/>
        <v>25</v>
      </c>
      <c r="Q3749" s="15">
        <f t="shared" si="222"/>
        <v>42164.299722222218</v>
      </c>
      <c r="R3749" s="15">
        <f t="shared" si="223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8272</v>
      </c>
      <c r="O3750" t="s">
        <v>8314</v>
      </c>
      <c r="P3750">
        <f t="shared" si="224"/>
        <v>99.54</v>
      </c>
      <c r="Q3750" s="15">
        <f t="shared" si="222"/>
        <v>42395.706435185188</v>
      </c>
      <c r="R3750" s="15">
        <f t="shared" si="223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8272</v>
      </c>
      <c r="O3751" t="s">
        <v>8314</v>
      </c>
      <c r="P3751">
        <f t="shared" si="224"/>
        <v>75</v>
      </c>
      <c r="Q3751" s="15">
        <f t="shared" si="222"/>
        <v>42458.127175925925</v>
      </c>
      <c r="R3751" s="15">
        <f t="shared" si="223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8272</v>
      </c>
      <c r="O3752" t="s">
        <v>8314</v>
      </c>
      <c r="P3752">
        <f t="shared" si="224"/>
        <v>215.25</v>
      </c>
      <c r="Q3752" s="15">
        <f t="shared" si="222"/>
        <v>42016.981574074074</v>
      </c>
      <c r="R3752" s="15">
        <f t="shared" si="223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8272</v>
      </c>
      <c r="O3753" t="s">
        <v>8314</v>
      </c>
      <c r="P3753">
        <f t="shared" si="224"/>
        <v>120.55</v>
      </c>
      <c r="Q3753" s="15">
        <f t="shared" si="222"/>
        <v>42403.035567129627</v>
      </c>
      <c r="R3753" s="15">
        <f t="shared" si="223"/>
        <v>42462.993900462956</v>
      </c>
    </row>
    <row r="3754" spans="1:19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8272</v>
      </c>
      <c r="O3754" t="s">
        <v>8314</v>
      </c>
      <c r="P3754">
        <f t="shared" si="224"/>
        <v>37.67</v>
      </c>
      <c r="Q3754" s="15">
        <f t="shared" si="222"/>
        <v>42619.802488425921</v>
      </c>
      <c r="R3754" s="15">
        <f t="shared" si="223"/>
        <v>42659.875</v>
      </c>
      <c r="S3754">
        <f>YEAR(Q3754)</f>
        <v>2016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8272</v>
      </c>
      <c r="O3755" t="s">
        <v>8314</v>
      </c>
      <c r="P3755">
        <f t="shared" si="224"/>
        <v>172.23</v>
      </c>
      <c r="Q3755" s="15">
        <f t="shared" si="222"/>
        <v>42128.824074074073</v>
      </c>
      <c r="R3755" s="15">
        <f t="shared" si="223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8272</v>
      </c>
      <c r="O3756" t="s">
        <v>8314</v>
      </c>
      <c r="P3756">
        <f t="shared" si="224"/>
        <v>111.11</v>
      </c>
      <c r="Q3756" s="15">
        <f t="shared" si="222"/>
        <v>41808.881215277775</v>
      </c>
      <c r="R3756" s="15">
        <f t="shared" si="223"/>
        <v>41846.207638888889</v>
      </c>
    </row>
    <row r="3757" spans="1:19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8272</v>
      </c>
      <c r="O3757" t="s">
        <v>8314</v>
      </c>
      <c r="P3757">
        <f t="shared" si="224"/>
        <v>25.46</v>
      </c>
      <c r="Q3757" s="15">
        <f t="shared" si="222"/>
        <v>42445.866979166662</v>
      </c>
      <c r="R3757" s="15">
        <f t="shared" si="223"/>
        <v>42475.866979166662</v>
      </c>
      <c r="S3757">
        <f>YEAR(Q3757)</f>
        <v>2016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8272</v>
      </c>
      <c r="O3758" t="s">
        <v>8314</v>
      </c>
      <c r="P3758">
        <f t="shared" si="224"/>
        <v>267.64999999999998</v>
      </c>
      <c r="Q3758" s="15">
        <f t="shared" si="222"/>
        <v>41771.814791666664</v>
      </c>
      <c r="R3758" s="15">
        <f t="shared" si="223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8272</v>
      </c>
      <c r="O3759" t="s">
        <v>8314</v>
      </c>
      <c r="P3759">
        <f t="shared" si="224"/>
        <v>75.959999999999994</v>
      </c>
      <c r="Q3759" s="15">
        <f t="shared" si="222"/>
        <v>41954.850868055553</v>
      </c>
      <c r="R3759" s="15">
        <f t="shared" si="223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8272</v>
      </c>
      <c r="O3760" t="s">
        <v>8314</v>
      </c>
      <c r="P3760">
        <f t="shared" si="224"/>
        <v>59.04</v>
      </c>
      <c r="Q3760" s="15">
        <f t="shared" si="222"/>
        <v>41747.471504629626</v>
      </c>
      <c r="R3760" s="15">
        <f t="shared" si="223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8272</v>
      </c>
      <c r="O3761" t="s">
        <v>8314</v>
      </c>
      <c r="P3761">
        <f t="shared" si="224"/>
        <v>50.11</v>
      </c>
      <c r="Q3761" s="15">
        <f t="shared" si="222"/>
        <v>42182.108252314814</v>
      </c>
      <c r="R3761" s="15">
        <f t="shared" si="223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8272</v>
      </c>
      <c r="O3762" t="s">
        <v>8314</v>
      </c>
      <c r="P3762">
        <f t="shared" si="224"/>
        <v>55.5</v>
      </c>
      <c r="Q3762" s="15">
        <f t="shared" si="222"/>
        <v>41739.525300925925</v>
      </c>
      <c r="R3762" s="15">
        <f t="shared" si="223"/>
        <v>41764.525300925925</v>
      </c>
    </row>
    <row r="3763" spans="1:19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8272</v>
      </c>
      <c r="O3763" t="s">
        <v>8314</v>
      </c>
      <c r="P3763">
        <f t="shared" si="224"/>
        <v>166.67</v>
      </c>
      <c r="Q3763" s="15">
        <f t="shared" si="222"/>
        <v>42173.466863425929</v>
      </c>
      <c r="R3763" s="15">
        <f t="shared" si="223"/>
        <v>42226.958333333328</v>
      </c>
      <c r="S3763">
        <f t="shared" ref="S3763:S3764" si="225">YEAR(Q3763)</f>
        <v>2015</v>
      </c>
    </row>
    <row r="3764" spans="1:19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8272</v>
      </c>
      <c r="O3764" t="s">
        <v>8314</v>
      </c>
      <c r="P3764">
        <f t="shared" si="224"/>
        <v>47.43</v>
      </c>
      <c r="Q3764" s="15">
        <f t="shared" si="222"/>
        <v>42193.813530092593</v>
      </c>
      <c r="R3764" s="15">
        <f t="shared" si="223"/>
        <v>42218.813530092593</v>
      </c>
      <c r="S3764">
        <f t="shared" si="225"/>
        <v>2015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8272</v>
      </c>
      <c r="O3765" t="s">
        <v>8314</v>
      </c>
      <c r="P3765">
        <f t="shared" si="224"/>
        <v>64.94</v>
      </c>
      <c r="Q3765" s="15">
        <f t="shared" si="222"/>
        <v>42065.750300925924</v>
      </c>
      <c r="R3765" s="15">
        <f t="shared" si="223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8272</v>
      </c>
      <c r="O3766" t="s">
        <v>8314</v>
      </c>
      <c r="P3766">
        <f t="shared" si="224"/>
        <v>55.56</v>
      </c>
      <c r="Q3766" s="15">
        <f t="shared" si="222"/>
        <v>42499.842962962968</v>
      </c>
      <c r="R3766" s="15">
        <f t="shared" si="223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8272</v>
      </c>
      <c r="O3767" t="s">
        <v>8314</v>
      </c>
      <c r="P3767">
        <f t="shared" si="224"/>
        <v>74.22</v>
      </c>
      <c r="Q3767" s="15">
        <f t="shared" si="222"/>
        <v>41820.776412037041</v>
      </c>
      <c r="R3767" s="15">
        <f t="shared" si="223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8272</v>
      </c>
      <c r="O3768" t="s">
        <v>8314</v>
      </c>
      <c r="P3768">
        <f t="shared" si="224"/>
        <v>106.93</v>
      </c>
      <c r="Q3768" s="15">
        <f t="shared" si="222"/>
        <v>41788.167187500003</v>
      </c>
      <c r="R3768" s="15">
        <f t="shared" si="223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8272</v>
      </c>
      <c r="O3769" t="s">
        <v>8314</v>
      </c>
      <c r="P3769">
        <f t="shared" si="224"/>
        <v>41.7</v>
      </c>
      <c r="Q3769" s="15">
        <f t="shared" si="222"/>
        <v>42050.019641203704</v>
      </c>
      <c r="R3769" s="15">
        <f t="shared" si="223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8272</v>
      </c>
      <c r="O3770" t="s">
        <v>8314</v>
      </c>
      <c r="P3770">
        <f t="shared" si="224"/>
        <v>74.239999999999995</v>
      </c>
      <c r="Q3770" s="15">
        <f t="shared" si="222"/>
        <v>41772.727893518517</v>
      </c>
      <c r="R3770" s="15">
        <f t="shared" si="223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8272</v>
      </c>
      <c r="O3771" t="s">
        <v>8314</v>
      </c>
      <c r="P3771">
        <f t="shared" si="224"/>
        <v>73.33</v>
      </c>
      <c r="Q3771" s="15">
        <f t="shared" si="222"/>
        <v>42445.598136574074</v>
      </c>
      <c r="R3771" s="15">
        <f t="shared" si="223"/>
        <v>42475.598136574074</v>
      </c>
    </row>
    <row r="3772" spans="1:19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8272</v>
      </c>
      <c r="O3772" t="s">
        <v>8314</v>
      </c>
      <c r="P3772">
        <f t="shared" si="224"/>
        <v>100</v>
      </c>
      <c r="Q3772" s="15">
        <f t="shared" si="222"/>
        <v>42138.930671296301</v>
      </c>
      <c r="R3772" s="15">
        <f t="shared" si="223"/>
        <v>42168.930671296301</v>
      </c>
      <c r="S3772">
        <f>YEAR(Q3772)</f>
        <v>2015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8272</v>
      </c>
      <c r="O3773" t="s">
        <v>8314</v>
      </c>
      <c r="P3773">
        <f t="shared" si="224"/>
        <v>38.42</v>
      </c>
      <c r="Q3773" s="15">
        <f t="shared" si="222"/>
        <v>42493.857083333336</v>
      </c>
      <c r="R3773" s="15">
        <f t="shared" si="223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8272</v>
      </c>
      <c r="O3774" t="s">
        <v>8314</v>
      </c>
      <c r="P3774">
        <f t="shared" si="224"/>
        <v>166.97</v>
      </c>
      <c r="Q3774" s="15">
        <f t="shared" si="222"/>
        <v>42682.616967592592</v>
      </c>
      <c r="R3774" s="15">
        <f t="shared" si="223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8272</v>
      </c>
      <c r="O3775" t="s">
        <v>8314</v>
      </c>
      <c r="P3775">
        <f t="shared" si="224"/>
        <v>94.91</v>
      </c>
      <c r="Q3775" s="15">
        <f t="shared" si="222"/>
        <v>42656.005173611105</v>
      </c>
      <c r="R3775" s="15">
        <f t="shared" si="223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8272</v>
      </c>
      <c r="O3776" t="s">
        <v>8314</v>
      </c>
      <c r="P3776">
        <f t="shared" si="224"/>
        <v>100</v>
      </c>
      <c r="Q3776" s="15">
        <f t="shared" si="222"/>
        <v>42087.792303240742</v>
      </c>
      <c r="R3776" s="15">
        <f t="shared" si="223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8272</v>
      </c>
      <c r="O3777" t="s">
        <v>8314</v>
      </c>
      <c r="P3777">
        <f t="shared" si="224"/>
        <v>143.21</v>
      </c>
      <c r="Q3777" s="15">
        <f t="shared" si="222"/>
        <v>42075.942627314813</v>
      </c>
      <c r="R3777" s="15">
        <f t="shared" si="223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8272</v>
      </c>
      <c r="O3778" t="s">
        <v>8314</v>
      </c>
      <c r="P3778">
        <f t="shared" si="224"/>
        <v>90.82</v>
      </c>
      <c r="Q3778" s="15">
        <f t="shared" ref="Q3778:Q3841" si="226">(((J3778/60)/60)/24+(DATE(1970,1,1)))</f>
        <v>41814.367800925924</v>
      </c>
      <c r="R3778" s="15">
        <f t="shared" ref="R3778:R3841" si="227">(((I3778/60)/60)/24)+DATE(1970,1,1)</f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8272</v>
      </c>
      <c r="O3779" t="s">
        <v>8314</v>
      </c>
      <c r="P3779">
        <f t="shared" ref="P3779:P3842" si="228">IFERROR(ROUND(E3779/L3779,2),0)</f>
        <v>48.54</v>
      </c>
      <c r="Q3779" s="15">
        <f t="shared" si="226"/>
        <v>41887.111354166671</v>
      </c>
      <c r="R3779" s="15">
        <f t="shared" si="227"/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8272</v>
      </c>
      <c r="O3780" t="s">
        <v>8314</v>
      </c>
      <c r="P3780">
        <f t="shared" si="228"/>
        <v>70.03</v>
      </c>
      <c r="Q3780" s="15">
        <f t="shared" si="226"/>
        <v>41989.819212962961</v>
      </c>
      <c r="R3780" s="15">
        <f t="shared" si="227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8272</v>
      </c>
      <c r="O3781" t="s">
        <v>8314</v>
      </c>
      <c r="P3781">
        <f t="shared" si="228"/>
        <v>135.63</v>
      </c>
      <c r="Q3781" s="15">
        <f t="shared" si="226"/>
        <v>42425.735416666663</v>
      </c>
      <c r="R3781" s="15">
        <f t="shared" si="227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8272</v>
      </c>
      <c r="O3782" t="s">
        <v>8314</v>
      </c>
      <c r="P3782">
        <f t="shared" si="228"/>
        <v>100</v>
      </c>
      <c r="Q3782" s="15">
        <f t="shared" si="226"/>
        <v>42166.219733796301</v>
      </c>
      <c r="R3782" s="15">
        <f t="shared" si="227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8272</v>
      </c>
      <c r="O3783" t="s">
        <v>8314</v>
      </c>
      <c r="P3783">
        <f t="shared" si="228"/>
        <v>94.9</v>
      </c>
      <c r="Q3783" s="15">
        <f t="shared" si="226"/>
        <v>41865.882928240739</v>
      </c>
      <c r="R3783" s="15">
        <f t="shared" si="227"/>
        <v>41890.882928240739</v>
      </c>
    </row>
    <row r="3784" spans="1:19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8272</v>
      </c>
      <c r="O3784" t="s">
        <v>8314</v>
      </c>
      <c r="P3784">
        <f t="shared" si="228"/>
        <v>75.37</v>
      </c>
      <c r="Q3784" s="15">
        <f t="shared" si="226"/>
        <v>42546.862233796302</v>
      </c>
      <c r="R3784" s="15">
        <f t="shared" si="227"/>
        <v>42575.958333333328</v>
      </c>
      <c r="S3784">
        <f>YEAR(Q3784)</f>
        <v>2016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8272</v>
      </c>
      <c r="O3785" t="s">
        <v>8314</v>
      </c>
      <c r="P3785">
        <f t="shared" si="228"/>
        <v>64.459999999999994</v>
      </c>
      <c r="Q3785" s="15">
        <f t="shared" si="226"/>
        <v>42420.140277777777</v>
      </c>
      <c r="R3785" s="15">
        <f t="shared" si="227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8272</v>
      </c>
      <c r="O3786" t="s">
        <v>8314</v>
      </c>
      <c r="P3786">
        <f t="shared" si="228"/>
        <v>115</v>
      </c>
      <c r="Q3786" s="15">
        <f t="shared" si="226"/>
        <v>42531.980694444443</v>
      </c>
      <c r="R3786" s="15">
        <f t="shared" si="227"/>
        <v>42561.980694444443</v>
      </c>
    </row>
    <row r="3787" spans="1:19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8272</v>
      </c>
      <c r="O3787" t="s">
        <v>8314</v>
      </c>
      <c r="P3787">
        <f t="shared" si="228"/>
        <v>100.5</v>
      </c>
      <c r="Q3787" s="15">
        <f t="shared" si="226"/>
        <v>42548.63853009259</v>
      </c>
      <c r="R3787" s="15">
        <f t="shared" si="227"/>
        <v>42584.418749999997</v>
      </c>
      <c r="S3787">
        <f>YEAR(Q3787)</f>
        <v>2016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8272</v>
      </c>
      <c r="O3788" t="s">
        <v>8314</v>
      </c>
      <c r="P3788">
        <f t="shared" si="228"/>
        <v>93.77</v>
      </c>
      <c r="Q3788" s="15">
        <f t="shared" si="226"/>
        <v>42487.037905092591</v>
      </c>
      <c r="R3788" s="15">
        <f t="shared" si="227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8272</v>
      </c>
      <c r="O3789" t="s">
        <v>8314</v>
      </c>
      <c r="P3789">
        <f t="shared" si="228"/>
        <v>35.1</v>
      </c>
      <c r="Q3789" s="15">
        <f t="shared" si="226"/>
        <v>42167.534791666665</v>
      </c>
      <c r="R3789" s="15">
        <f t="shared" si="227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8272</v>
      </c>
      <c r="O3790" t="s">
        <v>8314</v>
      </c>
      <c r="P3790">
        <f t="shared" si="228"/>
        <v>500</v>
      </c>
      <c r="Q3790" s="15">
        <f t="shared" si="226"/>
        <v>42333.695821759262</v>
      </c>
      <c r="R3790" s="15">
        <f t="shared" si="227"/>
        <v>42361.679166666669</v>
      </c>
    </row>
    <row r="3791" spans="1:19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8272</v>
      </c>
      <c r="O3791" t="s">
        <v>8314</v>
      </c>
      <c r="P3791">
        <f t="shared" si="228"/>
        <v>29</v>
      </c>
      <c r="Q3791" s="15">
        <f t="shared" si="226"/>
        <v>42138.798819444448</v>
      </c>
      <c r="R3791" s="15">
        <f t="shared" si="227"/>
        <v>42170.798819444448</v>
      </c>
      <c r="S3791">
        <f>YEAR(Q3791)</f>
        <v>2015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8272</v>
      </c>
      <c r="O3792" t="s">
        <v>8314</v>
      </c>
      <c r="P3792">
        <f t="shared" si="228"/>
        <v>0</v>
      </c>
      <c r="Q3792" s="15">
        <f t="shared" si="226"/>
        <v>42666.666932870372</v>
      </c>
      <c r="R3792" s="15">
        <f t="shared" si="227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8272</v>
      </c>
      <c r="O3793" t="s">
        <v>8314</v>
      </c>
      <c r="P3793">
        <f t="shared" si="228"/>
        <v>0</v>
      </c>
      <c r="Q3793" s="15">
        <f t="shared" si="226"/>
        <v>41766.692037037035</v>
      </c>
      <c r="R3793" s="15">
        <f t="shared" si="227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8272</v>
      </c>
      <c r="O3794" t="s">
        <v>8314</v>
      </c>
      <c r="P3794">
        <f t="shared" si="228"/>
        <v>17.5</v>
      </c>
      <c r="Q3794" s="15">
        <f t="shared" si="226"/>
        <v>42170.447013888886</v>
      </c>
      <c r="R3794" s="15">
        <f t="shared" si="227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8272</v>
      </c>
      <c r="O3795" t="s">
        <v>8314</v>
      </c>
      <c r="P3795">
        <f t="shared" si="228"/>
        <v>174</v>
      </c>
      <c r="Q3795" s="15">
        <f t="shared" si="226"/>
        <v>41968.938993055555</v>
      </c>
      <c r="R3795" s="15">
        <f t="shared" si="227"/>
        <v>41989.938993055555</v>
      </c>
    </row>
    <row r="3796" spans="1:19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8272</v>
      </c>
      <c r="O3796" t="s">
        <v>8314</v>
      </c>
      <c r="P3796">
        <f t="shared" si="228"/>
        <v>50</v>
      </c>
      <c r="Q3796" s="15">
        <f t="shared" si="226"/>
        <v>42132.58048611111</v>
      </c>
      <c r="R3796" s="15">
        <f t="shared" si="227"/>
        <v>42162.58048611111</v>
      </c>
      <c r="S3796">
        <f t="shared" ref="S3796:S3797" si="229">YEAR(Q3796)</f>
        <v>2015</v>
      </c>
    </row>
    <row r="3797" spans="1:19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8272</v>
      </c>
      <c r="O3797" t="s">
        <v>8314</v>
      </c>
      <c r="P3797">
        <f t="shared" si="228"/>
        <v>5</v>
      </c>
      <c r="Q3797" s="15">
        <f t="shared" si="226"/>
        <v>42201.436226851853</v>
      </c>
      <c r="R3797" s="15">
        <f t="shared" si="227"/>
        <v>42244.9375</v>
      </c>
      <c r="S3797">
        <f t="shared" si="229"/>
        <v>2015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8272</v>
      </c>
      <c r="O3798" t="s">
        <v>8314</v>
      </c>
      <c r="P3798">
        <f t="shared" si="228"/>
        <v>1</v>
      </c>
      <c r="Q3798" s="15">
        <f t="shared" si="226"/>
        <v>42689.029583333337</v>
      </c>
      <c r="R3798" s="15">
        <f t="shared" si="227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8272</v>
      </c>
      <c r="O3799" t="s">
        <v>8314</v>
      </c>
      <c r="P3799">
        <f t="shared" si="228"/>
        <v>145.41</v>
      </c>
      <c r="Q3799" s="15">
        <f t="shared" si="226"/>
        <v>42084.881539351853</v>
      </c>
      <c r="R3799" s="15">
        <f t="shared" si="227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8272</v>
      </c>
      <c r="O3800" t="s">
        <v>8314</v>
      </c>
      <c r="P3800">
        <f t="shared" si="228"/>
        <v>205</v>
      </c>
      <c r="Q3800" s="15">
        <f t="shared" si="226"/>
        <v>41831.722777777781</v>
      </c>
      <c r="R3800" s="15">
        <f t="shared" si="227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8272</v>
      </c>
      <c r="O3801" t="s">
        <v>8314</v>
      </c>
      <c r="P3801">
        <f t="shared" si="228"/>
        <v>100.5</v>
      </c>
      <c r="Q3801" s="15">
        <f t="shared" si="226"/>
        <v>42410.93105324074</v>
      </c>
      <c r="R3801" s="15">
        <f t="shared" si="227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8272</v>
      </c>
      <c r="O3802" t="s">
        <v>8314</v>
      </c>
      <c r="P3802">
        <f t="shared" si="228"/>
        <v>55.06</v>
      </c>
      <c r="Q3802" s="15">
        <f t="shared" si="226"/>
        <v>41982.737071759257</v>
      </c>
      <c r="R3802" s="15">
        <f t="shared" si="227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8272</v>
      </c>
      <c r="O3803" t="s">
        <v>8314</v>
      </c>
      <c r="P3803">
        <f t="shared" si="228"/>
        <v>47.33</v>
      </c>
      <c r="Q3803" s="15">
        <f t="shared" si="226"/>
        <v>41975.676111111112</v>
      </c>
      <c r="R3803" s="15">
        <f t="shared" si="227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8272</v>
      </c>
      <c r="O3804" t="s">
        <v>8314</v>
      </c>
      <c r="P3804">
        <f t="shared" si="228"/>
        <v>0</v>
      </c>
      <c r="Q3804" s="15">
        <f t="shared" si="226"/>
        <v>42269.126226851848</v>
      </c>
      <c r="R3804" s="15">
        <f t="shared" si="227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8272</v>
      </c>
      <c r="O3805" t="s">
        <v>8314</v>
      </c>
      <c r="P3805">
        <f t="shared" si="228"/>
        <v>58.95</v>
      </c>
      <c r="Q3805" s="15">
        <f t="shared" si="226"/>
        <v>42403.971851851849</v>
      </c>
      <c r="R3805" s="15">
        <f t="shared" si="227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8272</v>
      </c>
      <c r="O3806" t="s">
        <v>8314</v>
      </c>
      <c r="P3806">
        <f t="shared" si="228"/>
        <v>0</v>
      </c>
      <c r="Q3806" s="15">
        <f t="shared" si="226"/>
        <v>42527.00953703704</v>
      </c>
      <c r="R3806" s="15">
        <f t="shared" si="227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8272</v>
      </c>
      <c r="O3807" t="s">
        <v>8314</v>
      </c>
      <c r="P3807">
        <f t="shared" si="228"/>
        <v>1.5</v>
      </c>
      <c r="Q3807" s="15">
        <f t="shared" si="226"/>
        <v>41849.887037037035</v>
      </c>
      <c r="R3807" s="15">
        <f t="shared" si="227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8272</v>
      </c>
      <c r="O3808" t="s">
        <v>8314</v>
      </c>
      <c r="P3808">
        <f t="shared" si="228"/>
        <v>5</v>
      </c>
      <c r="Q3808" s="15">
        <f t="shared" si="226"/>
        <v>41799.259039351848</v>
      </c>
      <c r="R3808" s="15">
        <f t="shared" si="227"/>
        <v>41819.259039351848</v>
      </c>
    </row>
    <row r="3809" spans="1:18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8272</v>
      </c>
      <c r="O3809" t="s">
        <v>8314</v>
      </c>
      <c r="P3809">
        <f t="shared" si="228"/>
        <v>50.56</v>
      </c>
      <c r="Q3809" s="15">
        <f t="shared" si="226"/>
        <v>42090.909016203703</v>
      </c>
      <c r="R3809" s="15">
        <f t="shared" si="227"/>
        <v>42097.909016203703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8272</v>
      </c>
      <c r="O3810" t="s">
        <v>8273</v>
      </c>
      <c r="P3810">
        <f t="shared" si="228"/>
        <v>41.67</v>
      </c>
      <c r="Q3810" s="15">
        <f t="shared" si="226"/>
        <v>42059.453923611116</v>
      </c>
      <c r="R3810" s="15">
        <f t="shared" si="227"/>
        <v>42119.412256944444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8272</v>
      </c>
      <c r="O3811" t="s">
        <v>8273</v>
      </c>
      <c r="P3811">
        <f t="shared" si="228"/>
        <v>53.29</v>
      </c>
      <c r="Q3811" s="15">
        <f t="shared" si="226"/>
        <v>41800.526701388888</v>
      </c>
      <c r="R3811" s="15">
        <f t="shared" si="227"/>
        <v>41850.958333333336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8272</v>
      </c>
      <c r="O3812" t="s">
        <v>8273</v>
      </c>
      <c r="P3812">
        <f t="shared" si="228"/>
        <v>70.23</v>
      </c>
      <c r="Q3812" s="15">
        <f t="shared" si="226"/>
        <v>42054.849050925928</v>
      </c>
      <c r="R3812" s="15">
        <f t="shared" si="227"/>
        <v>42084.807384259257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8272</v>
      </c>
      <c r="O3813" t="s">
        <v>8273</v>
      </c>
      <c r="P3813">
        <f t="shared" si="228"/>
        <v>43.42</v>
      </c>
      <c r="Q3813" s="15">
        <f t="shared" si="226"/>
        <v>42487.62700231481</v>
      </c>
      <c r="R3813" s="15">
        <f t="shared" si="227"/>
        <v>42521.458333333328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8272</v>
      </c>
      <c r="O3814" t="s">
        <v>8273</v>
      </c>
      <c r="P3814">
        <f t="shared" si="228"/>
        <v>199.18</v>
      </c>
      <c r="Q3814" s="15">
        <f t="shared" si="226"/>
        <v>42109.751250000001</v>
      </c>
      <c r="R3814" s="15">
        <f t="shared" si="227"/>
        <v>42156.165972222225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8272</v>
      </c>
      <c r="O3815" t="s">
        <v>8273</v>
      </c>
      <c r="P3815">
        <f t="shared" si="228"/>
        <v>78.52</v>
      </c>
      <c r="Q3815" s="15">
        <f t="shared" si="226"/>
        <v>42497.275706018518</v>
      </c>
      <c r="R3815" s="15">
        <f t="shared" si="227"/>
        <v>42535.904861111107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8272</v>
      </c>
      <c r="O3816" t="s">
        <v>8273</v>
      </c>
      <c r="P3816">
        <f t="shared" si="228"/>
        <v>61.82</v>
      </c>
      <c r="Q3816" s="15">
        <f t="shared" si="226"/>
        <v>42058.904074074075</v>
      </c>
      <c r="R3816" s="15">
        <f t="shared" si="227"/>
        <v>42095.165972222225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8272</v>
      </c>
      <c r="O3817" t="s">
        <v>8273</v>
      </c>
      <c r="P3817">
        <f t="shared" si="228"/>
        <v>50</v>
      </c>
      <c r="Q3817" s="15">
        <f t="shared" si="226"/>
        <v>42207.259918981479</v>
      </c>
      <c r="R3817" s="15">
        <f t="shared" si="227"/>
        <v>42236.958333333328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8272</v>
      </c>
      <c r="O3818" t="s">
        <v>8273</v>
      </c>
      <c r="P3818">
        <f t="shared" si="228"/>
        <v>48.34</v>
      </c>
      <c r="Q3818" s="15">
        <f t="shared" si="226"/>
        <v>41807.690081018518</v>
      </c>
      <c r="R3818" s="15">
        <f t="shared" si="227"/>
        <v>41837.690081018518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8272</v>
      </c>
      <c r="O3819" t="s">
        <v>8273</v>
      </c>
      <c r="P3819">
        <f t="shared" si="228"/>
        <v>107.25</v>
      </c>
      <c r="Q3819" s="15">
        <f t="shared" si="226"/>
        <v>42284.69694444444</v>
      </c>
      <c r="R3819" s="15">
        <f t="shared" si="227"/>
        <v>42301.165972222225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8272</v>
      </c>
      <c r="O3820" t="s">
        <v>8273</v>
      </c>
      <c r="P3820">
        <f t="shared" si="228"/>
        <v>57</v>
      </c>
      <c r="Q3820" s="15">
        <f t="shared" si="226"/>
        <v>42045.84238425926</v>
      </c>
      <c r="R3820" s="15">
        <f t="shared" si="227"/>
        <v>42075.800717592589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8272</v>
      </c>
      <c r="O3821" t="s">
        <v>8273</v>
      </c>
      <c r="P3821">
        <f t="shared" si="228"/>
        <v>40.92</v>
      </c>
      <c r="Q3821" s="15">
        <f t="shared" si="226"/>
        <v>42184.209537037037</v>
      </c>
      <c r="R3821" s="15">
        <f t="shared" si="227"/>
        <v>42202.876388888893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8272</v>
      </c>
      <c r="O3822" t="s">
        <v>8273</v>
      </c>
      <c r="P3822">
        <f t="shared" si="228"/>
        <v>21.5</v>
      </c>
      <c r="Q3822" s="15">
        <f t="shared" si="226"/>
        <v>42160.651817129634</v>
      </c>
      <c r="R3822" s="15">
        <f t="shared" si="227"/>
        <v>42190.651817129634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8272</v>
      </c>
      <c r="O3823" t="s">
        <v>8273</v>
      </c>
      <c r="P3823">
        <f t="shared" si="228"/>
        <v>79.540000000000006</v>
      </c>
      <c r="Q3823" s="15">
        <f t="shared" si="226"/>
        <v>42341.180636574078</v>
      </c>
      <c r="R3823" s="15">
        <f t="shared" si="227"/>
        <v>42373.180636574078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8272</v>
      </c>
      <c r="O3824" t="s">
        <v>8273</v>
      </c>
      <c r="P3824">
        <f t="shared" si="228"/>
        <v>72.38</v>
      </c>
      <c r="Q3824" s="15">
        <f t="shared" si="226"/>
        <v>42329.838159722218</v>
      </c>
      <c r="R3824" s="15">
        <f t="shared" si="227"/>
        <v>42388.957638888889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8272</v>
      </c>
      <c r="O3825" t="s">
        <v>8273</v>
      </c>
      <c r="P3825">
        <f t="shared" si="228"/>
        <v>64.63</v>
      </c>
      <c r="Q3825" s="15">
        <f t="shared" si="226"/>
        <v>42170.910231481481</v>
      </c>
      <c r="R3825" s="15">
        <f t="shared" si="227"/>
        <v>42205.165972222225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8272</v>
      </c>
      <c r="O3826" t="s">
        <v>8273</v>
      </c>
      <c r="P3826">
        <f t="shared" si="228"/>
        <v>38.57</v>
      </c>
      <c r="Q3826" s="15">
        <f t="shared" si="226"/>
        <v>42571.626192129625</v>
      </c>
      <c r="R3826" s="15">
        <f t="shared" si="227"/>
        <v>42583.570138888885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8272</v>
      </c>
      <c r="O3827" t="s">
        <v>8273</v>
      </c>
      <c r="P3827">
        <f t="shared" si="228"/>
        <v>107.57</v>
      </c>
      <c r="Q3827" s="15">
        <f t="shared" si="226"/>
        <v>42151.069606481484</v>
      </c>
      <c r="R3827" s="15">
        <f t="shared" si="227"/>
        <v>42172.069606481484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8272</v>
      </c>
      <c r="O3828" t="s">
        <v>8273</v>
      </c>
      <c r="P3828">
        <f t="shared" si="228"/>
        <v>27.5</v>
      </c>
      <c r="Q3828" s="15">
        <f t="shared" si="226"/>
        <v>42101.423541666663</v>
      </c>
      <c r="R3828" s="15">
        <f t="shared" si="227"/>
        <v>42131.423541666663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8272</v>
      </c>
      <c r="O3829" t="s">
        <v>8273</v>
      </c>
      <c r="P3829">
        <f t="shared" si="228"/>
        <v>70.459999999999994</v>
      </c>
      <c r="Q3829" s="15">
        <f t="shared" si="226"/>
        <v>42034.928252314814</v>
      </c>
      <c r="R3829" s="15">
        <f t="shared" si="227"/>
        <v>42090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8272</v>
      </c>
      <c r="O3830" t="s">
        <v>8273</v>
      </c>
      <c r="P3830">
        <f t="shared" si="228"/>
        <v>178.57</v>
      </c>
      <c r="Q3830" s="15">
        <f t="shared" si="226"/>
        <v>41944.527627314819</v>
      </c>
      <c r="R3830" s="15">
        <f t="shared" si="227"/>
        <v>42004.569293981483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8272</v>
      </c>
      <c r="O3831" t="s">
        <v>8273</v>
      </c>
      <c r="P3831">
        <f t="shared" si="228"/>
        <v>62.63</v>
      </c>
      <c r="Q3831" s="15">
        <f t="shared" si="226"/>
        <v>42593.865405092598</v>
      </c>
      <c r="R3831" s="15">
        <f t="shared" si="227"/>
        <v>42613.865405092598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8272</v>
      </c>
      <c r="O3832" t="s">
        <v>8273</v>
      </c>
      <c r="P3832">
        <f t="shared" si="228"/>
        <v>75</v>
      </c>
      <c r="Q3832" s="15">
        <f t="shared" si="226"/>
        <v>42503.740868055553</v>
      </c>
      <c r="R3832" s="15">
        <f t="shared" si="227"/>
        <v>42517.740868055553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8272</v>
      </c>
      <c r="O3833" t="s">
        <v>8273</v>
      </c>
      <c r="P3833">
        <f t="shared" si="228"/>
        <v>58.9</v>
      </c>
      <c r="Q3833" s="15">
        <f t="shared" si="226"/>
        <v>41927.848900462966</v>
      </c>
      <c r="R3833" s="15">
        <f t="shared" si="227"/>
        <v>41948.890567129631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8272</v>
      </c>
      <c r="O3834" t="s">
        <v>8273</v>
      </c>
      <c r="P3834">
        <f t="shared" si="228"/>
        <v>139.56</v>
      </c>
      <c r="Q3834" s="15">
        <f t="shared" si="226"/>
        <v>42375.114988425921</v>
      </c>
      <c r="R3834" s="15">
        <f t="shared" si="227"/>
        <v>42420.114988425921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8272</v>
      </c>
      <c r="O3835" t="s">
        <v>8273</v>
      </c>
      <c r="P3835">
        <f t="shared" si="228"/>
        <v>70</v>
      </c>
      <c r="Q3835" s="15">
        <f t="shared" si="226"/>
        <v>41963.872361111105</v>
      </c>
      <c r="R3835" s="15">
        <f t="shared" si="227"/>
        <v>41974.797916666663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8272</v>
      </c>
      <c r="O3836" t="s">
        <v>8273</v>
      </c>
      <c r="P3836">
        <f t="shared" si="228"/>
        <v>57.39</v>
      </c>
      <c r="Q3836" s="15">
        <f t="shared" si="226"/>
        <v>42143.445219907408</v>
      </c>
      <c r="R3836" s="15">
        <f t="shared" si="227"/>
        <v>42173.445219907408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8272</v>
      </c>
      <c r="O3837" t="s">
        <v>8273</v>
      </c>
      <c r="P3837">
        <f t="shared" si="228"/>
        <v>40</v>
      </c>
      <c r="Q3837" s="15">
        <f t="shared" si="226"/>
        <v>42460.94222222222</v>
      </c>
      <c r="R3837" s="15">
        <f t="shared" si="227"/>
        <v>42481.94222222222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8272</v>
      </c>
      <c r="O3838" t="s">
        <v>8273</v>
      </c>
      <c r="P3838">
        <f t="shared" si="228"/>
        <v>64.290000000000006</v>
      </c>
      <c r="Q3838" s="15">
        <f t="shared" si="226"/>
        <v>42553.926527777774</v>
      </c>
      <c r="R3838" s="15">
        <f t="shared" si="227"/>
        <v>42585.172916666663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8272</v>
      </c>
      <c r="O3839" t="s">
        <v>8273</v>
      </c>
      <c r="P3839">
        <f t="shared" si="228"/>
        <v>120.12</v>
      </c>
      <c r="Q3839" s="15">
        <f t="shared" si="226"/>
        <v>42152.765717592592</v>
      </c>
      <c r="R3839" s="15">
        <f t="shared" si="227"/>
        <v>42188.765717592592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8272</v>
      </c>
      <c r="O3840" t="s">
        <v>8273</v>
      </c>
      <c r="P3840">
        <f t="shared" si="228"/>
        <v>1008.24</v>
      </c>
      <c r="Q3840" s="15">
        <f t="shared" si="226"/>
        <v>42116.710752314815</v>
      </c>
      <c r="R3840" s="15">
        <f t="shared" si="227"/>
        <v>42146.710752314815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8272</v>
      </c>
      <c r="O3841" t="s">
        <v>8273</v>
      </c>
      <c r="P3841">
        <f t="shared" si="228"/>
        <v>63.28</v>
      </c>
      <c r="Q3841" s="15">
        <f t="shared" si="226"/>
        <v>42155.142638888887</v>
      </c>
      <c r="R3841" s="15">
        <f t="shared" si="227"/>
        <v>42215.142638888887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8272</v>
      </c>
      <c r="O3842" t="s">
        <v>8273</v>
      </c>
      <c r="P3842">
        <f t="shared" si="228"/>
        <v>21.67</v>
      </c>
      <c r="Q3842" s="15">
        <f t="shared" ref="Q3842:Q3905" si="230">(((J3842/60)/60)/24+(DATE(1970,1,1)))</f>
        <v>42432.701724537037</v>
      </c>
      <c r="R3842" s="15">
        <f t="shared" ref="R3842:R3905" si="231">(((I3842/60)/60)/24)+DATE(1970,1,1)</f>
        <v>42457.660057870366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8272</v>
      </c>
      <c r="O3843" t="s">
        <v>8273</v>
      </c>
      <c r="P3843">
        <f t="shared" ref="P3843:P3906" si="232">IFERROR(ROUND(E3843/L3843,2),0)</f>
        <v>25.65</v>
      </c>
      <c r="Q3843" s="15">
        <f t="shared" si="230"/>
        <v>41780.785729166666</v>
      </c>
      <c r="R3843" s="15">
        <f t="shared" si="231"/>
        <v>41840.785729166666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8272</v>
      </c>
      <c r="O3844" t="s">
        <v>8273</v>
      </c>
      <c r="P3844">
        <f t="shared" si="232"/>
        <v>47.7</v>
      </c>
      <c r="Q3844" s="15">
        <f t="shared" si="230"/>
        <v>41740.493657407409</v>
      </c>
      <c r="R3844" s="15">
        <f t="shared" si="231"/>
        <v>41770.493657407409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8272</v>
      </c>
      <c r="O3845" t="s">
        <v>8273</v>
      </c>
      <c r="P3845">
        <f t="shared" si="232"/>
        <v>56.05</v>
      </c>
      <c r="Q3845" s="15">
        <f t="shared" si="230"/>
        <v>41766.072500000002</v>
      </c>
      <c r="R3845" s="15">
        <f t="shared" si="231"/>
        <v>41791.072500000002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8272</v>
      </c>
      <c r="O3846" t="s">
        <v>8273</v>
      </c>
      <c r="P3846">
        <f t="shared" si="232"/>
        <v>81.319999999999993</v>
      </c>
      <c r="Q3846" s="15">
        <f t="shared" si="230"/>
        <v>41766.617291666669</v>
      </c>
      <c r="R3846" s="15">
        <f t="shared" si="231"/>
        <v>41793.290972222225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8272</v>
      </c>
      <c r="O3847" t="s">
        <v>8273</v>
      </c>
      <c r="P3847">
        <f t="shared" si="232"/>
        <v>70.17</v>
      </c>
      <c r="Q3847" s="15">
        <f t="shared" si="230"/>
        <v>42248.627013888887</v>
      </c>
      <c r="R3847" s="15">
        <f t="shared" si="231"/>
        <v>42278.627013888887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8272</v>
      </c>
      <c r="O3848" t="s">
        <v>8273</v>
      </c>
      <c r="P3848">
        <f t="shared" si="232"/>
        <v>23.63</v>
      </c>
      <c r="Q3848" s="15">
        <f t="shared" si="230"/>
        <v>41885.221550925926</v>
      </c>
      <c r="R3848" s="15">
        <f t="shared" si="231"/>
        <v>41916.290972222225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8272</v>
      </c>
      <c r="O3849" t="s">
        <v>8273</v>
      </c>
      <c r="P3849">
        <f t="shared" si="232"/>
        <v>188.56</v>
      </c>
      <c r="Q3849" s="15">
        <f t="shared" si="230"/>
        <v>42159.224432870367</v>
      </c>
      <c r="R3849" s="15">
        <f t="shared" si="231"/>
        <v>42204.224432870367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8272</v>
      </c>
      <c r="O3850" t="s">
        <v>8273</v>
      </c>
      <c r="P3850">
        <f t="shared" si="232"/>
        <v>49.51</v>
      </c>
      <c r="Q3850" s="15">
        <f t="shared" si="230"/>
        <v>42265.817002314812</v>
      </c>
      <c r="R3850" s="15">
        <f t="shared" si="231"/>
        <v>42295.817002314812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8272</v>
      </c>
      <c r="O3851" t="s">
        <v>8273</v>
      </c>
      <c r="P3851">
        <f t="shared" si="232"/>
        <v>75.459999999999994</v>
      </c>
      <c r="Q3851" s="15">
        <f t="shared" si="230"/>
        <v>42136.767175925925</v>
      </c>
      <c r="R3851" s="15">
        <f t="shared" si="231"/>
        <v>42166.767175925925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8272</v>
      </c>
      <c r="O3852" t="s">
        <v>8273</v>
      </c>
      <c r="P3852">
        <f t="shared" si="232"/>
        <v>9.5</v>
      </c>
      <c r="Q3852" s="15">
        <f t="shared" si="230"/>
        <v>41975.124340277776</v>
      </c>
      <c r="R3852" s="15">
        <f t="shared" si="231"/>
        <v>42005.124340277776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8272</v>
      </c>
      <c r="O3853" t="s">
        <v>8273</v>
      </c>
      <c r="P3853">
        <f t="shared" si="232"/>
        <v>35.5</v>
      </c>
      <c r="Q3853" s="15">
        <f t="shared" si="230"/>
        <v>42172.439571759256</v>
      </c>
      <c r="R3853" s="15">
        <f t="shared" si="231"/>
        <v>42202.439571759256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8272</v>
      </c>
      <c r="O3854" t="s">
        <v>8273</v>
      </c>
      <c r="P3854">
        <f t="shared" si="232"/>
        <v>10</v>
      </c>
      <c r="Q3854" s="15">
        <f t="shared" si="230"/>
        <v>42065.190694444449</v>
      </c>
      <c r="R3854" s="15">
        <f t="shared" si="231"/>
        <v>42090.149027777778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8272</v>
      </c>
      <c r="O3855" t="s">
        <v>8273</v>
      </c>
      <c r="P3855">
        <f t="shared" si="232"/>
        <v>13</v>
      </c>
      <c r="Q3855" s="15">
        <f t="shared" si="230"/>
        <v>41848.84002314815</v>
      </c>
      <c r="R3855" s="15">
        <f t="shared" si="231"/>
        <v>41883.84002314815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8272</v>
      </c>
      <c r="O3856" t="s">
        <v>8273</v>
      </c>
      <c r="P3856">
        <f t="shared" si="232"/>
        <v>89.4</v>
      </c>
      <c r="Q3856" s="15">
        <f t="shared" si="230"/>
        <v>42103.884930555556</v>
      </c>
      <c r="R3856" s="15">
        <f t="shared" si="231"/>
        <v>42133.884930555556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8272</v>
      </c>
      <c r="O3857" t="s">
        <v>8273</v>
      </c>
      <c r="P3857">
        <f t="shared" si="232"/>
        <v>25</v>
      </c>
      <c r="Q3857" s="15">
        <f t="shared" si="230"/>
        <v>42059.970729166671</v>
      </c>
      <c r="R3857" s="15">
        <f t="shared" si="231"/>
        <v>42089.929062499999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8272</v>
      </c>
      <c r="O3858" t="s">
        <v>8273</v>
      </c>
      <c r="P3858">
        <f t="shared" si="232"/>
        <v>1</v>
      </c>
      <c r="Q3858" s="15">
        <f t="shared" si="230"/>
        <v>42041.743090277778</v>
      </c>
      <c r="R3858" s="15">
        <f t="shared" si="231"/>
        <v>42071.701423611114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8272</v>
      </c>
      <c r="O3859" t="s">
        <v>8273</v>
      </c>
      <c r="P3859">
        <f t="shared" si="232"/>
        <v>65</v>
      </c>
      <c r="Q3859" s="15">
        <f t="shared" si="230"/>
        <v>41829.73715277778</v>
      </c>
      <c r="R3859" s="15">
        <f t="shared" si="231"/>
        <v>41852.716666666667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8272</v>
      </c>
      <c r="O3860" t="s">
        <v>8273</v>
      </c>
      <c r="P3860">
        <f t="shared" si="232"/>
        <v>10</v>
      </c>
      <c r="Q3860" s="15">
        <f t="shared" si="230"/>
        <v>42128.431064814817</v>
      </c>
      <c r="R3860" s="15">
        <f t="shared" si="231"/>
        <v>42146.875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8272</v>
      </c>
      <c r="O3861" t="s">
        <v>8273</v>
      </c>
      <c r="P3861">
        <f t="shared" si="232"/>
        <v>1</v>
      </c>
      <c r="Q3861" s="15">
        <f t="shared" si="230"/>
        <v>41789.893599537041</v>
      </c>
      <c r="R3861" s="15">
        <f t="shared" si="231"/>
        <v>41815.875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8272</v>
      </c>
      <c r="O3862" t="s">
        <v>8273</v>
      </c>
      <c r="P3862">
        <f t="shared" si="232"/>
        <v>81.540000000000006</v>
      </c>
      <c r="Q3862" s="15">
        <f t="shared" si="230"/>
        <v>41833.660995370366</v>
      </c>
      <c r="R3862" s="15">
        <f t="shared" si="231"/>
        <v>41863.660995370366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8272</v>
      </c>
      <c r="O3863" t="s">
        <v>8273</v>
      </c>
      <c r="P3863">
        <f t="shared" si="232"/>
        <v>100</v>
      </c>
      <c r="Q3863" s="15">
        <f t="shared" si="230"/>
        <v>41914.590011574073</v>
      </c>
      <c r="R3863" s="15">
        <f t="shared" si="231"/>
        <v>41955.907638888893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8272</v>
      </c>
      <c r="O3864" t="s">
        <v>8273</v>
      </c>
      <c r="P3864">
        <f t="shared" si="232"/>
        <v>1</v>
      </c>
      <c r="Q3864" s="15">
        <f t="shared" si="230"/>
        <v>42611.261064814811</v>
      </c>
      <c r="R3864" s="15">
        <f t="shared" si="231"/>
        <v>42625.707638888889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8272</v>
      </c>
      <c r="O3865" t="s">
        <v>8273</v>
      </c>
      <c r="P3865">
        <f t="shared" si="232"/>
        <v>0</v>
      </c>
      <c r="Q3865" s="15">
        <f t="shared" si="230"/>
        <v>42253.633159722223</v>
      </c>
      <c r="R3865" s="15">
        <f t="shared" si="231"/>
        <v>42313.674826388888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8272</v>
      </c>
      <c r="O3866" t="s">
        <v>8273</v>
      </c>
      <c r="P3866">
        <f t="shared" si="232"/>
        <v>20</v>
      </c>
      <c r="Q3866" s="15">
        <f t="shared" si="230"/>
        <v>42295.891828703709</v>
      </c>
      <c r="R3866" s="15">
        <f t="shared" si="231"/>
        <v>42325.933495370366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8272</v>
      </c>
      <c r="O3867" t="s">
        <v>8273</v>
      </c>
      <c r="P3867">
        <f t="shared" si="232"/>
        <v>46.43</v>
      </c>
      <c r="Q3867" s="15">
        <f t="shared" si="230"/>
        <v>41841.651597222226</v>
      </c>
      <c r="R3867" s="15">
        <f t="shared" si="231"/>
        <v>41881.229166666664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8272</v>
      </c>
      <c r="O3868" t="s">
        <v>8273</v>
      </c>
      <c r="P3868">
        <f t="shared" si="232"/>
        <v>5.5</v>
      </c>
      <c r="Q3868" s="15">
        <f t="shared" si="230"/>
        <v>42402.947002314817</v>
      </c>
      <c r="R3868" s="15">
        <f t="shared" si="231"/>
        <v>42452.145138888889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8272</v>
      </c>
      <c r="O3869" t="s">
        <v>8273</v>
      </c>
      <c r="P3869">
        <f t="shared" si="232"/>
        <v>50.2</v>
      </c>
      <c r="Q3869" s="15">
        <f t="shared" si="230"/>
        <v>42509.814108796301</v>
      </c>
      <c r="R3869" s="15">
        <f t="shared" si="231"/>
        <v>42539.814108796301</v>
      </c>
    </row>
    <row r="3870" spans="1:19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8272</v>
      </c>
      <c r="O3870" t="s">
        <v>8314</v>
      </c>
      <c r="P3870">
        <f t="shared" si="232"/>
        <v>10</v>
      </c>
      <c r="Q3870" s="15">
        <f t="shared" si="230"/>
        <v>41865.659780092588</v>
      </c>
      <c r="R3870" s="15">
        <f t="shared" si="231"/>
        <v>41890.659780092588</v>
      </c>
      <c r="S3870">
        <f>YEAR(Q3870)</f>
        <v>2014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8272</v>
      </c>
      <c r="O3871" t="s">
        <v>8314</v>
      </c>
      <c r="P3871">
        <f t="shared" si="232"/>
        <v>30.13</v>
      </c>
      <c r="Q3871" s="15">
        <f t="shared" si="230"/>
        <v>42047.724444444444</v>
      </c>
      <c r="R3871" s="15">
        <f t="shared" si="231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8272</v>
      </c>
      <c r="O3872" t="s">
        <v>8314</v>
      </c>
      <c r="P3872">
        <f t="shared" si="232"/>
        <v>150</v>
      </c>
      <c r="Q3872" s="15">
        <f t="shared" si="230"/>
        <v>41793.17219907407</v>
      </c>
      <c r="R3872" s="15">
        <f t="shared" si="231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8272</v>
      </c>
      <c r="O3873" t="s">
        <v>8314</v>
      </c>
      <c r="P3873">
        <f t="shared" si="232"/>
        <v>13.33</v>
      </c>
      <c r="Q3873" s="15">
        <f t="shared" si="230"/>
        <v>42763.780671296292</v>
      </c>
      <c r="R3873" s="15">
        <f t="shared" si="231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8272</v>
      </c>
      <c r="O3874" t="s">
        <v>8314</v>
      </c>
      <c r="P3874">
        <f t="shared" si="232"/>
        <v>0</v>
      </c>
      <c r="Q3874" s="15">
        <f t="shared" si="230"/>
        <v>42180.145787037036</v>
      </c>
      <c r="R3874" s="15">
        <f t="shared" si="231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8272</v>
      </c>
      <c r="O3875" t="s">
        <v>8314</v>
      </c>
      <c r="P3875">
        <f t="shared" si="232"/>
        <v>0</v>
      </c>
      <c r="Q3875" s="15">
        <f t="shared" si="230"/>
        <v>42255.696006944447</v>
      </c>
      <c r="R3875" s="15">
        <f t="shared" si="231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8272</v>
      </c>
      <c r="O3876" t="s">
        <v>8314</v>
      </c>
      <c r="P3876">
        <f t="shared" si="232"/>
        <v>0</v>
      </c>
      <c r="Q3876" s="15">
        <f t="shared" si="230"/>
        <v>42007.016458333332</v>
      </c>
      <c r="R3876" s="15">
        <f t="shared" si="231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8272</v>
      </c>
      <c r="O3877" t="s">
        <v>8314</v>
      </c>
      <c r="P3877">
        <f t="shared" si="232"/>
        <v>0</v>
      </c>
      <c r="Q3877" s="15">
        <f t="shared" si="230"/>
        <v>42615.346817129626</v>
      </c>
      <c r="R3877" s="15">
        <f t="shared" si="231"/>
        <v>42616.416666666672</v>
      </c>
    </row>
    <row r="3878" spans="1:19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8272</v>
      </c>
      <c r="O3878" t="s">
        <v>8314</v>
      </c>
      <c r="P3878">
        <f t="shared" si="232"/>
        <v>44.76</v>
      </c>
      <c r="Q3878" s="15">
        <f t="shared" si="230"/>
        <v>42372.624166666668</v>
      </c>
      <c r="R3878" s="15">
        <f t="shared" si="231"/>
        <v>42402.624166666668</v>
      </c>
      <c r="S3878">
        <f>YEAR(Q3878)</f>
        <v>2016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8272</v>
      </c>
      <c r="O3879" t="s">
        <v>8314</v>
      </c>
      <c r="P3879">
        <f t="shared" si="232"/>
        <v>88.64</v>
      </c>
      <c r="Q3879" s="15">
        <f t="shared" si="230"/>
        <v>42682.67768518519</v>
      </c>
      <c r="R3879" s="15">
        <f t="shared" si="231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8272</v>
      </c>
      <c r="O3880" t="s">
        <v>8314</v>
      </c>
      <c r="P3880">
        <f t="shared" si="232"/>
        <v>10</v>
      </c>
      <c r="Q3880" s="15">
        <f t="shared" si="230"/>
        <v>42154.818819444445</v>
      </c>
      <c r="R3880" s="15">
        <f t="shared" si="231"/>
        <v>42185.165972222225</v>
      </c>
    </row>
    <row r="3881" spans="1:19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8272</v>
      </c>
      <c r="O3881" t="s">
        <v>8314</v>
      </c>
      <c r="P3881">
        <f t="shared" si="232"/>
        <v>0</v>
      </c>
      <c r="Q3881" s="15">
        <f t="shared" si="230"/>
        <v>41999.861064814817</v>
      </c>
      <c r="R3881" s="15">
        <f t="shared" si="231"/>
        <v>42029.861064814817</v>
      </c>
      <c r="S3881">
        <f t="shared" ref="S3881:S3882" si="233">YEAR(Q3881)</f>
        <v>2014</v>
      </c>
    </row>
    <row r="3882" spans="1:19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8272</v>
      </c>
      <c r="O3882" t="s">
        <v>8314</v>
      </c>
      <c r="P3882">
        <f t="shared" si="232"/>
        <v>57.65</v>
      </c>
      <c r="Q3882" s="15">
        <f t="shared" si="230"/>
        <v>41815.815046296295</v>
      </c>
      <c r="R3882" s="15">
        <f t="shared" si="231"/>
        <v>41850.958333333336</v>
      </c>
      <c r="S3882">
        <f t="shared" si="233"/>
        <v>2014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8272</v>
      </c>
      <c r="O3883" t="s">
        <v>8314</v>
      </c>
      <c r="P3883">
        <f t="shared" si="232"/>
        <v>25</v>
      </c>
      <c r="Q3883" s="15">
        <f t="shared" si="230"/>
        <v>42756.018506944441</v>
      </c>
      <c r="R3883" s="15">
        <f t="shared" si="231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8272</v>
      </c>
      <c r="O3884" t="s">
        <v>8314</v>
      </c>
      <c r="P3884">
        <f t="shared" si="232"/>
        <v>0</v>
      </c>
      <c r="Q3884" s="15">
        <f t="shared" si="230"/>
        <v>42373.983449074076</v>
      </c>
      <c r="R3884" s="15">
        <f t="shared" si="231"/>
        <v>42400.960416666669</v>
      </c>
    </row>
    <row r="3885" spans="1:19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8272</v>
      </c>
      <c r="O3885" t="s">
        <v>8314</v>
      </c>
      <c r="P3885">
        <f t="shared" si="232"/>
        <v>0</v>
      </c>
      <c r="Q3885" s="15">
        <f t="shared" si="230"/>
        <v>41854.602650462963</v>
      </c>
      <c r="R3885" s="15">
        <f t="shared" si="231"/>
        <v>41884.602650462963</v>
      </c>
      <c r="S3885">
        <f>YEAR(Q3885)</f>
        <v>2014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8272</v>
      </c>
      <c r="O3886" t="s">
        <v>8314</v>
      </c>
      <c r="P3886">
        <f t="shared" si="232"/>
        <v>0</v>
      </c>
      <c r="Q3886" s="15">
        <f t="shared" si="230"/>
        <v>42065.791574074072</v>
      </c>
      <c r="R3886" s="15">
        <f t="shared" si="231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8272</v>
      </c>
      <c r="O3887" t="s">
        <v>8314</v>
      </c>
      <c r="P3887">
        <f t="shared" si="232"/>
        <v>0</v>
      </c>
      <c r="Q3887" s="15">
        <f t="shared" si="230"/>
        <v>42469.951284722221</v>
      </c>
      <c r="R3887" s="15">
        <f t="shared" si="231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8272</v>
      </c>
      <c r="O3888" t="s">
        <v>8314</v>
      </c>
      <c r="P3888">
        <f t="shared" si="232"/>
        <v>0</v>
      </c>
      <c r="Q3888" s="15">
        <f t="shared" si="230"/>
        <v>41954.228032407409</v>
      </c>
      <c r="R3888" s="15">
        <f t="shared" si="231"/>
        <v>41984.228032407409</v>
      </c>
    </row>
    <row r="3889" spans="1:18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8272</v>
      </c>
      <c r="O3889" t="s">
        <v>8314</v>
      </c>
      <c r="P3889">
        <f t="shared" si="232"/>
        <v>17.5</v>
      </c>
      <c r="Q3889" s="15">
        <f t="shared" si="230"/>
        <v>42079.857974537037</v>
      </c>
      <c r="R3889" s="15">
        <f t="shared" si="231"/>
        <v>42125.916666666672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8272</v>
      </c>
      <c r="O3890" t="s">
        <v>8273</v>
      </c>
      <c r="P3890">
        <f t="shared" si="232"/>
        <v>38.71</v>
      </c>
      <c r="Q3890" s="15">
        <f t="shared" si="230"/>
        <v>42762.545810185184</v>
      </c>
      <c r="R3890" s="15">
        <f t="shared" si="231"/>
        <v>42792.545810185184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8272</v>
      </c>
      <c r="O3891" t="s">
        <v>8273</v>
      </c>
      <c r="P3891">
        <f t="shared" si="232"/>
        <v>13.11</v>
      </c>
      <c r="Q3891" s="15">
        <f t="shared" si="230"/>
        <v>41977.004976851851</v>
      </c>
      <c r="R3891" s="15">
        <f t="shared" si="231"/>
        <v>42008.976388888885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8272</v>
      </c>
      <c r="O3892" t="s">
        <v>8273</v>
      </c>
      <c r="P3892">
        <f t="shared" si="232"/>
        <v>315.5</v>
      </c>
      <c r="Q3892" s="15">
        <f t="shared" si="230"/>
        <v>42171.758611111116</v>
      </c>
      <c r="R3892" s="15">
        <f t="shared" si="231"/>
        <v>42231.758611111116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8272</v>
      </c>
      <c r="O3893" t="s">
        <v>8273</v>
      </c>
      <c r="P3893">
        <f t="shared" si="232"/>
        <v>37.14</v>
      </c>
      <c r="Q3893" s="15">
        <f t="shared" si="230"/>
        <v>42056.1324537037</v>
      </c>
      <c r="R3893" s="15">
        <f t="shared" si="231"/>
        <v>42086.207638888889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8272</v>
      </c>
      <c r="O3894" t="s">
        <v>8273</v>
      </c>
      <c r="P3894">
        <f t="shared" si="232"/>
        <v>0</v>
      </c>
      <c r="Q3894" s="15">
        <f t="shared" si="230"/>
        <v>41867.652280092596</v>
      </c>
      <c r="R3894" s="15">
        <f t="shared" si="231"/>
        <v>41875.291666666664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8272</v>
      </c>
      <c r="O3895" t="s">
        <v>8273</v>
      </c>
      <c r="P3895">
        <f t="shared" si="232"/>
        <v>128.27000000000001</v>
      </c>
      <c r="Q3895" s="15">
        <f t="shared" si="230"/>
        <v>41779.657870370371</v>
      </c>
      <c r="R3895" s="15">
        <f t="shared" si="231"/>
        <v>41821.25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8272</v>
      </c>
      <c r="O3896" t="s">
        <v>8273</v>
      </c>
      <c r="P3896">
        <f t="shared" si="232"/>
        <v>47.27</v>
      </c>
      <c r="Q3896" s="15">
        <f t="shared" si="230"/>
        <v>42679.958472222221</v>
      </c>
      <c r="R3896" s="15">
        <f t="shared" si="231"/>
        <v>42710.207638888889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8272</v>
      </c>
      <c r="O3897" t="s">
        <v>8273</v>
      </c>
      <c r="P3897">
        <f t="shared" si="232"/>
        <v>50</v>
      </c>
      <c r="Q3897" s="15">
        <f t="shared" si="230"/>
        <v>42032.250208333338</v>
      </c>
      <c r="R3897" s="15">
        <f t="shared" si="231"/>
        <v>42063.250208333338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8272</v>
      </c>
      <c r="O3898" t="s">
        <v>8273</v>
      </c>
      <c r="P3898">
        <f t="shared" si="232"/>
        <v>42.5</v>
      </c>
      <c r="Q3898" s="15">
        <f t="shared" si="230"/>
        <v>41793.191875000004</v>
      </c>
      <c r="R3898" s="15">
        <f t="shared" si="231"/>
        <v>41807.191875000004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8272</v>
      </c>
      <c r="O3899" t="s">
        <v>8273</v>
      </c>
      <c r="P3899">
        <f t="shared" si="232"/>
        <v>44</v>
      </c>
      <c r="Q3899" s="15">
        <f t="shared" si="230"/>
        <v>41982.87364583333</v>
      </c>
      <c r="R3899" s="15">
        <f t="shared" si="231"/>
        <v>42012.87364583333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8272</v>
      </c>
      <c r="O3900" t="s">
        <v>8273</v>
      </c>
      <c r="P3900">
        <f t="shared" si="232"/>
        <v>50.88</v>
      </c>
      <c r="Q3900" s="15">
        <f t="shared" si="230"/>
        <v>42193.482291666667</v>
      </c>
      <c r="R3900" s="15">
        <f t="shared" si="231"/>
        <v>42233.666666666672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8272</v>
      </c>
      <c r="O3901" t="s">
        <v>8273</v>
      </c>
      <c r="P3901">
        <f t="shared" si="232"/>
        <v>62.5</v>
      </c>
      <c r="Q3901" s="15">
        <f t="shared" si="230"/>
        <v>41843.775011574071</v>
      </c>
      <c r="R3901" s="15">
        <f t="shared" si="231"/>
        <v>41863.775011574071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8272</v>
      </c>
      <c r="O3902" t="s">
        <v>8273</v>
      </c>
      <c r="P3902">
        <f t="shared" si="232"/>
        <v>27</v>
      </c>
      <c r="Q3902" s="15">
        <f t="shared" si="230"/>
        <v>42136.092488425929</v>
      </c>
      <c r="R3902" s="15">
        <f t="shared" si="231"/>
        <v>42166.092488425929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8272</v>
      </c>
      <c r="O3903" t="s">
        <v>8273</v>
      </c>
      <c r="P3903">
        <f t="shared" si="232"/>
        <v>25</v>
      </c>
      <c r="Q3903" s="15">
        <f t="shared" si="230"/>
        <v>42317.826377314821</v>
      </c>
      <c r="R3903" s="15">
        <f t="shared" si="231"/>
        <v>42357.826377314821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8272</v>
      </c>
      <c r="O3904" t="s">
        <v>8273</v>
      </c>
      <c r="P3904">
        <f t="shared" si="232"/>
        <v>47.26</v>
      </c>
      <c r="Q3904" s="15">
        <f t="shared" si="230"/>
        <v>42663.468078703707</v>
      </c>
      <c r="R3904" s="15">
        <f t="shared" si="231"/>
        <v>42688.509745370371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8272</v>
      </c>
      <c r="O3905" t="s">
        <v>8273</v>
      </c>
      <c r="P3905">
        <f t="shared" si="232"/>
        <v>0</v>
      </c>
      <c r="Q3905" s="15">
        <f t="shared" si="230"/>
        <v>42186.01116898148</v>
      </c>
      <c r="R3905" s="15">
        <f t="shared" si="231"/>
        <v>42230.818055555559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8272</v>
      </c>
      <c r="O3906" t="s">
        <v>8273</v>
      </c>
      <c r="P3906">
        <f t="shared" si="232"/>
        <v>1.5</v>
      </c>
      <c r="Q3906" s="15">
        <f t="shared" ref="Q3906:Q3969" si="234">(((J3906/60)/60)/24+(DATE(1970,1,1)))</f>
        <v>42095.229166666672</v>
      </c>
      <c r="R3906" s="15">
        <f t="shared" ref="R3906:R3969" si="235">(((I3906/60)/60)/24)+DATE(1970,1,1)</f>
        <v>42109.211111111115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8272</v>
      </c>
      <c r="O3907" t="s">
        <v>8273</v>
      </c>
      <c r="P3907">
        <f t="shared" ref="P3907:P3970" si="236">IFERROR(ROUND(E3907/L3907,2),0)</f>
        <v>24.71</v>
      </c>
      <c r="Q3907" s="15">
        <f t="shared" si="234"/>
        <v>42124.623877314814</v>
      </c>
      <c r="R3907" s="15">
        <f t="shared" si="235"/>
        <v>42166.958333333328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8272</v>
      </c>
      <c r="O3908" t="s">
        <v>8273</v>
      </c>
      <c r="P3908">
        <f t="shared" si="236"/>
        <v>63.13</v>
      </c>
      <c r="Q3908" s="15">
        <f t="shared" si="234"/>
        <v>42143.917743055557</v>
      </c>
      <c r="R3908" s="15">
        <f t="shared" si="235"/>
        <v>42181.559027777781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8272</v>
      </c>
      <c r="O3909" t="s">
        <v>8273</v>
      </c>
      <c r="P3909">
        <f t="shared" si="236"/>
        <v>38.25</v>
      </c>
      <c r="Q3909" s="15">
        <f t="shared" si="234"/>
        <v>41906.819513888891</v>
      </c>
      <c r="R3909" s="15">
        <f t="shared" si="235"/>
        <v>41938.838888888888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8272</v>
      </c>
      <c r="O3910" t="s">
        <v>8273</v>
      </c>
      <c r="P3910">
        <f t="shared" si="236"/>
        <v>16.25</v>
      </c>
      <c r="Q3910" s="15">
        <f t="shared" si="234"/>
        <v>41834.135370370372</v>
      </c>
      <c r="R3910" s="15">
        <f t="shared" si="235"/>
        <v>41849.135370370372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8272</v>
      </c>
      <c r="O3911" t="s">
        <v>8273</v>
      </c>
      <c r="P3911">
        <f t="shared" si="236"/>
        <v>33.75</v>
      </c>
      <c r="Q3911" s="15">
        <f t="shared" si="234"/>
        <v>41863.359282407408</v>
      </c>
      <c r="R3911" s="15">
        <f t="shared" si="235"/>
        <v>41893.359282407408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8272</v>
      </c>
      <c r="O3912" t="s">
        <v>8273</v>
      </c>
      <c r="P3912">
        <f t="shared" si="236"/>
        <v>61.67</v>
      </c>
      <c r="Q3912" s="15">
        <f t="shared" si="234"/>
        <v>42224.756909722222</v>
      </c>
      <c r="R3912" s="15">
        <f t="shared" si="235"/>
        <v>42254.756909722222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8272</v>
      </c>
      <c r="O3913" t="s">
        <v>8273</v>
      </c>
      <c r="P3913">
        <f t="shared" si="236"/>
        <v>83.14</v>
      </c>
      <c r="Q3913" s="15">
        <f t="shared" si="234"/>
        <v>41939.8122337963</v>
      </c>
      <c r="R3913" s="15">
        <f t="shared" si="235"/>
        <v>41969.853900462964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8272</v>
      </c>
      <c r="O3914" t="s">
        <v>8273</v>
      </c>
      <c r="P3914">
        <f t="shared" si="236"/>
        <v>1</v>
      </c>
      <c r="Q3914" s="15">
        <f t="shared" si="234"/>
        <v>42059.270023148143</v>
      </c>
      <c r="R3914" s="15">
        <f t="shared" si="235"/>
        <v>42119.190972222219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8272</v>
      </c>
      <c r="O3915" t="s">
        <v>8273</v>
      </c>
      <c r="P3915">
        <f t="shared" si="236"/>
        <v>142.86000000000001</v>
      </c>
      <c r="Q3915" s="15">
        <f t="shared" si="234"/>
        <v>42308.211215277777</v>
      </c>
      <c r="R3915" s="15">
        <f t="shared" si="235"/>
        <v>42338.252881944441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8272</v>
      </c>
      <c r="O3916" t="s">
        <v>8273</v>
      </c>
      <c r="P3916">
        <f t="shared" si="236"/>
        <v>33.67</v>
      </c>
      <c r="Q3916" s="15">
        <f t="shared" si="234"/>
        <v>42114.818935185183</v>
      </c>
      <c r="R3916" s="15">
        <f t="shared" si="235"/>
        <v>42134.957638888889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8272</v>
      </c>
      <c r="O3917" t="s">
        <v>8273</v>
      </c>
      <c r="P3917">
        <f t="shared" si="236"/>
        <v>5</v>
      </c>
      <c r="Q3917" s="15">
        <f t="shared" si="234"/>
        <v>42492.98505787037</v>
      </c>
      <c r="R3917" s="15">
        <f t="shared" si="235"/>
        <v>42522.98505787037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8272</v>
      </c>
      <c r="O3918" t="s">
        <v>8273</v>
      </c>
      <c r="P3918">
        <f t="shared" si="236"/>
        <v>0</v>
      </c>
      <c r="Q3918" s="15">
        <f t="shared" si="234"/>
        <v>42494.471666666665</v>
      </c>
      <c r="R3918" s="15">
        <f t="shared" si="235"/>
        <v>42524.471666666665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8272</v>
      </c>
      <c r="O3919" t="s">
        <v>8273</v>
      </c>
      <c r="P3919">
        <f t="shared" si="236"/>
        <v>10</v>
      </c>
      <c r="Q3919" s="15">
        <f t="shared" si="234"/>
        <v>41863.527326388888</v>
      </c>
      <c r="R3919" s="15">
        <f t="shared" si="235"/>
        <v>41893.527326388888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8272</v>
      </c>
      <c r="O3920" t="s">
        <v>8273</v>
      </c>
      <c r="P3920">
        <f t="shared" si="236"/>
        <v>40</v>
      </c>
      <c r="Q3920" s="15">
        <f t="shared" si="234"/>
        <v>41843.664618055554</v>
      </c>
      <c r="R3920" s="15">
        <f t="shared" si="235"/>
        <v>41855.666666666664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8272</v>
      </c>
      <c r="O3921" t="s">
        <v>8273</v>
      </c>
      <c r="P3921">
        <f t="shared" si="236"/>
        <v>30</v>
      </c>
      <c r="Q3921" s="15">
        <f t="shared" si="234"/>
        <v>42358.684872685189</v>
      </c>
      <c r="R3921" s="15">
        <f t="shared" si="235"/>
        <v>42387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8272</v>
      </c>
      <c r="O3922" t="s">
        <v>8273</v>
      </c>
      <c r="P3922">
        <f t="shared" si="236"/>
        <v>45</v>
      </c>
      <c r="Q3922" s="15">
        <f t="shared" si="234"/>
        <v>42657.38726851852</v>
      </c>
      <c r="R3922" s="15">
        <f t="shared" si="235"/>
        <v>42687.428935185191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8272</v>
      </c>
      <c r="O3923" t="s">
        <v>8273</v>
      </c>
      <c r="P3923">
        <f t="shared" si="236"/>
        <v>0</v>
      </c>
      <c r="Q3923" s="15">
        <f t="shared" si="234"/>
        <v>41926.542303240742</v>
      </c>
      <c r="R3923" s="15">
        <f t="shared" si="235"/>
        <v>41938.75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8272</v>
      </c>
      <c r="O3924" t="s">
        <v>8273</v>
      </c>
      <c r="P3924">
        <f t="shared" si="236"/>
        <v>10.17</v>
      </c>
      <c r="Q3924" s="15">
        <f t="shared" si="234"/>
        <v>42020.768634259264</v>
      </c>
      <c r="R3924" s="15">
        <f t="shared" si="235"/>
        <v>42065.958333333328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8272</v>
      </c>
      <c r="O3925" t="s">
        <v>8273</v>
      </c>
      <c r="P3925">
        <f t="shared" si="236"/>
        <v>81.41</v>
      </c>
      <c r="Q3925" s="15">
        <f t="shared" si="234"/>
        <v>42075.979988425926</v>
      </c>
      <c r="R3925" s="15">
        <f t="shared" si="235"/>
        <v>42103.979988425926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8272</v>
      </c>
      <c r="O3926" t="s">
        <v>8273</v>
      </c>
      <c r="P3926">
        <f t="shared" si="236"/>
        <v>57.25</v>
      </c>
      <c r="Q3926" s="15">
        <f t="shared" si="234"/>
        <v>41786.959745370368</v>
      </c>
      <c r="R3926" s="15">
        <f t="shared" si="235"/>
        <v>41816.959745370368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8272</v>
      </c>
      <c r="O3927" t="s">
        <v>8273</v>
      </c>
      <c r="P3927">
        <f t="shared" si="236"/>
        <v>5</v>
      </c>
      <c r="Q3927" s="15">
        <f t="shared" si="234"/>
        <v>41820.870821759258</v>
      </c>
      <c r="R3927" s="15">
        <f t="shared" si="235"/>
        <v>41850.870821759258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8272</v>
      </c>
      <c r="O3928" t="s">
        <v>8273</v>
      </c>
      <c r="P3928">
        <f t="shared" si="236"/>
        <v>15</v>
      </c>
      <c r="Q3928" s="15">
        <f t="shared" si="234"/>
        <v>41970.085046296299</v>
      </c>
      <c r="R3928" s="15">
        <f t="shared" si="235"/>
        <v>42000.085046296299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8272</v>
      </c>
      <c r="O3929" t="s">
        <v>8273</v>
      </c>
      <c r="P3929">
        <f t="shared" si="236"/>
        <v>12.5</v>
      </c>
      <c r="Q3929" s="15">
        <f t="shared" si="234"/>
        <v>41830.267407407409</v>
      </c>
      <c r="R3929" s="15">
        <f t="shared" si="235"/>
        <v>41860.267407407409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8272</v>
      </c>
      <c r="O3930" t="s">
        <v>8273</v>
      </c>
      <c r="P3930">
        <f t="shared" si="236"/>
        <v>93</v>
      </c>
      <c r="Q3930" s="15">
        <f t="shared" si="234"/>
        <v>42265.683182870373</v>
      </c>
      <c r="R3930" s="15">
        <f t="shared" si="235"/>
        <v>42293.207638888889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8272</v>
      </c>
      <c r="O3931" t="s">
        <v>8273</v>
      </c>
      <c r="P3931">
        <f t="shared" si="236"/>
        <v>32.36</v>
      </c>
      <c r="Q3931" s="15">
        <f t="shared" si="234"/>
        <v>42601.827141203699</v>
      </c>
      <c r="R3931" s="15">
        <f t="shared" si="235"/>
        <v>42631.827141203699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8272</v>
      </c>
      <c r="O3932" t="s">
        <v>8273</v>
      </c>
      <c r="P3932">
        <f t="shared" si="236"/>
        <v>0</v>
      </c>
      <c r="Q3932" s="15">
        <f t="shared" si="234"/>
        <v>42433.338749999995</v>
      </c>
      <c r="R3932" s="15">
        <f t="shared" si="235"/>
        <v>42461.25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8272</v>
      </c>
      <c r="O3933" t="s">
        <v>8273</v>
      </c>
      <c r="P3933">
        <f t="shared" si="236"/>
        <v>0</v>
      </c>
      <c r="Q3933" s="15">
        <f t="shared" si="234"/>
        <v>42228.151701388888</v>
      </c>
      <c r="R3933" s="15">
        <f t="shared" si="235"/>
        <v>42253.151701388888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8272</v>
      </c>
      <c r="O3934" t="s">
        <v>8273</v>
      </c>
      <c r="P3934">
        <f t="shared" si="236"/>
        <v>1</v>
      </c>
      <c r="Q3934" s="15">
        <f t="shared" si="234"/>
        <v>42415.168564814812</v>
      </c>
      <c r="R3934" s="15">
        <f t="shared" si="235"/>
        <v>42445.126898148148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8272</v>
      </c>
      <c r="O3935" t="s">
        <v>8273</v>
      </c>
      <c r="P3935">
        <f t="shared" si="236"/>
        <v>91.83</v>
      </c>
      <c r="Q3935" s="15">
        <f t="shared" si="234"/>
        <v>42538.968310185184</v>
      </c>
      <c r="R3935" s="15">
        <f t="shared" si="235"/>
        <v>42568.029861111107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8272</v>
      </c>
      <c r="O3936" t="s">
        <v>8273</v>
      </c>
      <c r="P3936">
        <f t="shared" si="236"/>
        <v>45.83</v>
      </c>
      <c r="Q3936" s="15">
        <f t="shared" si="234"/>
        <v>42233.671747685185</v>
      </c>
      <c r="R3936" s="15">
        <f t="shared" si="235"/>
        <v>42278.541666666672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8272</v>
      </c>
      <c r="O3937" t="s">
        <v>8273</v>
      </c>
      <c r="P3937">
        <f t="shared" si="236"/>
        <v>57.17</v>
      </c>
      <c r="Q3937" s="15">
        <f t="shared" si="234"/>
        <v>42221.656782407401</v>
      </c>
      <c r="R3937" s="15">
        <f t="shared" si="235"/>
        <v>42281.656782407401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8272</v>
      </c>
      <c r="O3938" t="s">
        <v>8273</v>
      </c>
      <c r="P3938">
        <f t="shared" si="236"/>
        <v>0</v>
      </c>
      <c r="Q3938" s="15">
        <f t="shared" si="234"/>
        <v>42675.262962962966</v>
      </c>
      <c r="R3938" s="15">
        <f t="shared" si="235"/>
        <v>42705.304629629631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8272</v>
      </c>
      <c r="O3939" t="s">
        <v>8273</v>
      </c>
      <c r="P3939">
        <f t="shared" si="236"/>
        <v>248.5</v>
      </c>
      <c r="Q3939" s="15">
        <f t="shared" si="234"/>
        <v>42534.631481481483</v>
      </c>
      <c r="R3939" s="15">
        <f t="shared" si="235"/>
        <v>42562.631481481483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8272</v>
      </c>
      <c r="O3940" t="s">
        <v>8273</v>
      </c>
      <c r="P3940">
        <f t="shared" si="236"/>
        <v>79.400000000000006</v>
      </c>
      <c r="Q3940" s="15">
        <f t="shared" si="234"/>
        <v>42151.905717592599</v>
      </c>
      <c r="R3940" s="15">
        <f t="shared" si="235"/>
        <v>42182.905717592599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8272</v>
      </c>
      <c r="O3941" t="s">
        <v>8273</v>
      </c>
      <c r="P3941">
        <f t="shared" si="236"/>
        <v>5</v>
      </c>
      <c r="Q3941" s="15">
        <f t="shared" si="234"/>
        <v>41915.400219907409</v>
      </c>
      <c r="R3941" s="15">
        <f t="shared" si="235"/>
        <v>41919.1875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8272</v>
      </c>
      <c r="O3942" t="s">
        <v>8273</v>
      </c>
      <c r="P3942">
        <f t="shared" si="236"/>
        <v>5.5</v>
      </c>
      <c r="Q3942" s="15">
        <f t="shared" si="234"/>
        <v>41961.492488425924</v>
      </c>
      <c r="R3942" s="15">
        <f t="shared" si="235"/>
        <v>42006.492488425924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8272</v>
      </c>
      <c r="O3943" t="s">
        <v>8273</v>
      </c>
      <c r="P3943">
        <f t="shared" si="236"/>
        <v>25</v>
      </c>
      <c r="Q3943" s="15">
        <f t="shared" si="234"/>
        <v>41940.587233796294</v>
      </c>
      <c r="R3943" s="15">
        <f t="shared" si="235"/>
        <v>41968.041666666672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8272</v>
      </c>
      <c r="O3944" t="s">
        <v>8273</v>
      </c>
      <c r="P3944">
        <f t="shared" si="236"/>
        <v>0</v>
      </c>
      <c r="Q3944" s="15">
        <f t="shared" si="234"/>
        <v>42111.904097222221</v>
      </c>
      <c r="R3944" s="15">
        <f t="shared" si="235"/>
        <v>42171.904097222221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8272</v>
      </c>
      <c r="O3945" t="s">
        <v>8273</v>
      </c>
      <c r="P3945">
        <f t="shared" si="236"/>
        <v>137.08000000000001</v>
      </c>
      <c r="Q3945" s="15">
        <f t="shared" si="234"/>
        <v>42279.778564814813</v>
      </c>
      <c r="R3945" s="15">
        <f t="shared" si="235"/>
        <v>42310.701388888891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8272</v>
      </c>
      <c r="O3946" t="s">
        <v>8273</v>
      </c>
      <c r="P3946">
        <f t="shared" si="236"/>
        <v>0</v>
      </c>
      <c r="Q3946" s="15">
        <f t="shared" si="234"/>
        <v>42213.662905092591</v>
      </c>
      <c r="R3946" s="15">
        <f t="shared" si="235"/>
        <v>42243.662905092591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8272</v>
      </c>
      <c r="O3947" t="s">
        <v>8273</v>
      </c>
      <c r="P3947">
        <f t="shared" si="236"/>
        <v>5</v>
      </c>
      <c r="Q3947" s="15">
        <f t="shared" si="234"/>
        <v>42109.801712962959</v>
      </c>
      <c r="R3947" s="15">
        <f t="shared" si="235"/>
        <v>42139.801712962959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8272</v>
      </c>
      <c r="O3948" t="s">
        <v>8273</v>
      </c>
      <c r="P3948">
        <f t="shared" si="236"/>
        <v>39</v>
      </c>
      <c r="Q3948" s="15">
        <f t="shared" si="234"/>
        <v>42031.833587962959</v>
      </c>
      <c r="R3948" s="15">
        <f t="shared" si="235"/>
        <v>42063.333333333328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8272</v>
      </c>
      <c r="O3949" t="s">
        <v>8273</v>
      </c>
      <c r="P3949">
        <f t="shared" si="236"/>
        <v>50.5</v>
      </c>
      <c r="Q3949" s="15">
        <f t="shared" si="234"/>
        <v>42615.142870370371</v>
      </c>
      <c r="R3949" s="15">
        <f t="shared" si="235"/>
        <v>42645.142870370371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8272</v>
      </c>
      <c r="O3950" t="s">
        <v>8273</v>
      </c>
      <c r="P3950">
        <f t="shared" si="236"/>
        <v>0</v>
      </c>
      <c r="Q3950" s="15">
        <f t="shared" si="234"/>
        <v>41829.325497685182</v>
      </c>
      <c r="R3950" s="15">
        <f t="shared" si="235"/>
        <v>41889.325497685182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8272</v>
      </c>
      <c r="O3951" t="s">
        <v>8273</v>
      </c>
      <c r="P3951">
        <f t="shared" si="236"/>
        <v>49.28</v>
      </c>
      <c r="Q3951" s="15">
        <f t="shared" si="234"/>
        <v>42016.120613425926</v>
      </c>
      <c r="R3951" s="15">
        <f t="shared" si="235"/>
        <v>42046.120613425926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8272</v>
      </c>
      <c r="O3952" t="s">
        <v>8273</v>
      </c>
      <c r="P3952">
        <f t="shared" si="236"/>
        <v>25</v>
      </c>
      <c r="Q3952" s="15">
        <f t="shared" si="234"/>
        <v>42439.702314814815</v>
      </c>
      <c r="R3952" s="15">
        <f t="shared" si="235"/>
        <v>42468.774305555555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8272</v>
      </c>
      <c r="O3953" t="s">
        <v>8273</v>
      </c>
      <c r="P3953">
        <f t="shared" si="236"/>
        <v>1</v>
      </c>
      <c r="Q3953" s="15">
        <f t="shared" si="234"/>
        <v>42433.825717592597</v>
      </c>
      <c r="R3953" s="15">
        <f t="shared" si="235"/>
        <v>42493.784050925926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8272</v>
      </c>
      <c r="O3954" t="s">
        <v>8273</v>
      </c>
      <c r="P3954">
        <f t="shared" si="236"/>
        <v>25</v>
      </c>
      <c r="Q3954" s="15">
        <f t="shared" si="234"/>
        <v>42243.790393518517</v>
      </c>
      <c r="R3954" s="15">
        <f t="shared" si="235"/>
        <v>42303.790393518517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8272</v>
      </c>
      <c r="O3955" t="s">
        <v>8273</v>
      </c>
      <c r="P3955">
        <f t="shared" si="236"/>
        <v>0</v>
      </c>
      <c r="Q3955" s="15">
        <f t="shared" si="234"/>
        <v>42550.048449074078</v>
      </c>
      <c r="R3955" s="15">
        <f t="shared" si="235"/>
        <v>42580.978472222225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8272</v>
      </c>
      <c r="O3956" t="s">
        <v>8273</v>
      </c>
      <c r="P3956">
        <f t="shared" si="236"/>
        <v>0</v>
      </c>
      <c r="Q3956" s="15">
        <f t="shared" si="234"/>
        <v>41774.651203703703</v>
      </c>
      <c r="R3956" s="15">
        <f t="shared" si="235"/>
        <v>41834.651203703703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8272</v>
      </c>
      <c r="O3957" t="s">
        <v>8273</v>
      </c>
      <c r="P3957">
        <f t="shared" si="236"/>
        <v>53.13</v>
      </c>
      <c r="Q3957" s="15">
        <f t="shared" si="234"/>
        <v>42306.848854166667</v>
      </c>
      <c r="R3957" s="15">
        <f t="shared" si="235"/>
        <v>42336.890520833331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8272</v>
      </c>
      <c r="O3958" t="s">
        <v>8273</v>
      </c>
      <c r="P3958">
        <f t="shared" si="236"/>
        <v>0</v>
      </c>
      <c r="Q3958" s="15">
        <f t="shared" si="234"/>
        <v>42457.932025462964</v>
      </c>
      <c r="R3958" s="15">
        <f t="shared" si="235"/>
        <v>42485.013888888891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8272</v>
      </c>
      <c r="O3959" t="s">
        <v>8273</v>
      </c>
      <c r="P3959">
        <f t="shared" si="236"/>
        <v>7</v>
      </c>
      <c r="Q3959" s="15">
        <f t="shared" si="234"/>
        <v>42513.976319444439</v>
      </c>
      <c r="R3959" s="15">
        <f t="shared" si="235"/>
        <v>42559.976319444439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8272</v>
      </c>
      <c r="O3960" t="s">
        <v>8273</v>
      </c>
      <c r="P3960">
        <f t="shared" si="236"/>
        <v>40.06</v>
      </c>
      <c r="Q3960" s="15">
        <f t="shared" si="234"/>
        <v>41816.950370370374</v>
      </c>
      <c r="R3960" s="15">
        <f t="shared" si="235"/>
        <v>41853.583333333336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8272</v>
      </c>
      <c r="O3961" t="s">
        <v>8273</v>
      </c>
      <c r="P3961">
        <f t="shared" si="236"/>
        <v>24.33</v>
      </c>
      <c r="Q3961" s="15">
        <f t="shared" si="234"/>
        <v>41880.788842592592</v>
      </c>
      <c r="R3961" s="15">
        <f t="shared" si="235"/>
        <v>41910.788842592592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8272</v>
      </c>
      <c r="O3962" t="s">
        <v>8273</v>
      </c>
      <c r="P3962">
        <f t="shared" si="236"/>
        <v>11.25</v>
      </c>
      <c r="Q3962" s="15">
        <f t="shared" si="234"/>
        <v>42342.845555555556</v>
      </c>
      <c r="R3962" s="15">
        <f t="shared" si="235"/>
        <v>42372.845555555556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8272</v>
      </c>
      <c r="O3963" t="s">
        <v>8273</v>
      </c>
      <c r="P3963">
        <f t="shared" si="236"/>
        <v>10.5</v>
      </c>
      <c r="Q3963" s="15">
        <f t="shared" si="234"/>
        <v>41745.891319444447</v>
      </c>
      <c r="R3963" s="15">
        <f t="shared" si="235"/>
        <v>41767.891319444447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8272</v>
      </c>
      <c r="O3964" t="s">
        <v>8273</v>
      </c>
      <c r="P3964">
        <f t="shared" si="236"/>
        <v>15</v>
      </c>
      <c r="Q3964" s="15">
        <f t="shared" si="234"/>
        <v>42311.621458333335</v>
      </c>
      <c r="R3964" s="15">
        <f t="shared" si="235"/>
        <v>42336.621458333335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8272</v>
      </c>
      <c r="O3965" t="s">
        <v>8273</v>
      </c>
      <c r="P3965">
        <f t="shared" si="236"/>
        <v>0</v>
      </c>
      <c r="Q3965" s="15">
        <f t="shared" si="234"/>
        <v>42296.154131944444</v>
      </c>
      <c r="R3965" s="15">
        <f t="shared" si="235"/>
        <v>42326.195798611108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8272</v>
      </c>
      <c r="O3966" t="s">
        <v>8273</v>
      </c>
      <c r="P3966">
        <f t="shared" si="236"/>
        <v>42</v>
      </c>
      <c r="Q3966" s="15">
        <f t="shared" si="234"/>
        <v>42053.722060185188</v>
      </c>
      <c r="R3966" s="15">
        <f t="shared" si="235"/>
        <v>42113.680393518516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8272</v>
      </c>
      <c r="O3967" t="s">
        <v>8273</v>
      </c>
      <c r="P3967">
        <f t="shared" si="236"/>
        <v>71.25</v>
      </c>
      <c r="Q3967" s="15">
        <f t="shared" si="234"/>
        <v>42414.235879629632</v>
      </c>
      <c r="R3967" s="15">
        <f t="shared" si="235"/>
        <v>42474.194212962961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8272</v>
      </c>
      <c r="O3968" t="s">
        <v>8273</v>
      </c>
      <c r="P3968">
        <f t="shared" si="236"/>
        <v>22.5</v>
      </c>
      <c r="Q3968" s="15">
        <f t="shared" si="234"/>
        <v>41801.711550925924</v>
      </c>
      <c r="R3968" s="15">
        <f t="shared" si="235"/>
        <v>41844.124305555553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8272</v>
      </c>
      <c r="O3969" t="s">
        <v>8273</v>
      </c>
      <c r="P3969">
        <f t="shared" si="236"/>
        <v>41</v>
      </c>
      <c r="Q3969" s="15">
        <f t="shared" si="234"/>
        <v>42770.290590277778</v>
      </c>
      <c r="R3969" s="15">
        <f t="shared" si="235"/>
        <v>42800.290590277778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8272</v>
      </c>
      <c r="O3970" t="s">
        <v>8273</v>
      </c>
      <c r="P3970">
        <f t="shared" si="236"/>
        <v>47.91</v>
      </c>
      <c r="Q3970" s="15">
        <f t="shared" ref="Q3970:Q4033" si="237">(((J3970/60)/60)/24+(DATE(1970,1,1)))</f>
        <v>42452.815659722226</v>
      </c>
      <c r="R3970" s="15">
        <f t="shared" ref="R3970:R4033" si="238">(((I3970/60)/60)/24)+DATE(1970,1,1)</f>
        <v>42512.815659722226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8272</v>
      </c>
      <c r="O3971" t="s">
        <v>8273</v>
      </c>
      <c r="P3971">
        <f t="shared" ref="P3971:P4034" si="239">IFERROR(ROUND(E3971/L3971,2),0)</f>
        <v>35.17</v>
      </c>
      <c r="Q3971" s="15">
        <f t="shared" si="237"/>
        <v>42601.854699074072</v>
      </c>
      <c r="R3971" s="15">
        <f t="shared" si="238"/>
        <v>42611.163194444445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8272</v>
      </c>
      <c r="O3972" t="s">
        <v>8273</v>
      </c>
      <c r="P3972">
        <f t="shared" si="239"/>
        <v>5.5</v>
      </c>
      <c r="Q3972" s="15">
        <f t="shared" si="237"/>
        <v>42447.863553240735</v>
      </c>
      <c r="R3972" s="15">
        <f t="shared" si="238"/>
        <v>42477.863553240735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8272</v>
      </c>
      <c r="O3973" t="s">
        <v>8273</v>
      </c>
      <c r="P3973">
        <f t="shared" si="239"/>
        <v>22.67</v>
      </c>
      <c r="Q3973" s="15">
        <f t="shared" si="237"/>
        <v>41811.536180555559</v>
      </c>
      <c r="R3973" s="15">
        <f t="shared" si="238"/>
        <v>41841.536180555559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8272</v>
      </c>
      <c r="O3974" t="s">
        <v>8273</v>
      </c>
      <c r="P3974">
        <f t="shared" si="239"/>
        <v>26.38</v>
      </c>
      <c r="Q3974" s="15">
        <f t="shared" si="237"/>
        <v>41981.067523148144</v>
      </c>
      <c r="R3974" s="15">
        <f t="shared" si="238"/>
        <v>42041.067523148144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8272</v>
      </c>
      <c r="O3975" t="s">
        <v>8273</v>
      </c>
      <c r="P3975">
        <f t="shared" si="239"/>
        <v>105.54</v>
      </c>
      <c r="Q3975" s="15">
        <f t="shared" si="237"/>
        <v>42469.68414351852</v>
      </c>
      <c r="R3975" s="15">
        <f t="shared" si="238"/>
        <v>42499.166666666672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8272</v>
      </c>
      <c r="O3976" t="s">
        <v>8273</v>
      </c>
      <c r="P3976">
        <f t="shared" si="239"/>
        <v>29.09</v>
      </c>
      <c r="Q3976" s="15">
        <f t="shared" si="237"/>
        <v>42493.546851851846</v>
      </c>
      <c r="R3976" s="15">
        <f t="shared" si="238"/>
        <v>42523.546851851846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8272</v>
      </c>
      <c r="O3977" t="s">
        <v>8273</v>
      </c>
      <c r="P3977">
        <f t="shared" si="239"/>
        <v>0</v>
      </c>
      <c r="Q3977" s="15">
        <f t="shared" si="237"/>
        <v>42534.866875</v>
      </c>
      <c r="R3977" s="15">
        <f t="shared" si="238"/>
        <v>42564.866875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8272</v>
      </c>
      <c r="O3978" t="s">
        <v>8273</v>
      </c>
      <c r="P3978">
        <f t="shared" si="239"/>
        <v>62</v>
      </c>
      <c r="Q3978" s="15">
        <f t="shared" si="237"/>
        <v>41830.858344907407</v>
      </c>
      <c r="R3978" s="15">
        <f t="shared" si="238"/>
        <v>41852.291666666664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8272</v>
      </c>
      <c r="O3979" t="s">
        <v>8273</v>
      </c>
      <c r="P3979">
        <f t="shared" si="239"/>
        <v>217.5</v>
      </c>
      <c r="Q3979" s="15">
        <f t="shared" si="237"/>
        <v>42543.788564814815</v>
      </c>
      <c r="R3979" s="15">
        <f t="shared" si="238"/>
        <v>42573.788564814815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8272</v>
      </c>
      <c r="O3980" t="s">
        <v>8273</v>
      </c>
      <c r="P3980">
        <f t="shared" si="239"/>
        <v>26.75</v>
      </c>
      <c r="Q3980" s="15">
        <f t="shared" si="237"/>
        <v>41975.642974537041</v>
      </c>
      <c r="R3980" s="15">
        <f t="shared" si="238"/>
        <v>42035.642974537041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8272</v>
      </c>
      <c r="O3981" t="s">
        <v>8273</v>
      </c>
      <c r="P3981">
        <f t="shared" si="239"/>
        <v>18.329999999999998</v>
      </c>
      <c r="Q3981" s="15">
        <f t="shared" si="237"/>
        <v>42069.903437500005</v>
      </c>
      <c r="R3981" s="15">
        <f t="shared" si="238"/>
        <v>42092.833333333328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8272</v>
      </c>
      <c r="O3982" t="s">
        <v>8273</v>
      </c>
      <c r="P3982">
        <f t="shared" si="239"/>
        <v>64.290000000000006</v>
      </c>
      <c r="Q3982" s="15">
        <f t="shared" si="237"/>
        <v>41795.598923611113</v>
      </c>
      <c r="R3982" s="15">
        <f t="shared" si="238"/>
        <v>41825.598923611113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8272</v>
      </c>
      <c r="O3983" t="s">
        <v>8273</v>
      </c>
      <c r="P3983">
        <f t="shared" si="239"/>
        <v>175</v>
      </c>
      <c r="Q3983" s="15">
        <f t="shared" si="237"/>
        <v>42508.179965277777</v>
      </c>
      <c r="R3983" s="15">
        <f t="shared" si="238"/>
        <v>42568.179965277777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8272</v>
      </c>
      <c r="O3984" t="s">
        <v>8273</v>
      </c>
      <c r="P3984">
        <f t="shared" si="239"/>
        <v>34</v>
      </c>
      <c r="Q3984" s="15">
        <f t="shared" si="237"/>
        <v>42132.809953703705</v>
      </c>
      <c r="R3984" s="15">
        <f t="shared" si="238"/>
        <v>42192.809953703705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8272</v>
      </c>
      <c r="O3985" t="s">
        <v>8273</v>
      </c>
      <c r="P3985">
        <f t="shared" si="239"/>
        <v>84.28</v>
      </c>
      <c r="Q3985" s="15">
        <f t="shared" si="237"/>
        <v>41747.86986111111</v>
      </c>
      <c r="R3985" s="15">
        <f t="shared" si="238"/>
        <v>41779.290972222225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8272</v>
      </c>
      <c r="O3986" t="s">
        <v>8273</v>
      </c>
      <c r="P3986">
        <f t="shared" si="239"/>
        <v>9.5</v>
      </c>
      <c r="Q3986" s="15">
        <f t="shared" si="237"/>
        <v>41920.963472222218</v>
      </c>
      <c r="R3986" s="15">
        <f t="shared" si="238"/>
        <v>41951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8272</v>
      </c>
      <c r="O3987" t="s">
        <v>8273</v>
      </c>
      <c r="P3987">
        <f t="shared" si="239"/>
        <v>33.74</v>
      </c>
      <c r="Q3987" s="15">
        <f t="shared" si="237"/>
        <v>42399.707407407404</v>
      </c>
      <c r="R3987" s="15">
        <f t="shared" si="238"/>
        <v>42420.878472222219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8272</v>
      </c>
      <c r="O3988" t="s">
        <v>8273</v>
      </c>
      <c r="P3988">
        <f t="shared" si="239"/>
        <v>37.54</v>
      </c>
      <c r="Q3988" s="15">
        <f t="shared" si="237"/>
        <v>42467.548541666663</v>
      </c>
      <c r="R3988" s="15">
        <f t="shared" si="238"/>
        <v>42496.544444444444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8272</v>
      </c>
      <c r="O3989" t="s">
        <v>8273</v>
      </c>
      <c r="P3989">
        <f t="shared" si="239"/>
        <v>11.62</v>
      </c>
      <c r="Q3989" s="15">
        <f t="shared" si="237"/>
        <v>41765.92465277778</v>
      </c>
      <c r="R3989" s="15">
        <f t="shared" si="238"/>
        <v>41775.92465277778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8272</v>
      </c>
      <c r="O3990" t="s">
        <v>8273</v>
      </c>
      <c r="P3990">
        <f t="shared" si="239"/>
        <v>8</v>
      </c>
      <c r="Q3990" s="15">
        <f t="shared" si="237"/>
        <v>42230.08116898148</v>
      </c>
      <c r="R3990" s="15">
        <f t="shared" si="238"/>
        <v>42245.08116898148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8272</v>
      </c>
      <c r="O3991" t="s">
        <v>8273</v>
      </c>
      <c r="P3991">
        <f t="shared" si="239"/>
        <v>0</v>
      </c>
      <c r="Q3991" s="15">
        <f t="shared" si="237"/>
        <v>42286.749780092592</v>
      </c>
      <c r="R3991" s="15">
        <f t="shared" si="238"/>
        <v>42316.791446759264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8272</v>
      </c>
      <c r="O3992" t="s">
        <v>8273</v>
      </c>
      <c r="P3992">
        <f t="shared" si="239"/>
        <v>23</v>
      </c>
      <c r="Q3992" s="15">
        <f t="shared" si="237"/>
        <v>42401.672372685185</v>
      </c>
      <c r="R3992" s="15">
        <f t="shared" si="238"/>
        <v>42431.672372685185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8272</v>
      </c>
      <c r="O3993" t="s">
        <v>8273</v>
      </c>
      <c r="P3993">
        <f t="shared" si="239"/>
        <v>100</v>
      </c>
      <c r="Q3993" s="15">
        <f t="shared" si="237"/>
        <v>42125.644467592589</v>
      </c>
      <c r="R3993" s="15">
        <f t="shared" si="238"/>
        <v>42155.644467592589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8272</v>
      </c>
      <c r="O3994" t="s">
        <v>8273</v>
      </c>
      <c r="P3994">
        <f t="shared" si="239"/>
        <v>60.11</v>
      </c>
      <c r="Q3994" s="15">
        <f t="shared" si="237"/>
        <v>42289.94049768518</v>
      </c>
      <c r="R3994" s="15">
        <f t="shared" si="238"/>
        <v>42349.982164351852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8272</v>
      </c>
      <c r="O3995" t="s">
        <v>8273</v>
      </c>
      <c r="P3995">
        <f t="shared" si="239"/>
        <v>3</v>
      </c>
      <c r="Q3995" s="15">
        <f t="shared" si="237"/>
        <v>42107.864722222221</v>
      </c>
      <c r="R3995" s="15">
        <f t="shared" si="238"/>
        <v>42137.864722222221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8272</v>
      </c>
      <c r="O3996" t="s">
        <v>8273</v>
      </c>
      <c r="P3996">
        <f t="shared" si="239"/>
        <v>5</v>
      </c>
      <c r="Q3996" s="15">
        <f t="shared" si="237"/>
        <v>41809.389930555553</v>
      </c>
      <c r="R3996" s="15">
        <f t="shared" si="238"/>
        <v>41839.389930555553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8272</v>
      </c>
      <c r="O3997" t="s">
        <v>8273</v>
      </c>
      <c r="P3997">
        <f t="shared" si="239"/>
        <v>17.5</v>
      </c>
      <c r="Q3997" s="15">
        <f t="shared" si="237"/>
        <v>42019.683761574073</v>
      </c>
      <c r="R3997" s="15">
        <f t="shared" si="238"/>
        <v>42049.477083333331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8272</v>
      </c>
      <c r="O3998" t="s">
        <v>8273</v>
      </c>
      <c r="P3998">
        <f t="shared" si="239"/>
        <v>29.24</v>
      </c>
      <c r="Q3998" s="15">
        <f t="shared" si="237"/>
        <v>41950.26694444444</v>
      </c>
      <c r="R3998" s="15">
        <f t="shared" si="238"/>
        <v>41963.669444444444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8272</v>
      </c>
      <c r="O3999" t="s">
        <v>8273</v>
      </c>
      <c r="P3999">
        <f t="shared" si="239"/>
        <v>0</v>
      </c>
      <c r="Q3999" s="15">
        <f t="shared" si="237"/>
        <v>42069.391446759255</v>
      </c>
      <c r="R3999" s="15">
        <f t="shared" si="238"/>
        <v>42099.349780092598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8272</v>
      </c>
      <c r="O4000" t="s">
        <v>8273</v>
      </c>
      <c r="P4000">
        <f t="shared" si="239"/>
        <v>59.58</v>
      </c>
      <c r="Q4000" s="15">
        <f t="shared" si="237"/>
        <v>42061.963263888887</v>
      </c>
      <c r="R4000" s="15">
        <f t="shared" si="238"/>
        <v>42091.921597222223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8272</v>
      </c>
      <c r="O4001" t="s">
        <v>8273</v>
      </c>
      <c r="P4001">
        <f t="shared" si="239"/>
        <v>82.57</v>
      </c>
      <c r="Q4001" s="15">
        <f t="shared" si="237"/>
        <v>41842.828680555554</v>
      </c>
      <c r="R4001" s="15">
        <f t="shared" si="238"/>
        <v>41882.827650462961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8272</v>
      </c>
      <c r="O4002" t="s">
        <v>8273</v>
      </c>
      <c r="P4002">
        <f t="shared" si="239"/>
        <v>10</v>
      </c>
      <c r="Q4002" s="15">
        <f t="shared" si="237"/>
        <v>42437.64534722222</v>
      </c>
      <c r="R4002" s="15">
        <f t="shared" si="238"/>
        <v>42497.603680555556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8272</v>
      </c>
      <c r="O4003" t="s">
        <v>8273</v>
      </c>
      <c r="P4003">
        <f t="shared" si="239"/>
        <v>32.36</v>
      </c>
      <c r="Q4003" s="15">
        <f t="shared" si="237"/>
        <v>42775.964212962965</v>
      </c>
      <c r="R4003" s="15">
        <f t="shared" si="238"/>
        <v>42795.791666666672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8272</v>
      </c>
      <c r="O4004" t="s">
        <v>8273</v>
      </c>
      <c r="P4004">
        <f t="shared" si="239"/>
        <v>5.75</v>
      </c>
      <c r="Q4004" s="15">
        <f t="shared" si="237"/>
        <v>41879.043530092589</v>
      </c>
      <c r="R4004" s="15">
        <f t="shared" si="238"/>
        <v>41909.043530092589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8272</v>
      </c>
      <c r="O4005" t="s">
        <v>8273</v>
      </c>
      <c r="P4005">
        <f t="shared" si="239"/>
        <v>100.5</v>
      </c>
      <c r="Q4005" s="15">
        <f t="shared" si="237"/>
        <v>42020.587349537032</v>
      </c>
      <c r="R4005" s="15">
        <f t="shared" si="238"/>
        <v>42050.587349537032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8272</v>
      </c>
      <c r="O4006" t="s">
        <v>8273</v>
      </c>
      <c r="P4006">
        <f t="shared" si="239"/>
        <v>1</v>
      </c>
      <c r="Q4006" s="15">
        <f t="shared" si="237"/>
        <v>41890.16269675926</v>
      </c>
      <c r="R4006" s="15">
        <f t="shared" si="238"/>
        <v>41920.16269675926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8272</v>
      </c>
      <c r="O4007" t="s">
        <v>8273</v>
      </c>
      <c r="P4007">
        <f t="shared" si="239"/>
        <v>20</v>
      </c>
      <c r="Q4007" s="15">
        <f t="shared" si="237"/>
        <v>41872.807696759257</v>
      </c>
      <c r="R4007" s="15">
        <f t="shared" si="238"/>
        <v>41932.807696759257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8272</v>
      </c>
      <c r="O4008" t="s">
        <v>8273</v>
      </c>
      <c r="P4008">
        <f t="shared" si="239"/>
        <v>2</v>
      </c>
      <c r="Q4008" s="15">
        <f t="shared" si="237"/>
        <v>42391.772997685184</v>
      </c>
      <c r="R4008" s="15">
        <f t="shared" si="238"/>
        <v>42416.772997685184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8272</v>
      </c>
      <c r="O4009" t="s">
        <v>8273</v>
      </c>
      <c r="P4009">
        <f t="shared" si="239"/>
        <v>5</v>
      </c>
      <c r="Q4009" s="15">
        <f t="shared" si="237"/>
        <v>41848.772928240738</v>
      </c>
      <c r="R4009" s="15">
        <f t="shared" si="238"/>
        <v>41877.686111111114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8272</v>
      </c>
      <c r="O4010" t="s">
        <v>8273</v>
      </c>
      <c r="P4010">
        <f t="shared" si="239"/>
        <v>15</v>
      </c>
      <c r="Q4010" s="15">
        <f t="shared" si="237"/>
        <v>42177.964201388888</v>
      </c>
      <c r="R4010" s="15">
        <f t="shared" si="238"/>
        <v>42207.964201388888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8272</v>
      </c>
      <c r="O4011" t="s">
        <v>8273</v>
      </c>
      <c r="P4011">
        <f t="shared" si="239"/>
        <v>25</v>
      </c>
      <c r="Q4011" s="15">
        <f t="shared" si="237"/>
        <v>41851.700925925928</v>
      </c>
      <c r="R4011" s="15">
        <f t="shared" si="238"/>
        <v>41891.700925925928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8272</v>
      </c>
      <c r="O4012" t="s">
        <v>8273</v>
      </c>
      <c r="P4012">
        <f t="shared" si="239"/>
        <v>45.84</v>
      </c>
      <c r="Q4012" s="15">
        <f t="shared" si="237"/>
        <v>41921.770439814813</v>
      </c>
      <c r="R4012" s="15">
        <f t="shared" si="238"/>
        <v>41938.770439814813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8272</v>
      </c>
      <c r="O4013" t="s">
        <v>8273</v>
      </c>
      <c r="P4013">
        <f t="shared" si="239"/>
        <v>4.75</v>
      </c>
      <c r="Q4013" s="15">
        <f t="shared" si="237"/>
        <v>42002.54488425926</v>
      </c>
      <c r="R4013" s="15">
        <f t="shared" si="238"/>
        <v>42032.54488425926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8272</v>
      </c>
      <c r="O4014" t="s">
        <v>8273</v>
      </c>
      <c r="P4014">
        <f t="shared" si="239"/>
        <v>0</v>
      </c>
      <c r="Q4014" s="15">
        <f t="shared" si="237"/>
        <v>42096.544548611113</v>
      </c>
      <c r="R4014" s="15">
        <f t="shared" si="238"/>
        <v>42126.544548611113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8272</v>
      </c>
      <c r="O4015" t="s">
        <v>8273</v>
      </c>
      <c r="P4015">
        <f t="shared" si="239"/>
        <v>13</v>
      </c>
      <c r="Q4015" s="15">
        <f t="shared" si="237"/>
        <v>42021.301192129627</v>
      </c>
      <c r="R4015" s="15">
        <f t="shared" si="238"/>
        <v>42051.301192129627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8272</v>
      </c>
      <c r="O4016" t="s">
        <v>8273</v>
      </c>
      <c r="P4016">
        <f t="shared" si="239"/>
        <v>0</v>
      </c>
      <c r="Q4016" s="15">
        <f t="shared" si="237"/>
        <v>42419.246168981481</v>
      </c>
      <c r="R4016" s="15">
        <f t="shared" si="238"/>
        <v>42434.246168981481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8272</v>
      </c>
      <c r="O4017" t="s">
        <v>8273</v>
      </c>
      <c r="P4017">
        <f t="shared" si="239"/>
        <v>1</v>
      </c>
      <c r="Q4017" s="15">
        <f t="shared" si="237"/>
        <v>42174.780821759254</v>
      </c>
      <c r="R4017" s="15">
        <f t="shared" si="238"/>
        <v>42204.780821759254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8272</v>
      </c>
      <c r="O4018" t="s">
        <v>8273</v>
      </c>
      <c r="P4018">
        <f t="shared" si="239"/>
        <v>10</v>
      </c>
      <c r="Q4018" s="15">
        <f t="shared" si="237"/>
        <v>41869.872685185182</v>
      </c>
      <c r="R4018" s="15">
        <f t="shared" si="238"/>
        <v>41899.872685185182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8272</v>
      </c>
      <c r="O4019" t="s">
        <v>8273</v>
      </c>
      <c r="P4019">
        <f t="shared" si="239"/>
        <v>52.5</v>
      </c>
      <c r="Q4019" s="15">
        <f t="shared" si="237"/>
        <v>41856.672152777777</v>
      </c>
      <c r="R4019" s="15">
        <f t="shared" si="238"/>
        <v>41886.672152777777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8272</v>
      </c>
      <c r="O4020" t="s">
        <v>8273</v>
      </c>
      <c r="P4020">
        <f t="shared" si="239"/>
        <v>32.5</v>
      </c>
      <c r="Q4020" s="15">
        <f t="shared" si="237"/>
        <v>42620.91097222222</v>
      </c>
      <c r="R4020" s="15">
        <f t="shared" si="238"/>
        <v>42650.91097222222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8272</v>
      </c>
      <c r="O4021" t="s">
        <v>8273</v>
      </c>
      <c r="P4021">
        <f t="shared" si="239"/>
        <v>7.25</v>
      </c>
      <c r="Q4021" s="15">
        <f t="shared" si="237"/>
        <v>42417.675879629634</v>
      </c>
      <c r="R4021" s="15">
        <f t="shared" si="238"/>
        <v>42475.686111111107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8272</v>
      </c>
      <c r="O4022" t="s">
        <v>8273</v>
      </c>
      <c r="P4022">
        <f t="shared" si="239"/>
        <v>33.33</v>
      </c>
      <c r="Q4022" s="15">
        <f t="shared" si="237"/>
        <v>42057.190960648149</v>
      </c>
      <c r="R4022" s="15">
        <f t="shared" si="238"/>
        <v>42087.149293981478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8272</v>
      </c>
      <c r="O4023" t="s">
        <v>8273</v>
      </c>
      <c r="P4023">
        <f t="shared" si="239"/>
        <v>62.5</v>
      </c>
      <c r="Q4023" s="15">
        <f t="shared" si="237"/>
        <v>41878.911550925928</v>
      </c>
      <c r="R4023" s="15">
        <f t="shared" si="238"/>
        <v>41938.911550925928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8272</v>
      </c>
      <c r="O4024" t="s">
        <v>8273</v>
      </c>
      <c r="P4024">
        <f t="shared" si="239"/>
        <v>63.56</v>
      </c>
      <c r="Q4024" s="15">
        <f t="shared" si="237"/>
        <v>41990.584108796291</v>
      </c>
      <c r="R4024" s="15">
        <f t="shared" si="238"/>
        <v>42036.120833333334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8272</v>
      </c>
      <c r="O4025" t="s">
        <v>8273</v>
      </c>
      <c r="P4025">
        <f t="shared" si="239"/>
        <v>0</v>
      </c>
      <c r="Q4025" s="15">
        <f t="shared" si="237"/>
        <v>42408.999571759254</v>
      </c>
      <c r="R4025" s="15">
        <f t="shared" si="238"/>
        <v>42453.957905092597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8272</v>
      </c>
      <c r="O4026" t="s">
        <v>8273</v>
      </c>
      <c r="P4026">
        <f t="shared" si="239"/>
        <v>10</v>
      </c>
      <c r="Q4026" s="15">
        <f t="shared" si="237"/>
        <v>42217.670104166667</v>
      </c>
      <c r="R4026" s="15">
        <f t="shared" si="238"/>
        <v>42247.670104166667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8272</v>
      </c>
      <c r="O4027" t="s">
        <v>8273</v>
      </c>
      <c r="P4027">
        <f t="shared" si="239"/>
        <v>62.5</v>
      </c>
      <c r="Q4027" s="15">
        <f t="shared" si="237"/>
        <v>42151.237685185188</v>
      </c>
      <c r="R4027" s="15">
        <f t="shared" si="238"/>
        <v>42211.237685185188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8272</v>
      </c>
      <c r="O4028" t="s">
        <v>8273</v>
      </c>
      <c r="P4028">
        <f t="shared" si="239"/>
        <v>0</v>
      </c>
      <c r="Q4028" s="15">
        <f t="shared" si="237"/>
        <v>42282.655543981484</v>
      </c>
      <c r="R4028" s="15">
        <f t="shared" si="238"/>
        <v>42342.697210648148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8272</v>
      </c>
      <c r="O4029" t="s">
        <v>8273</v>
      </c>
      <c r="P4029">
        <f t="shared" si="239"/>
        <v>30.71</v>
      </c>
      <c r="Q4029" s="15">
        <f t="shared" si="237"/>
        <v>42768.97084490741</v>
      </c>
      <c r="R4029" s="15">
        <f t="shared" si="238"/>
        <v>42789.041666666672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8272</v>
      </c>
      <c r="O4030" t="s">
        <v>8273</v>
      </c>
      <c r="P4030">
        <f t="shared" si="239"/>
        <v>51</v>
      </c>
      <c r="Q4030" s="15">
        <f t="shared" si="237"/>
        <v>41765.938657407409</v>
      </c>
      <c r="R4030" s="15">
        <f t="shared" si="238"/>
        <v>41795.938657407409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8272</v>
      </c>
      <c r="O4031" t="s">
        <v>8273</v>
      </c>
      <c r="P4031">
        <f t="shared" si="239"/>
        <v>0</v>
      </c>
      <c r="Q4031" s="15">
        <f t="shared" si="237"/>
        <v>42322.025115740747</v>
      </c>
      <c r="R4031" s="15">
        <f t="shared" si="238"/>
        <v>42352.025115740747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8272</v>
      </c>
      <c r="O4032" t="s">
        <v>8273</v>
      </c>
      <c r="P4032">
        <f t="shared" si="239"/>
        <v>66.67</v>
      </c>
      <c r="Q4032" s="15">
        <f t="shared" si="237"/>
        <v>42374.655081018514</v>
      </c>
      <c r="R4032" s="15">
        <f t="shared" si="238"/>
        <v>42403.784027777772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8272</v>
      </c>
      <c r="O4033" t="s">
        <v>8273</v>
      </c>
      <c r="P4033">
        <f t="shared" si="239"/>
        <v>0</v>
      </c>
      <c r="Q4033" s="15">
        <f t="shared" si="237"/>
        <v>41941.585231481484</v>
      </c>
      <c r="R4033" s="15">
        <f t="shared" si="238"/>
        <v>41991.626898148148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8272</v>
      </c>
      <c r="O4034" t="s">
        <v>8273</v>
      </c>
      <c r="P4034">
        <f t="shared" si="239"/>
        <v>59</v>
      </c>
      <c r="Q4034" s="15">
        <f t="shared" ref="Q4034:Q4097" si="240">(((J4034/60)/60)/24+(DATE(1970,1,1)))</f>
        <v>42293.809212962966</v>
      </c>
      <c r="R4034" s="15">
        <f t="shared" ref="R4034:R4097" si="241">(((I4034/60)/60)/24)+DATE(1970,1,1)</f>
        <v>42353.85087962963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8272</v>
      </c>
      <c r="O4035" t="s">
        <v>8273</v>
      </c>
      <c r="P4035">
        <f t="shared" ref="P4035:P4098" si="242">IFERROR(ROUND(E4035/L4035,2),0)</f>
        <v>65.34</v>
      </c>
      <c r="Q4035" s="15">
        <f t="shared" si="240"/>
        <v>42614.268796296295</v>
      </c>
      <c r="R4035" s="15">
        <f t="shared" si="241"/>
        <v>42645.375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8272</v>
      </c>
      <c r="O4036" t="s">
        <v>8273</v>
      </c>
      <c r="P4036">
        <f t="shared" si="242"/>
        <v>100</v>
      </c>
      <c r="Q4036" s="15">
        <f t="shared" si="240"/>
        <v>42067.947337962964</v>
      </c>
      <c r="R4036" s="15">
        <f t="shared" si="241"/>
        <v>42097.905671296292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8272</v>
      </c>
      <c r="O4037" t="s">
        <v>8273</v>
      </c>
      <c r="P4037">
        <f t="shared" si="242"/>
        <v>147.4</v>
      </c>
      <c r="Q4037" s="15">
        <f t="shared" si="240"/>
        <v>41903.882951388885</v>
      </c>
      <c r="R4037" s="15">
        <f t="shared" si="241"/>
        <v>41933.882951388885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8272</v>
      </c>
      <c r="O4038" t="s">
        <v>8273</v>
      </c>
      <c r="P4038">
        <f t="shared" si="242"/>
        <v>166.06</v>
      </c>
      <c r="Q4038" s="15">
        <f t="shared" si="240"/>
        <v>41804.937083333331</v>
      </c>
      <c r="R4038" s="15">
        <f t="shared" si="241"/>
        <v>41821.9375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8272</v>
      </c>
      <c r="O4039" t="s">
        <v>8273</v>
      </c>
      <c r="P4039">
        <f t="shared" si="242"/>
        <v>40</v>
      </c>
      <c r="Q4039" s="15">
        <f t="shared" si="240"/>
        <v>42497.070775462969</v>
      </c>
      <c r="R4039" s="15">
        <f t="shared" si="241"/>
        <v>42514.600694444445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8272</v>
      </c>
      <c r="O4040" t="s">
        <v>8273</v>
      </c>
      <c r="P4040">
        <f t="shared" si="242"/>
        <v>75.25</v>
      </c>
      <c r="Q4040" s="15">
        <f t="shared" si="240"/>
        <v>41869.798726851855</v>
      </c>
      <c r="R4040" s="15">
        <f t="shared" si="241"/>
        <v>41929.798726851855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8272</v>
      </c>
      <c r="O4041" t="s">
        <v>8273</v>
      </c>
      <c r="P4041">
        <f t="shared" si="242"/>
        <v>60</v>
      </c>
      <c r="Q4041" s="15">
        <f t="shared" si="240"/>
        <v>42305.670914351853</v>
      </c>
      <c r="R4041" s="15">
        <f t="shared" si="241"/>
        <v>42339.249305555553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8272</v>
      </c>
      <c r="O4042" t="s">
        <v>8273</v>
      </c>
      <c r="P4042">
        <f t="shared" si="242"/>
        <v>1250</v>
      </c>
      <c r="Q4042" s="15">
        <f t="shared" si="240"/>
        <v>42144.231527777782</v>
      </c>
      <c r="R4042" s="15">
        <f t="shared" si="241"/>
        <v>42203.125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8272</v>
      </c>
      <c r="O4043" t="s">
        <v>8273</v>
      </c>
      <c r="P4043">
        <f t="shared" si="242"/>
        <v>10.5</v>
      </c>
      <c r="Q4043" s="15">
        <f t="shared" si="240"/>
        <v>42559.474004629628</v>
      </c>
      <c r="R4043" s="15">
        <f t="shared" si="241"/>
        <v>42619.474004629628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8272</v>
      </c>
      <c r="O4044" t="s">
        <v>8273</v>
      </c>
      <c r="P4044">
        <f t="shared" si="242"/>
        <v>7</v>
      </c>
      <c r="Q4044" s="15">
        <f t="shared" si="240"/>
        <v>41995.084074074075</v>
      </c>
      <c r="R4044" s="15">
        <f t="shared" si="241"/>
        <v>42024.802777777775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8272</v>
      </c>
      <c r="O4045" t="s">
        <v>8273</v>
      </c>
      <c r="P4045">
        <f t="shared" si="242"/>
        <v>0</v>
      </c>
      <c r="Q4045" s="15">
        <f t="shared" si="240"/>
        <v>41948.957465277781</v>
      </c>
      <c r="R4045" s="15">
        <f t="shared" si="241"/>
        <v>41963.957465277781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8272</v>
      </c>
      <c r="O4046" t="s">
        <v>8273</v>
      </c>
      <c r="P4046">
        <f t="shared" si="242"/>
        <v>56.25</v>
      </c>
      <c r="Q4046" s="15">
        <f t="shared" si="240"/>
        <v>42074.219699074078</v>
      </c>
      <c r="R4046" s="15">
        <f t="shared" si="241"/>
        <v>42104.208333333328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8272</v>
      </c>
      <c r="O4047" t="s">
        <v>8273</v>
      </c>
      <c r="P4047">
        <f t="shared" si="242"/>
        <v>1</v>
      </c>
      <c r="Q4047" s="15">
        <f t="shared" si="240"/>
        <v>41842.201261574075</v>
      </c>
      <c r="R4047" s="15">
        <f t="shared" si="241"/>
        <v>41872.201261574075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8272</v>
      </c>
      <c r="O4048" t="s">
        <v>8273</v>
      </c>
      <c r="P4048">
        <f t="shared" si="242"/>
        <v>38.33</v>
      </c>
      <c r="Q4048" s="15">
        <f t="shared" si="240"/>
        <v>41904.650578703702</v>
      </c>
      <c r="R4048" s="15">
        <f t="shared" si="241"/>
        <v>41934.650578703702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8272</v>
      </c>
      <c r="O4049" t="s">
        <v>8273</v>
      </c>
      <c r="P4049">
        <f t="shared" si="242"/>
        <v>27.5</v>
      </c>
      <c r="Q4049" s="15">
        <f t="shared" si="240"/>
        <v>41991.022488425922</v>
      </c>
      <c r="R4049" s="15">
        <f t="shared" si="241"/>
        <v>42015.041666666672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8272</v>
      </c>
      <c r="O4050" t="s">
        <v>8273</v>
      </c>
      <c r="P4050">
        <f t="shared" si="242"/>
        <v>32.979999999999997</v>
      </c>
      <c r="Q4050" s="15">
        <f t="shared" si="240"/>
        <v>42436.509108796294</v>
      </c>
      <c r="R4050" s="15">
        <f t="shared" si="241"/>
        <v>42471.467442129629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8272</v>
      </c>
      <c r="O4051" t="s">
        <v>8273</v>
      </c>
      <c r="P4051">
        <f t="shared" si="242"/>
        <v>16</v>
      </c>
      <c r="Q4051" s="15">
        <f t="shared" si="240"/>
        <v>42169.958506944444</v>
      </c>
      <c r="R4051" s="15">
        <f t="shared" si="241"/>
        <v>42199.958506944444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8272</v>
      </c>
      <c r="O4052" t="s">
        <v>8273</v>
      </c>
      <c r="P4052">
        <f t="shared" si="242"/>
        <v>1</v>
      </c>
      <c r="Q4052" s="15">
        <f t="shared" si="240"/>
        <v>41905.636469907404</v>
      </c>
      <c r="R4052" s="15">
        <f t="shared" si="241"/>
        <v>41935.636469907404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8272</v>
      </c>
      <c r="O4053" t="s">
        <v>8273</v>
      </c>
      <c r="P4053">
        <f t="shared" si="242"/>
        <v>0</v>
      </c>
      <c r="Q4053" s="15">
        <f t="shared" si="240"/>
        <v>41761.810150462967</v>
      </c>
      <c r="R4053" s="15">
        <f t="shared" si="241"/>
        <v>41768.286805555559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8272</v>
      </c>
      <c r="O4054" t="s">
        <v>8273</v>
      </c>
      <c r="P4054">
        <f t="shared" si="242"/>
        <v>86.62</v>
      </c>
      <c r="Q4054" s="15">
        <f t="shared" si="240"/>
        <v>41865.878657407404</v>
      </c>
      <c r="R4054" s="15">
        <f t="shared" si="241"/>
        <v>41925.878657407404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8272</v>
      </c>
      <c r="O4055" t="s">
        <v>8273</v>
      </c>
      <c r="P4055">
        <f t="shared" si="242"/>
        <v>55</v>
      </c>
      <c r="Q4055" s="15">
        <f t="shared" si="240"/>
        <v>41928.690138888887</v>
      </c>
      <c r="R4055" s="15">
        <f t="shared" si="241"/>
        <v>41958.833333333328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8272</v>
      </c>
      <c r="O4056" t="s">
        <v>8273</v>
      </c>
      <c r="P4056">
        <f t="shared" si="242"/>
        <v>0</v>
      </c>
      <c r="Q4056" s="15">
        <f t="shared" si="240"/>
        <v>42613.841261574074</v>
      </c>
      <c r="R4056" s="15">
        <f t="shared" si="241"/>
        <v>42644.166666666672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8272</v>
      </c>
      <c r="O4057" t="s">
        <v>8273</v>
      </c>
      <c r="P4057">
        <f t="shared" si="242"/>
        <v>41.95</v>
      </c>
      <c r="Q4057" s="15">
        <f t="shared" si="240"/>
        <v>41779.648506944446</v>
      </c>
      <c r="R4057" s="15">
        <f t="shared" si="241"/>
        <v>41809.648506944446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8272</v>
      </c>
      <c r="O4058" t="s">
        <v>8273</v>
      </c>
      <c r="P4058">
        <f t="shared" si="242"/>
        <v>88.33</v>
      </c>
      <c r="Q4058" s="15">
        <f t="shared" si="240"/>
        <v>42534.933321759265</v>
      </c>
      <c r="R4058" s="15">
        <f t="shared" si="241"/>
        <v>42554.832638888889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8272</v>
      </c>
      <c r="O4059" t="s">
        <v>8273</v>
      </c>
      <c r="P4059">
        <f t="shared" si="242"/>
        <v>129.16999999999999</v>
      </c>
      <c r="Q4059" s="15">
        <f t="shared" si="240"/>
        <v>42310.968518518523</v>
      </c>
      <c r="R4059" s="15">
        <f t="shared" si="241"/>
        <v>42333.958333333328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8272</v>
      </c>
      <c r="O4060" t="s">
        <v>8273</v>
      </c>
      <c r="P4060">
        <f t="shared" si="242"/>
        <v>23.75</v>
      </c>
      <c r="Q4060" s="15">
        <f t="shared" si="240"/>
        <v>42446.060694444444</v>
      </c>
      <c r="R4060" s="15">
        <f t="shared" si="241"/>
        <v>42461.165972222225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8272</v>
      </c>
      <c r="O4061" t="s">
        <v>8273</v>
      </c>
      <c r="P4061">
        <f t="shared" si="242"/>
        <v>35.71</v>
      </c>
      <c r="Q4061" s="15">
        <f t="shared" si="240"/>
        <v>41866.640648148146</v>
      </c>
      <c r="R4061" s="15">
        <f t="shared" si="241"/>
        <v>41898.125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8272</v>
      </c>
      <c r="O4062" t="s">
        <v>8273</v>
      </c>
      <c r="P4062">
        <f t="shared" si="242"/>
        <v>57</v>
      </c>
      <c r="Q4062" s="15">
        <f t="shared" si="240"/>
        <v>41779.695092592592</v>
      </c>
      <c r="R4062" s="15">
        <f t="shared" si="241"/>
        <v>41813.666666666664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8272</v>
      </c>
      <c r="O4063" t="s">
        <v>8273</v>
      </c>
      <c r="P4063">
        <f t="shared" si="242"/>
        <v>0</v>
      </c>
      <c r="Q4063" s="15">
        <f t="shared" si="240"/>
        <v>42421.141469907408</v>
      </c>
      <c r="R4063" s="15">
        <f t="shared" si="241"/>
        <v>42481.099803240737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8272</v>
      </c>
      <c r="O4064" t="s">
        <v>8273</v>
      </c>
      <c r="P4064">
        <f t="shared" si="242"/>
        <v>163.33000000000001</v>
      </c>
      <c r="Q4064" s="15">
        <f t="shared" si="240"/>
        <v>42523.739212962959</v>
      </c>
      <c r="R4064" s="15">
        <f t="shared" si="241"/>
        <v>42553.739212962959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8272</v>
      </c>
      <c r="O4065" t="s">
        <v>8273</v>
      </c>
      <c r="P4065">
        <f t="shared" si="242"/>
        <v>15</v>
      </c>
      <c r="Q4065" s="15">
        <f t="shared" si="240"/>
        <v>41787.681527777779</v>
      </c>
      <c r="R4065" s="15">
        <f t="shared" si="241"/>
        <v>41817.681527777779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8272</v>
      </c>
      <c r="O4066" t="s">
        <v>8273</v>
      </c>
      <c r="P4066">
        <f t="shared" si="242"/>
        <v>64.17</v>
      </c>
      <c r="Q4066" s="15">
        <f t="shared" si="240"/>
        <v>42093.588263888887</v>
      </c>
      <c r="R4066" s="15">
        <f t="shared" si="241"/>
        <v>42123.588263888887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8272</v>
      </c>
      <c r="O4067" t="s">
        <v>8273</v>
      </c>
      <c r="P4067">
        <f t="shared" si="242"/>
        <v>6.75</v>
      </c>
      <c r="Q4067" s="15">
        <f t="shared" si="240"/>
        <v>41833.951516203706</v>
      </c>
      <c r="R4067" s="15">
        <f t="shared" si="241"/>
        <v>41863.951516203706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8272</v>
      </c>
      <c r="O4068" t="s">
        <v>8273</v>
      </c>
      <c r="P4068">
        <f t="shared" si="242"/>
        <v>25</v>
      </c>
      <c r="Q4068" s="15">
        <f t="shared" si="240"/>
        <v>42479.039212962962</v>
      </c>
      <c r="R4068" s="15">
        <f t="shared" si="241"/>
        <v>42509.039212962962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8272</v>
      </c>
      <c r="O4069" t="s">
        <v>8273</v>
      </c>
      <c r="P4069">
        <f t="shared" si="242"/>
        <v>179.12</v>
      </c>
      <c r="Q4069" s="15">
        <f t="shared" si="240"/>
        <v>42235.117476851854</v>
      </c>
      <c r="R4069" s="15">
        <f t="shared" si="241"/>
        <v>42275.117476851854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8272</v>
      </c>
      <c r="O4070" t="s">
        <v>8273</v>
      </c>
      <c r="P4070">
        <f t="shared" si="242"/>
        <v>34.950000000000003</v>
      </c>
      <c r="Q4070" s="15">
        <f t="shared" si="240"/>
        <v>42718.963599537034</v>
      </c>
      <c r="R4070" s="15">
        <f t="shared" si="241"/>
        <v>42748.961805555555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8272</v>
      </c>
      <c r="O4071" t="s">
        <v>8273</v>
      </c>
      <c r="P4071">
        <f t="shared" si="242"/>
        <v>33.08</v>
      </c>
      <c r="Q4071" s="15">
        <f t="shared" si="240"/>
        <v>42022.661527777775</v>
      </c>
      <c r="R4071" s="15">
        <f t="shared" si="241"/>
        <v>42063.5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8272</v>
      </c>
      <c r="O4072" t="s">
        <v>8273</v>
      </c>
      <c r="P4072">
        <f t="shared" si="242"/>
        <v>27.5</v>
      </c>
      <c r="Q4072" s="15">
        <f t="shared" si="240"/>
        <v>42031.666898148149</v>
      </c>
      <c r="R4072" s="15">
        <f t="shared" si="241"/>
        <v>42064.125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8272</v>
      </c>
      <c r="O4073" t="s">
        <v>8273</v>
      </c>
      <c r="P4073">
        <f t="shared" si="242"/>
        <v>0</v>
      </c>
      <c r="Q4073" s="15">
        <f t="shared" si="240"/>
        <v>42700.804756944446</v>
      </c>
      <c r="R4073" s="15">
        <f t="shared" si="241"/>
        <v>42730.804756944446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8272</v>
      </c>
      <c r="O4074" t="s">
        <v>8273</v>
      </c>
      <c r="P4074">
        <f t="shared" si="242"/>
        <v>2</v>
      </c>
      <c r="Q4074" s="15">
        <f t="shared" si="240"/>
        <v>41812.77443287037</v>
      </c>
      <c r="R4074" s="15">
        <f t="shared" si="241"/>
        <v>41872.77443287037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8272</v>
      </c>
      <c r="O4075" t="s">
        <v>8273</v>
      </c>
      <c r="P4075">
        <f t="shared" si="242"/>
        <v>18.5</v>
      </c>
      <c r="Q4075" s="15">
        <f t="shared" si="240"/>
        <v>42078.34520833334</v>
      </c>
      <c r="R4075" s="15">
        <f t="shared" si="241"/>
        <v>42133.166666666672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8272</v>
      </c>
      <c r="O4076" t="s">
        <v>8273</v>
      </c>
      <c r="P4076">
        <f t="shared" si="242"/>
        <v>35</v>
      </c>
      <c r="Q4076" s="15">
        <f t="shared" si="240"/>
        <v>42283.552951388891</v>
      </c>
      <c r="R4076" s="15">
        <f t="shared" si="241"/>
        <v>42313.594618055555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8272</v>
      </c>
      <c r="O4077" t="s">
        <v>8273</v>
      </c>
      <c r="P4077">
        <f t="shared" si="242"/>
        <v>44.31</v>
      </c>
      <c r="Q4077" s="15">
        <f t="shared" si="240"/>
        <v>41779.045937499999</v>
      </c>
      <c r="R4077" s="15">
        <f t="shared" si="241"/>
        <v>41820.727777777778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8272</v>
      </c>
      <c r="O4078" t="s">
        <v>8273</v>
      </c>
      <c r="P4078">
        <f t="shared" si="242"/>
        <v>0</v>
      </c>
      <c r="Q4078" s="15">
        <f t="shared" si="240"/>
        <v>41905.795706018522</v>
      </c>
      <c r="R4078" s="15">
        <f t="shared" si="241"/>
        <v>41933.82708333333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8272</v>
      </c>
      <c r="O4079" t="s">
        <v>8273</v>
      </c>
      <c r="P4079">
        <f t="shared" si="242"/>
        <v>222.5</v>
      </c>
      <c r="Q4079" s="15">
        <f t="shared" si="240"/>
        <v>42695.7105787037</v>
      </c>
      <c r="R4079" s="15">
        <f t="shared" si="241"/>
        <v>42725.7105787037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8272</v>
      </c>
      <c r="O4080" t="s">
        <v>8273</v>
      </c>
      <c r="P4080">
        <f t="shared" si="242"/>
        <v>0</v>
      </c>
      <c r="Q4080" s="15">
        <f t="shared" si="240"/>
        <v>42732.787523148145</v>
      </c>
      <c r="R4080" s="15">
        <f t="shared" si="241"/>
        <v>42762.787523148145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8272</v>
      </c>
      <c r="O4081" t="s">
        <v>8273</v>
      </c>
      <c r="P4081">
        <f t="shared" si="242"/>
        <v>5</v>
      </c>
      <c r="Q4081" s="15">
        <f t="shared" si="240"/>
        <v>42510.938900462963</v>
      </c>
      <c r="R4081" s="15">
        <f t="shared" si="241"/>
        <v>42540.938900462963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8272</v>
      </c>
      <c r="O4082" t="s">
        <v>8273</v>
      </c>
      <c r="P4082">
        <f t="shared" si="242"/>
        <v>0</v>
      </c>
      <c r="Q4082" s="15">
        <f t="shared" si="240"/>
        <v>42511.698101851856</v>
      </c>
      <c r="R4082" s="15">
        <f t="shared" si="241"/>
        <v>42535.787500000006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8272</v>
      </c>
      <c r="O4083" t="s">
        <v>8273</v>
      </c>
      <c r="P4083">
        <f t="shared" si="242"/>
        <v>29.17</v>
      </c>
      <c r="Q4083" s="15">
        <f t="shared" si="240"/>
        <v>42041.581307870365</v>
      </c>
      <c r="R4083" s="15">
        <f t="shared" si="241"/>
        <v>42071.539641203708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8272</v>
      </c>
      <c r="O4084" t="s">
        <v>8273</v>
      </c>
      <c r="P4084">
        <f t="shared" si="242"/>
        <v>1.5</v>
      </c>
      <c r="Q4084" s="15">
        <f t="shared" si="240"/>
        <v>42307.189270833333</v>
      </c>
      <c r="R4084" s="15">
        <f t="shared" si="241"/>
        <v>42322.958333333328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8272</v>
      </c>
      <c r="O4085" t="s">
        <v>8273</v>
      </c>
      <c r="P4085">
        <f t="shared" si="242"/>
        <v>126.5</v>
      </c>
      <c r="Q4085" s="15">
        <f t="shared" si="240"/>
        <v>42353.761759259258</v>
      </c>
      <c r="R4085" s="15">
        <f t="shared" si="241"/>
        <v>42383.761759259258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8272</v>
      </c>
      <c r="O4086" t="s">
        <v>8273</v>
      </c>
      <c r="P4086">
        <f t="shared" si="242"/>
        <v>10</v>
      </c>
      <c r="Q4086" s="15">
        <f t="shared" si="240"/>
        <v>42622.436412037037</v>
      </c>
      <c r="R4086" s="15">
        <f t="shared" si="241"/>
        <v>42652.436412037037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8272</v>
      </c>
      <c r="O4087" t="s">
        <v>8273</v>
      </c>
      <c r="P4087">
        <f t="shared" si="242"/>
        <v>10</v>
      </c>
      <c r="Q4087" s="15">
        <f t="shared" si="240"/>
        <v>42058.603877314818</v>
      </c>
      <c r="R4087" s="15">
        <f t="shared" si="241"/>
        <v>42087.165972222225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8272</v>
      </c>
      <c r="O4088" t="s">
        <v>8273</v>
      </c>
      <c r="P4088">
        <f t="shared" si="242"/>
        <v>9.4</v>
      </c>
      <c r="Q4088" s="15">
        <f t="shared" si="240"/>
        <v>42304.940960648149</v>
      </c>
      <c r="R4088" s="15">
        <f t="shared" si="241"/>
        <v>42329.166666666672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8272</v>
      </c>
      <c r="O4089" t="s">
        <v>8273</v>
      </c>
      <c r="P4089">
        <f t="shared" si="242"/>
        <v>0</v>
      </c>
      <c r="Q4089" s="15">
        <f t="shared" si="240"/>
        <v>42538.742893518516</v>
      </c>
      <c r="R4089" s="15">
        <f t="shared" si="241"/>
        <v>42568.742893518516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8272</v>
      </c>
      <c r="O4090" t="s">
        <v>8273</v>
      </c>
      <c r="P4090">
        <f t="shared" si="242"/>
        <v>72</v>
      </c>
      <c r="Q4090" s="15">
        <f t="shared" si="240"/>
        <v>41990.612546296295</v>
      </c>
      <c r="R4090" s="15">
        <f t="shared" si="241"/>
        <v>42020.434722222228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8272</v>
      </c>
      <c r="O4091" t="s">
        <v>8273</v>
      </c>
      <c r="P4091">
        <f t="shared" si="242"/>
        <v>30</v>
      </c>
      <c r="Q4091" s="15">
        <f t="shared" si="240"/>
        <v>42122.732499999998</v>
      </c>
      <c r="R4091" s="15">
        <f t="shared" si="241"/>
        <v>42155.732638888891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8272</v>
      </c>
      <c r="O4092" t="s">
        <v>8273</v>
      </c>
      <c r="P4092">
        <f t="shared" si="242"/>
        <v>10.67</v>
      </c>
      <c r="Q4092" s="15">
        <f t="shared" si="240"/>
        <v>42209.67288194444</v>
      </c>
      <c r="R4092" s="15">
        <f t="shared" si="241"/>
        <v>42223.625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8272</v>
      </c>
      <c r="O4093" t="s">
        <v>8273</v>
      </c>
      <c r="P4093">
        <f t="shared" si="242"/>
        <v>25.5</v>
      </c>
      <c r="Q4093" s="15">
        <f t="shared" si="240"/>
        <v>41990.506377314814</v>
      </c>
      <c r="R4093" s="15">
        <f t="shared" si="241"/>
        <v>42020.506377314814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8272</v>
      </c>
      <c r="O4094" t="s">
        <v>8273</v>
      </c>
      <c r="P4094">
        <f t="shared" si="242"/>
        <v>20</v>
      </c>
      <c r="Q4094" s="15">
        <f t="shared" si="240"/>
        <v>42039.194988425923</v>
      </c>
      <c r="R4094" s="15">
        <f t="shared" si="241"/>
        <v>42099.153321759266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8272</v>
      </c>
      <c r="O4095" t="s">
        <v>8273</v>
      </c>
      <c r="P4095">
        <f t="shared" si="242"/>
        <v>15</v>
      </c>
      <c r="Q4095" s="15">
        <f t="shared" si="240"/>
        <v>42178.815891203703</v>
      </c>
      <c r="R4095" s="15">
        <f t="shared" si="241"/>
        <v>42238.815891203703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8272</v>
      </c>
      <c r="O4096" t="s">
        <v>8273</v>
      </c>
      <c r="P4096">
        <f t="shared" si="242"/>
        <v>91.25</v>
      </c>
      <c r="Q4096" s="15">
        <f t="shared" si="240"/>
        <v>41890.086805555555</v>
      </c>
      <c r="R4096" s="15">
        <f t="shared" si="241"/>
        <v>41934.207638888889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8272</v>
      </c>
      <c r="O4097" t="s">
        <v>8273</v>
      </c>
      <c r="P4097">
        <f t="shared" si="242"/>
        <v>800</v>
      </c>
      <c r="Q4097" s="15">
        <f t="shared" si="240"/>
        <v>42693.031828703708</v>
      </c>
      <c r="R4097" s="15">
        <f t="shared" si="241"/>
        <v>42723.031828703708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8272</v>
      </c>
      <c r="O4098" t="s">
        <v>8273</v>
      </c>
      <c r="P4098">
        <f t="shared" si="242"/>
        <v>80</v>
      </c>
      <c r="Q4098" s="15">
        <f t="shared" ref="Q4098:Q4115" si="243">(((J4098/60)/60)/24+(DATE(1970,1,1)))</f>
        <v>42750.530312499999</v>
      </c>
      <c r="R4098" s="15">
        <f t="shared" ref="R4098:R4115" si="244">(((I4098/60)/60)/24)+DATE(1970,1,1)</f>
        <v>42794.368749999994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8272</v>
      </c>
      <c r="O4099" t="s">
        <v>8273</v>
      </c>
      <c r="P4099">
        <f t="shared" ref="P4099:P4115" si="245">IFERROR(ROUND(E4099/L4099,2),0)</f>
        <v>0</v>
      </c>
      <c r="Q4099" s="15">
        <f t="shared" si="243"/>
        <v>42344.824502314819</v>
      </c>
      <c r="R4099" s="15">
        <f t="shared" si="244"/>
        <v>42400.996527777781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8272</v>
      </c>
      <c r="O4100" t="s">
        <v>8273</v>
      </c>
      <c r="P4100">
        <f t="shared" si="245"/>
        <v>0</v>
      </c>
      <c r="Q4100" s="15">
        <f t="shared" si="243"/>
        <v>42495.722187499996</v>
      </c>
      <c r="R4100" s="15">
        <f t="shared" si="244"/>
        <v>42525.722187499996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8272</v>
      </c>
      <c r="O4101" t="s">
        <v>8273</v>
      </c>
      <c r="P4101">
        <f t="shared" si="245"/>
        <v>50</v>
      </c>
      <c r="Q4101" s="15">
        <f t="shared" si="243"/>
        <v>42570.850381944445</v>
      </c>
      <c r="R4101" s="15">
        <f t="shared" si="244"/>
        <v>42615.850381944445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8272</v>
      </c>
      <c r="O4102" t="s">
        <v>8273</v>
      </c>
      <c r="P4102">
        <f t="shared" si="245"/>
        <v>0</v>
      </c>
      <c r="Q4102" s="15">
        <f t="shared" si="243"/>
        <v>41927.124884259261</v>
      </c>
      <c r="R4102" s="15">
        <f t="shared" si="244"/>
        <v>41937.124884259261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8272</v>
      </c>
      <c r="O4103" t="s">
        <v>8273</v>
      </c>
      <c r="P4103">
        <f t="shared" si="245"/>
        <v>0</v>
      </c>
      <c r="Q4103" s="15">
        <f t="shared" si="243"/>
        <v>42730.903726851851</v>
      </c>
      <c r="R4103" s="15">
        <f t="shared" si="244"/>
        <v>42760.903726851851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8272</v>
      </c>
      <c r="O4104" t="s">
        <v>8273</v>
      </c>
      <c r="P4104">
        <f t="shared" si="245"/>
        <v>22.83</v>
      </c>
      <c r="Q4104" s="15">
        <f t="shared" si="243"/>
        <v>42475.848067129627</v>
      </c>
      <c r="R4104" s="15">
        <f t="shared" si="244"/>
        <v>42505.848067129627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8272</v>
      </c>
      <c r="O4105" t="s">
        <v>8273</v>
      </c>
      <c r="P4105">
        <f t="shared" si="245"/>
        <v>16.670000000000002</v>
      </c>
      <c r="Q4105" s="15">
        <f t="shared" si="243"/>
        <v>42188.83293981482</v>
      </c>
      <c r="R4105" s="15">
        <f t="shared" si="244"/>
        <v>42242.772222222222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8272</v>
      </c>
      <c r="O4106" t="s">
        <v>8273</v>
      </c>
      <c r="P4106">
        <f t="shared" si="245"/>
        <v>45.79</v>
      </c>
      <c r="Q4106" s="15">
        <f t="shared" si="243"/>
        <v>42640.278171296297</v>
      </c>
      <c r="R4106" s="15">
        <f t="shared" si="244"/>
        <v>42670.278171296297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8272</v>
      </c>
      <c r="O4107" t="s">
        <v>8273</v>
      </c>
      <c r="P4107">
        <f t="shared" si="245"/>
        <v>383.33</v>
      </c>
      <c r="Q4107" s="15">
        <f t="shared" si="243"/>
        <v>42697.010520833333</v>
      </c>
      <c r="R4107" s="15">
        <f t="shared" si="244"/>
        <v>42730.010520833333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8272</v>
      </c>
      <c r="O4108" t="s">
        <v>8273</v>
      </c>
      <c r="P4108">
        <f t="shared" si="245"/>
        <v>106.97</v>
      </c>
      <c r="Q4108" s="15">
        <f t="shared" si="243"/>
        <v>42053.049375000002</v>
      </c>
      <c r="R4108" s="15">
        <f t="shared" si="244"/>
        <v>42096.041666666672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8272</v>
      </c>
      <c r="O4109" t="s">
        <v>8273</v>
      </c>
      <c r="P4109">
        <f t="shared" si="245"/>
        <v>10.25</v>
      </c>
      <c r="Q4109" s="15">
        <f t="shared" si="243"/>
        <v>41883.916678240741</v>
      </c>
      <c r="R4109" s="15">
        <f t="shared" si="244"/>
        <v>41906.916678240741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8272</v>
      </c>
      <c r="O4110" t="s">
        <v>8273</v>
      </c>
      <c r="P4110">
        <f t="shared" si="245"/>
        <v>59</v>
      </c>
      <c r="Q4110" s="15">
        <f t="shared" si="243"/>
        <v>42767.031678240746</v>
      </c>
      <c r="R4110" s="15">
        <f t="shared" si="244"/>
        <v>42797.208333333328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8272</v>
      </c>
      <c r="O4111" t="s">
        <v>8273</v>
      </c>
      <c r="P4111">
        <f t="shared" si="245"/>
        <v>0</v>
      </c>
      <c r="Q4111" s="15">
        <f t="shared" si="243"/>
        <v>42307.539398148147</v>
      </c>
      <c r="R4111" s="15">
        <f t="shared" si="244"/>
        <v>42337.581064814818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8272</v>
      </c>
      <c r="O4112" t="s">
        <v>8273</v>
      </c>
      <c r="P4112">
        <f t="shared" si="245"/>
        <v>14.33</v>
      </c>
      <c r="Q4112" s="15">
        <f t="shared" si="243"/>
        <v>42512.626747685179</v>
      </c>
      <c r="R4112" s="15">
        <f t="shared" si="244"/>
        <v>42572.626747685179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8272</v>
      </c>
      <c r="O4113" t="s">
        <v>8273</v>
      </c>
      <c r="P4113">
        <f t="shared" si="245"/>
        <v>15.67</v>
      </c>
      <c r="Q4113" s="15">
        <f t="shared" si="243"/>
        <v>42029.135879629626</v>
      </c>
      <c r="R4113" s="15">
        <f t="shared" si="244"/>
        <v>42059.135879629626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8272</v>
      </c>
      <c r="O4114" t="s">
        <v>8273</v>
      </c>
      <c r="P4114">
        <f t="shared" si="245"/>
        <v>1</v>
      </c>
      <c r="Q4114" s="15">
        <f t="shared" si="243"/>
        <v>42400.946597222224</v>
      </c>
      <c r="R4114" s="15">
        <f t="shared" si="244"/>
        <v>42428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8272</v>
      </c>
      <c r="O4115" t="s">
        <v>8273</v>
      </c>
      <c r="P4115">
        <f t="shared" si="245"/>
        <v>1</v>
      </c>
      <c r="Q4115" s="15">
        <f t="shared" si="243"/>
        <v>42358.573182870372</v>
      </c>
      <c r="R4115" s="15">
        <f t="shared" si="244"/>
        <v>42377.273611111115</v>
      </c>
    </row>
  </sheetData>
  <autoFilter ref="A1:R4115" xr:uid="{00000000-0001-0000-0000-000000000000}">
    <filterColumn colId="14">
      <filters>
        <filter val="plays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76167-89C6-4A4B-96A5-4F3634C9FC18}">
  <dimension ref="A1:H13"/>
  <sheetViews>
    <sheetView zoomScale="70" zoomScaleNormal="70" workbookViewId="0">
      <selection activeCell="F44" sqref="F44"/>
    </sheetView>
  </sheetViews>
  <sheetFormatPr defaultRowHeight="15" x14ac:dyDescent="0.25"/>
  <cols>
    <col min="1" max="1" width="16.42578125" bestFit="1" customWidth="1"/>
    <col min="2" max="2" width="20" bestFit="1" customWidth="1"/>
    <col min="3" max="3" width="14.85546875" bestFit="1" customWidth="1"/>
    <col min="4" max="4" width="21" bestFit="1" customWidth="1"/>
    <col min="5" max="5" width="14.28515625" bestFit="1" customWidth="1"/>
    <col min="6" max="6" width="24" bestFit="1" customWidth="1"/>
    <col min="7" max="7" width="18.85546875" bestFit="1" customWidth="1"/>
    <col min="8" max="8" width="22.5703125" bestFit="1" customWidth="1"/>
  </cols>
  <sheetData>
    <row r="1" spans="1:8" x14ac:dyDescent="0.25">
      <c r="A1" t="s">
        <v>8339</v>
      </c>
      <c r="B1" t="s">
        <v>8341</v>
      </c>
      <c r="C1" t="s">
        <v>8342</v>
      </c>
      <c r="D1" t="s">
        <v>8359</v>
      </c>
      <c r="E1" t="s">
        <v>8343</v>
      </c>
      <c r="F1" t="s">
        <v>8344</v>
      </c>
      <c r="G1" t="s">
        <v>8345</v>
      </c>
      <c r="H1" t="s">
        <v>8346</v>
      </c>
    </row>
    <row r="2" spans="1:8" x14ac:dyDescent="0.25">
      <c r="A2" t="s">
        <v>8347</v>
      </c>
      <c r="B2">
        <f>COUNTIFS(Kickstarter!$F:$F,"Successful", Kickstarter!$D:$D, "&lt;1000", Kickstarter!$O:$O, "plays")</f>
        <v>141</v>
      </c>
      <c r="C2">
        <f>COUNTIFS(Kickstarter!$F:$F,"Failed", Kickstarter!$D:$D, "&lt;1000", Kickstarter!$O:$O, "plays")</f>
        <v>45</v>
      </c>
      <c r="D2">
        <f>COUNTIFS(Kickstarter!$F:$F,"Canceled", Kickstarter!$D:$D, "&lt;1000", Kickstarter!$O:$O,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8348</v>
      </c>
      <c r="B3">
        <f>COUNTIFS(Kickstarter!$F:$F, "Successful", Kickstarter!$D:$D, "&gt;=1000", Kickstarter!$D:$D, "&lt;=4999", Kickstarter!$O:$O, "plays")</f>
        <v>388</v>
      </c>
      <c r="C3">
        <f>COUNTIFS(Kickstarter!$F:$F, "Failed", Kickstarter!$D:$D, "&gt;=1000", Kickstarter!$D:$D, "&lt;=4999", Kickstarter!$O:$O, "plays")</f>
        <v>146</v>
      </c>
      <c r="D3">
        <f>COUNTIFS(Kickstarter!$F:$F, "Canceled", Kickstarter!$D:$D, "&gt;=1000", Kickstarter!$D:$D, "&lt;=4999", Kickstarter!$O:$O, "plays")</f>
        <v>0</v>
      </c>
      <c r="E3">
        <f>SUM(B3:D3)</f>
        <v>534</v>
      </c>
      <c r="F3" s="17">
        <f>B3/E3</f>
        <v>0.72659176029962547</v>
      </c>
      <c r="G3" s="17">
        <f>C3/E3</f>
        <v>0.27340823970037453</v>
      </c>
      <c r="H3" s="17">
        <f>D3/E3</f>
        <v>0</v>
      </c>
    </row>
    <row r="4" spans="1:8" x14ac:dyDescent="0.25">
      <c r="A4" t="s">
        <v>8349</v>
      </c>
      <c r="B4">
        <f>COUNTIFS(Kickstarter!$F:$F, "Successful", Kickstarter!$D:$D, "&gt;=5000", Kickstarter!$D:$D, "&lt;=9999", Kickstarter!$O:$O, "plays")</f>
        <v>93</v>
      </c>
      <c r="C4">
        <f>COUNTIFS(Kickstarter!$F:$F, "Failed", Kickstarter!$D:$D, "&gt;=5000", Kickstarter!$D:$D, "&lt;=9999", Kickstarter!$O:$O, "plays")</f>
        <v>76</v>
      </c>
      <c r="D4">
        <f>COUNTIFS(Kickstarter!$F:$F, "Canceled", Kickstarter!$D:$D, "&gt;=5000", Kickstarter!$D:$D, "&lt;=9999", Kickstarter!$O:$O, "plays")</f>
        <v>0</v>
      </c>
      <c r="E4">
        <f>SUM(B4:D4)</f>
        <v>169</v>
      </c>
      <c r="F4" s="17">
        <f>B4/E4</f>
        <v>0.55029585798816572</v>
      </c>
      <c r="G4" s="17">
        <f>C4/E4</f>
        <v>0.44970414201183434</v>
      </c>
      <c r="H4" s="17">
        <f>D4/E4</f>
        <v>0</v>
      </c>
    </row>
    <row r="5" spans="1:8" x14ac:dyDescent="0.25">
      <c r="A5" t="s">
        <v>8350</v>
      </c>
      <c r="B5">
        <f>COUNTIFS(Kickstarter!$F:$F, "Successful", Kickstarter!$D:$D, "&gt;=10000", Kickstarter!$D:$D, "&lt;=14999", Kickstarter!$O:$O, "plays")</f>
        <v>39</v>
      </c>
      <c r="C5">
        <f>COUNTIFS(Kickstarter!$F:$F, "Failed", Kickstarter!$D:$D, "&gt;=10000", Kickstarter!$D:$D, "&lt;=14999", Kickstarter!$O:$O, "plays")</f>
        <v>33</v>
      </c>
      <c r="D5">
        <f>COUNTIFS(Kickstarter!$F:$F, "Canceled", Kickstarter!$D:$D, "&gt;=10000", Kickstarter!$D:$D, "&lt;=14999", Kickstarter!$O:$O, "plays")</f>
        <v>0</v>
      </c>
      <c r="E5">
        <f t="shared" ref="E5:E13" si="0">SUM(B5:D5)</f>
        <v>72</v>
      </c>
      <c r="F5" s="17">
        <f t="shared" ref="F5:F12" si="1">B5/E5</f>
        <v>0.54166666666666663</v>
      </c>
      <c r="G5" s="17">
        <f t="shared" ref="G5:G13" si="2">C5/E5</f>
        <v>0.45833333333333331</v>
      </c>
      <c r="H5" s="17">
        <f t="shared" ref="H5:H13" si="3">D5/E5</f>
        <v>0</v>
      </c>
    </row>
    <row r="6" spans="1:8" x14ac:dyDescent="0.25">
      <c r="A6" t="s">
        <v>8351</v>
      </c>
      <c r="B6">
        <f>COUNTIFS(Kickstarter!$F:$F, "Successful", Kickstarter!$D:$D, "&gt;=15000", Kickstarter!$D:$D, "&lt;=19999", Kickstarter!$O:$O, "plays")</f>
        <v>12</v>
      </c>
      <c r="C6">
        <f>COUNTIFS(Kickstarter!$F:$F, "Failed", Kickstarter!$D:$D, "&gt;=15000", Kickstarter!$D:$D, "&lt;=19999", Kickstarter!$O:$O, "plays")</f>
        <v>12</v>
      </c>
      <c r="D6">
        <f>COUNTIFS(Kickstarter!$F:$F, "Canceled", Kickstarter!$D:$D, "&gt;=15000", Kickstarter!$D:$D, "&lt;=19999", Kickstarter!$O:$O, "plays")</f>
        <v>0</v>
      </c>
      <c r="E6">
        <f>SUM(B6:D6)</f>
        <v>24</v>
      </c>
      <c r="F6" s="17">
        <f>B6/E6</f>
        <v>0.5</v>
      </c>
      <c r="G6" s="17">
        <f>C6/E6</f>
        <v>0.5</v>
      </c>
      <c r="H6" s="17">
        <f t="shared" si="3"/>
        <v>0</v>
      </c>
    </row>
    <row r="7" spans="1:8" x14ac:dyDescent="0.25">
      <c r="A7" t="s">
        <v>8352</v>
      </c>
      <c r="B7">
        <f>COUNTIFS(Kickstarter!$F:$F,"Successful", Kickstarter!$D:$D, "&gt;=20000", Kickstarter!$D:$D, "&lt;=24999", Kickstarter!$O:$O, "plays")</f>
        <v>9</v>
      </c>
      <c r="C7">
        <f>COUNTIFS(Kickstarter!$F:$F,"Failed", Kickstarter!$D:$D, "&gt;=20000", Kickstarter!$D:$D, "&lt;=24999", Kickstarter!$O:$O, "plays")</f>
        <v>11</v>
      </c>
      <c r="D7">
        <f>COUNTIFS(Kickstarter!$F:$F,"Canceled", Kickstarter!$D:$D, "&gt;=20000", Kickstarter!$D:$D, "&lt;=24999", Kickstarter!$O:$O, "plays")</f>
        <v>0</v>
      </c>
      <c r="E7">
        <f t="shared" si="0"/>
        <v>20</v>
      </c>
      <c r="F7" s="17">
        <f>B7/E7</f>
        <v>0.45</v>
      </c>
      <c r="G7" s="17">
        <f>C7/E7</f>
        <v>0.55000000000000004</v>
      </c>
      <c r="H7" s="17">
        <f>D7/E7</f>
        <v>0</v>
      </c>
    </row>
    <row r="8" spans="1:8" x14ac:dyDescent="0.25">
      <c r="A8" t="s">
        <v>8353</v>
      </c>
      <c r="B8">
        <f>COUNTIFS(Kickstarter!$F:$F, "Successful", Kickstarter!$D:$D, "&gt;=25000", Kickstarter!$D:$D, "&lt;=29999", Kickstarter!$O:$O, "plays")</f>
        <v>1</v>
      </c>
      <c r="C8">
        <f>COUNTIFS(Kickstarter!$F:$F, "Failed", Kickstarter!$D:$D, "&gt;=25000", Kickstarter!$D:$D, "&lt;=29999", Kickstarter!$O:$O, "plays")</f>
        <v>4</v>
      </c>
      <c r="D8">
        <f>COUNTIFS(Kickstarter!$F:$F, "Canceled", Kickstarter!$D:$D, "&gt;=25000", Kickstarter!$D:$D, "&lt;=29999", Kickstarter!$O:$O, "plays")</f>
        <v>0</v>
      </c>
      <c r="E8">
        <f t="shared" si="0"/>
        <v>5</v>
      </c>
      <c r="F8" s="17">
        <f>B8/E8</f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8354</v>
      </c>
      <c r="B9">
        <f>COUNTIFS(Kickstarter!$F:$F, "Successful", Kickstarter!$D:$D, "&gt;=30000", Kickstarter!$D:$D, "&lt;=34999", Kickstarter!$O:$O, "plays")</f>
        <v>3</v>
      </c>
      <c r="C9">
        <f>COUNTIFS(Kickstarter!$F:$F, "Failed", Kickstarter!$D:$D, "&gt;=30000", Kickstarter!$D:$D, "&lt;=34999", Kickstarter!$O:$O, "plays")</f>
        <v>8</v>
      </c>
      <c r="D9">
        <f>COUNTIFS(Kickstarter!$F:$F, "Canceled", Kickstarter!$D:$D, "&gt;=30000", Kickstarter!$D:$D, "&lt;=34999", Kickstarter!$O:$O, "plays")</f>
        <v>0</v>
      </c>
      <c r="E9">
        <f t="shared" si="0"/>
        <v>11</v>
      </c>
      <c r="F9" s="17">
        <f>B9/E9</f>
        <v>0.27272727272727271</v>
      </c>
      <c r="G9" s="17">
        <f>C9/E9</f>
        <v>0.72727272727272729</v>
      </c>
      <c r="H9" s="17">
        <f t="shared" si="3"/>
        <v>0</v>
      </c>
    </row>
    <row r="10" spans="1:8" x14ac:dyDescent="0.25">
      <c r="A10" t="s">
        <v>8355</v>
      </c>
      <c r="B10">
        <f>COUNTIFS(Kickstarter!$F:$F, "Successful", Kickstarter!$D:$D, "&gt;=35000", Kickstarter!$D:$D, "&lt;=39999", Kickstarter!$O:$O, "plays")</f>
        <v>4</v>
      </c>
      <c r="C10">
        <f>COUNTIFS(Kickstarter!$F:$F, "Failed", Kickstarter!$D:$D, "&gt;=35000", Kickstarter!$D:$D, "&lt;=39999", Kickstarter!$O:$O, "plays")</f>
        <v>2</v>
      </c>
      <c r="D10">
        <f>COUNTIFS(Kickstarter!$F:$F, "Canceled", Kickstarter!$D:$D, "&gt;=35000", Kickstarter!$D:$D, "&lt;=39999", Kickstarter!$O:$O,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8356</v>
      </c>
      <c r="B11">
        <f>COUNTIFS(Kickstarter!$F:$F, "Successful", Kickstarter!$D:$D, "&gt;=40000", Kickstarter!$D:$D, "&lt;=44999", Kickstarter!$O:$O, "plays")</f>
        <v>2</v>
      </c>
      <c r="C11">
        <f>COUNTIFS(Kickstarter!$F:$F, "Failed", Kickstarter!$D:$D, "&gt;=40000", Kickstarter!$D:$D, "&lt;=44999", Kickstarter!$O:$O, "plays")</f>
        <v>1</v>
      </c>
      <c r="D11">
        <f>COUNTIFS(Kickstarter!$F:$F, "Canceled", Kickstarter!$D:$D, "&gt;=40000", Kickstarter!$D:$D, "&lt;=44999", Kickstarter!$O:$O,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8357</v>
      </c>
      <c r="B12">
        <f>COUNTIFS(Kickstarter!$F:$F, "Successful", Kickstarter!$D:$D, "&gt;=45000", Kickstarter!$D:$D, "&lt;=49999", Kickstarter!$O:$O, "plays")</f>
        <v>0</v>
      </c>
      <c r="C12">
        <f>COUNTIFS(Kickstarter!$F:$F, "Failed", Kickstarter!$D:$D, "&gt;=45000", Kickstarter!$D:$D, "&lt;=49999", Kickstarter!$O:$O, "plays")</f>
        <v>1</v>
      </c>
      <c r="D12">
        <f>COUNTIFS(Kickstarter!$F:$F, "Canceled", Kickstarter!$D:$D, "&gt;=45000", Kickstarter!$D:$D, "&lt;=49999", Kickstarter!$O:$O,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8358</v>
      </c>
      <c r="B13">
        <f>COUNTIFS(Kickstarter!$F:$F, "Successful", Kickstarter!$D:$D, "&gt;=50000", Kickstarter!$O:$O, "plays")</f>
        <v>2</v>
      </c>
      <c r="C13">
        <f>COUNTIFS(Kickstarter!$F:$F, "Failed", Kickstarter!$D:$D, "&gt;=50000", Kickstarter!$O:$O, "plays")</f>
        <v>14</v>
      </c>
      <c r="D13">
        <f>COUNTIFS(Kickstarter!$F:$F, "Canceled", Kickstarter!$D:$D, "&gt;=50000", Kickstarter!$O:$O, "plays")</f>
        <v>0</v>
      </c>
      <c r="E13">
        <f t="shared" si="0"/>
        <v>16</v>
      </c>
      <c r="F13" s="17">
        <f>B13/E13</f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B56E1-7432-4EEC-9741-AD19B117F506}">
  <dimension ref="A1:E6"/>
  <sheetViews>
    <sheetView workbookViewId="0">
      <selection activeCell="L38" sqref="L38"/>
    </sheetView>
  </sheetViews>
  <sheetFormatPr defaultRowHeight="15" x14ac:dyDescent="0.25"/>
  <cols>
    <col min="1" max="1" width="33.5703125" bestFit="1" customWidth="1"/>
  </cols>
  <sheetData>
    <row r="1" spans="1:5" x14ac:dyDescent="0.25">
      <c r="A1" t="s">
        <v>8337</v>
      </c>
      <c r="B1" t="s">
        <v>8338</v>
      </c>
      <c r="C1" t="s">
        <v>8339</v>
      </c>
      <c r="D1" t="s">
        <v>8340</v>
      </c>
      <c r="E1" t="s">
        <v>8264</v>
      </c>
    </row>
    <row r="2" spans="1:5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1C01F-ADAA-4474-9F08-E99624FF7517}">
  <dimension ref="C9:G26"/>
  <sheetViews>
    <sheetView tabSelected="1" topLeftCell="B7" workbookViewId="0">
      <selection activeCell="F12" sqref="F12"/>
    </sheetView>
  </sheetViews>
  <sheetFormatPr defaultRowHeight="15" x14ac:dyDescent="0.25"/>
  <cols>
    <col min="2" max="2" width="15.28515625" bestFit="1" customWidth="1"/>
    <col min="3" max="3" width="18" bestFit="1" customWidth="1"/>
    <col min="4" max="4" width="16.28515625" bestFit="1" customWidth="1"/>
    <col min="5" max="5" width="6.140625" bestFit="1" customWidth="1"/>
    <col min="6" max="6" width="8.85546875" bestFit="1" customWidth="1"/>
    <col min="7" max="7" width="11.28515625" bestFit="1" customWidth="1"/>
    <col min="8" max="8" width="7.28515625" bestFit="1" customWidth="1"/>
    <col min="9" max="9" width="11.28515625" bestFit="1" customWidth="1"/>
    <col min="10" max="10" width="17.5703125" bestFit="1" customWidth="1"/>
    <col min="11" max="11" width="23" bestFit="1" customWidth="1"/>
  </cols>
  <sheetData>
    <row r="9" spans="3:7" x14ac:dyDescent="0.25">
      <c r="C9" s="11" t="s">
        <v>8315</v>
      </c>
      <c r="D9" t="s">
        <v>8272</v>
      </c>
    </row>
    <row r="10" spans="3:7" x14ac:dyDescent="0.25">
      <c r="C10" s="11" t="s">
        <v>8336</v>
      </c>
      <c r="D10" t="s">
        <v>8319</v>
      </c>
    </row>
    <row r="12" spans="3:7" x14ac:dyDescent="0.25">
      <c r="C12" s="11" t="s">
        <v>8321</v>
      </c>
      <c r="D12" s="11" t="s">
        <v>8320</v>
      </c>
    </row>
    <row r="13" spans="3:7" x14ac:dyDescent="0.25">
      <c r="C13" s="11" t="s">
        <v>8317</v>
      </c>
      <c r="D13" t="s">
        <v>8218</v>
      </c>
      <c r="E13" t="s">
        <v>8220</v>
      </c>
      <c r="F13" t="s">
        <v>8219</v>
      </c>
      <c r="G13" t="s">
        <v>8318</v>
      </c>
    </row>
    <row r="14" spans="3:7" x14ac:dyDescent="0.25">
      <c r="C14" s="12" t="s">
        <v>8330</v>
      </c>
      <c r="D14" s="13">
        <v>56</v>
      </c>
      <c r="E14" s="13">
        <v>33</v>
      </c>
      <c r="F14" s="13">
        <v>7</v>
      </c>
      <c r="G14" s="13">
        <v>96</v>
      </c>
    </row>
    <row r="15" spans="3:7" x14ac:dyDescent="0.25">
      <c r="C15" s="12" t="s">
        <v>8331</v>
      </c>
      <c r="D15" s="13">
        <v>71</v>
      </c>
      <c r="E15" s="13">
        <v>39</v>
      </c>
      <c r="F15" s="13">
        <v>3</v>
      </c>
      <c r="G15" s="13">
        <v>113</v>
      </c>
    </row>
    <row r="16" spans="3:7" x14ac:dyDescent="0.25">
      <c r="C16" s="12" t="s">
        <v>8332</v>
      </c>
      <c r="D16" s="13">
        <v>56</v>
      </c>
      <c r="E16" s="13">
        <v>33</v>
      </c>
      <c r="F16" s="13">
        <v>3</v>
      </c>
      <c r="G16" s="13">
        <v>92</v>
      </c>
    </row>
    <row r="17" spans="3:7" x14ac:dyDescent="0.25">
      <c r="C17" s="12" t="s">
        <v>8333</v>
      </c>
      <c r="D17" s="13">
        <v>71</v>
      </c>
      <c r="E17" s="13">
        <v>40</v>
      </c>
      <c r="F17" s="13">
        <v>2</v>
      </c>
      <c r="G17" s="13">
        <v>113</v>
      </c>
    </row>
    <row r="18" spans="3:7" x14ac:dyDescent="0.25">
      <c r="C18" s="12" t="s">
        <v>8324</v>
      </c>
      <c r="D18" s="13">
        <v>111</v>
      </c>
      <c r="E18" s="13">
        <v>52</v>
      </c>
      <c r="F18" s="13">
        <v>3</v>
      </c>
      <c r="G18" s="13">
        <v>166</v>
      </c>
    </row>
    <row r="19" spans="3:7" x14ac:dyDescent="0.25">
      <c r="C19" s="12" t="s">
        <v>8334</v>
      </c>
      <c r="D19" s="13">
        <v>100</v>
      </c>
      <c r="E19" s="13">
        <v>49</v>
      </c>
      <c r="F19" s="13">
        <v>4</v>
      </c>
      <c r="G19" s="13">
        <v>153</v>
      </c>
    </row>
    <row r="20" spans="3:7" x14ac:dyDescent="0.25">
      <c r="C20" s="12" t="s">
        <v>8325</v>
      </c>
      <c r="D20" s="13">
        <v>87</v>
      </c>
      <c r="E20" s="13">
        <v>50</v>
      </c>
      <c r="F20" s="13">
        <v>1</v>
      </c>
      <c r="G20" s="13">
        <v>138</v>
      </c>
    </row>
    <row r="21" spans="3:7" x14ac:dyDescent="0.25">
      <c r="C21" s="12" t="s">
        <v>8326</v>
      </c>
      <c r="D21" s="13">
        <v>72</v>
      </c>
      <c r="E21" s="13">
        <v>47</v>
      </c>
      <c r="F21" s="13">
        <v>4</v>
      </c>
      <c r="G21" s="13">
        <v>123</v>
      </c>
    </row>
    <row r="22" spans="3:7" x14ac:dyDescent="0.25">
      <c r="C22" s="12" t="s">
        <v>8327</v>
      </c>
      <c r="D22" s="13">
        <v>59</v>
      </c>
      <c r="E22" s="13">
        <v>34</v>
      </c>
      <c r="F22" s="13">
        <v>4</v>
      </c>
      <c r="G22" s="13">
        <v>97</v>
      </c>
    </row>
    <row r="23" spans="3:7" x14ac:dyDescent="0.25">
      <c r="C23" s="12" t="s">
        <v>8328</v>
      </c>
      <c r="D23" s="13">
        <v>65</v>
      </c>
      <c r="E23" s="13">
        <v>50</v>
      </c>
      <c r="F23" s="13"/>
      <c r="G23" s="13">
        <v>115</v>
      </c>
    </row>
    <row r="24" spans="3:7" x14ac:dyDescent="0.25">
      <c r="C24" s="12" t="s">
        <v>8329</v>
      </c>
      <c r="D24" s="13">
        <v>54</v>
      </c>
      <c r="E24" s="13">
        <v>31</v>
      </c>
      <c r="F24" s="13">
        <v>3</v>
      </c>
      <c r="G24" s="13">
        <v>88</v>
      </c>
    </row>
    <row r="25" spans="3:7" x14ac:dyDescent="0.25">
      <c r="C25" s="12" t="s">
        <v>8335</v>
      </c>
      <c r="D25" s="13">
        <v>37</v>
      </c>
      <c r="E25" s="13">
        <v>35</v>
      </c>
      <c r="F25" s="13">
        <v>3</v>
      </c>
      <c r="G25" s="13">
        <v>75</v>
      </c>
    </row>
    <row r="26" spans="3:7" x14ac:dyDescent="0.25">
      <c r="C26" s="12" t="s">
        <v>8318</v>
      </c>
      <c r="D26" s="13">
        <v>839</v>
      </c>
      <c r="E26" s="13">
        <v>493</v>
      </c>
      <c r="F26" s="13">
        <v>37</v>
      </c>
      <c r="G26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Kickstarter</vt:lpstr>
      <vt:lpstr>Outcomes Based on Goals</vt:lpstr>
      <vt:lpstr>Edinburgh Research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</cp:lastModifiedBy>
  <dcterms:created xsi:type="dcterms:W3CDTF">2017-04-20T15:17:24Z</dcterms:created>
  <dcterms:modified xsi:type="dcterms:W3CDTF">2022-02-20T22:50:12Z</dcterms:modified>
</cp:coreProperties>
</file>